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drawingml.chart+xml" PartName="/xl/charts/chart1.xml"/>
  <Override ContentType="application/vnd.openxmlformats-officedocument.drawingml.chart+xml" PartName="/xl/charts/chart3.xml"/>
  <Override ContentType="application/vnd.openxmlformats-officedocument.drawingml.chart+xml" PartName="/xl/charts/chart2.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ICCIONARIO DE DATOS" sheetId="1" r:id="rId3"/>
    <sheet state="visible" name="INSTRUCTIVO" sheetId="2" r:id="rId4"/>
    <sheet state="visible" name="PLAN DE MEJORAMIENTO - FORMATO" sheetId="3" r:id="rId5"/>
    <sheet state="visible" name="ESTADISTICAS" sheetId="4" r:id="rId6"/>
    <sheet state="visible" name="OFICINA DE CONTROL INTERNO" sheetId="5" r:id="rId7"/>
    <sheet state="visible" name="DIRECCIÓN GENERAL" sheetId="6" r:id="rId8"/>
    <sheet state="visible" name="OFICINA ASESORA DE PLANEACIÓN" sheetId="7" r:id="rId9"/>
    <sheet state="visible" name="TIC´S" sheetId="8" r:id="rId10"/>
    <sheet state="visible" name="SUBD.CORPORATIVA" sheetId="9" r:id="rId11"/>
    <sheet state="visible" name="SUBD.MANEJO" sheetId="10" r:id="rId12"/>
    <sheet state="visible" name="SUBD.ANÁLISIS" sheetId="11" r:id="rId13"/>
    <sheet state="visible" name="SUBD.REDUCCIÓN" sheetId="12" r:id="rId14"/>
    <sheet state="visible" name="OFICINA ASESORA JURÍDICA" sheetId="13" r:id="rId15"/>
  </sheets>
  <definedNames>
    <definedName hidden="1" localSheetId="2" name="_xlnm._FilterDatabase">'PLAN DE MEJORAMIENTO - FORMATO'!$A$8:$U$20</definedName>
    <definedName hidden="1" localSheetId="3" name="_xlnm._FilterDatabase">ESTADISTICAS!$B$30:$M$39</definedName>
    <definedName hidden="1" localSheetId="5" name="_xlnm._FilterDatabase">'DIRECCIÓN GENERAL'!$A$9:$U$10</definedName>
    <definedName hidden="1" localSheetId="6" name="_xlnm._FilterDatabase">'OFICINA ASESORA DE PLANEACIÓN'!$A$8:$U$44</definedName>
    <definedName hidden="1" localSheetId="7" name="_xlnm._FilterDatabase">'TIC´S'!$A$8:$U$29</definedName>
    <definedName hidden="1" localSheetId="8" name="_xlnm._FilterDatabase">SUBD.CORPORATIVA!$A$12:$U$65</definedName>
    <definedName hidden="1" localSheetId="9" name="_xlnm._FilterDatabase">SUBD.MANEJO!$A$9:$U$20</definedName>
    <definedName hidden="1" localSheetId="10" name="_xlnm._FilterDatabase">'SUBD.ANÁLISIS'!$A$8:$U$29</definedName>
    <definedName hidden="1" localSheetId="11" name="_xlnm._FilterDatabase">'SUBD.REDUCCIÓN'!$A$9:$U$28</definedName>
    <definedName hidden="1" localSheetId="12" name="_xlnm._FilterDatabase">'OFICINA ASESORA JURÍDICA'!$A$9:$U$47</definedName>
    <definedName hidden="1" localSheetId="11" name="Z_EDD3E90C_242D_463C_99B8_B54A42F236D4_.wvu.FilterData">'SUBD.REDUCCIÓN'!$A$9:$U$31</definedName>
    <definedName hidden="1" localSheetId="11" name="Z_055C2C28_D722_47A7_82E1_5AC26AE3BA2D_.wvu.FilterData">'SUBD.REDUCCIÓN'!$A$9:$U$37</definedName>
    <definedName hidden="1" localSheetId="10" name="Z_D464AEC5_7A35_4344_BD4E_F315D099E287_.wvu.FilterData">'SUBD.ANÁLISIS'!$A$8:$U$22</definedName>
    <definedName hidden="1" localSheetId="11" name="Z_D464AEC5_7A35_4344_BD4E_F315D099E287_.wvu.FilterData">'SUBD.REDUCCIÓN'!$A$9:$U$37</definedName>
    <definedName hidden="1" localSheetId="0" name="Z_26A989FC_EB12_4444_8803_01DE189F0FBB_.wvu.FilterData">'DICCIONARIO DE DATOS'!$A$1:$G$18</definedName>
    <definedName hidden="1" localSheetId="4" name="Z_26A989FC_EB12_4444_8803_01DE189F0FBB_.wvu.FilterData">'OFICINA DE CONTROL INTERNO'!$A$8:$U$9</definedName>
    <definedName hidden="1" localSheetId="6" name="Z_26A989FC_EB12_4444_8803_01DE189F0FBB_.wvu.FilterData">'OFICINA ASESORA DE PLANEACIÓN'!$A$9:$U$24</definedName>
    <definedName hidden="1" localSheetId="7" name="Z_26A989FC_EB12_4444_8803_01DE189F0FBB_.wvu.FilterData">'TIC´S'!$A$8:$U$31</definedName>
    <definedName hidden="1" localSheetId="8" name="Z_26A989FC_EB12_4444_8803_01DE189F0FBB_.wvu.FilterData">SUBD.CORPORATIVA!$A$12:$U$24</definedName>
    <definedName hidden="1" localSheetId="9" name="Z_26A989FC_EB12_4444_8803_01DE189F0FBB_.wvu.FilterData">SUBD.MANEJO!$A$9:$U$20</definedName>
    <definedName hidden="1" localSheetId="10" name="Z_26A989FC_EB12_4444_8803_01DE189F0FBB_.wvu.FilterData">'SUBD.ANÁLISIS'!$A$8:$U$22</definedName>
    <definedName hidden="1" localSheetId="11" name="Z_26A989FC_EB12_4444_8803_01DE189F0FBB_.wvu.FilterData">'SUBD.REDUCCIÓN'!$A$9:$U$37</definedName>
    <definedName hidden="1" localSheetId="12" name="Z_26A989FC_EB12_4444_8803_01DE189F0FBB_.wvu.FilterData">'OFICINA ASESORA JURÍDICA'!$A$9:$U$37</definedName>
    <definedName hidden="1" localSheetId="10" name="Z_4FBBE2F4_EDC6_42CB_BAF1_0D880DF88ACE_.wvu.FilterData">'SUBD.ANÁLISIS'!$A$8:$U$22</definedName>
    <definedName hidden="1" localSheetId="11" name="Z_4FBBE2F4_EDC6_42CB_BAF1_0D880DF88ACE_.wvu.FilterData">'SUBD.REDUCCIÓN'!$A$9:$U$37</definedName>
    <definedName hidden="1" localSheetId="4" name="Z_896E7A35_1C8E_49E4_9575_9ECB0BCF1BF3_.wvu.FilterData">'OFICINA DE CONTROL INTERNO'!$A$8:$U$9</definedName>
    <definedName hidden="1" localSheetId="6" name="Z_896E7A35_1C8E_49E4_9575_9ECB0BCF1BF3_.wvu.FilterData">'OFICINA ASESORA DE PLANEACIÓN'!$A$9:$U$24</definedName>
    <definedName hidden="1" localSheetId="7" name="Z_896E7A35_1C8E_49E4_9575_9ECB0BCF1BF3_.wvu.FilterData">'TIC´S'!$A$8:$U$31</definedName>
    <definedName hidden="1" localSheetId="8" name="Z_896E7A35_1C8E_49E4_9575_9ECB0BCF1BF3_.wvu.FilterData">SUBD.CORPORATIVA!$A$12:$U$24</definedName>
    <definedName hidden="1" localSheetId="9" name="Z_896E7A35_1C8E_49E4_9575_9ECB0BCF1BF3_.wvu.FilterData">SUBD.MANEJO!$A$9:$U$20</definedName>
    <definedName hidden="1" localSheetId="10" name="Z_896E7A35_1C8E_49E4_9575_9ECB0BCF1BF3_.wvu.FilterData">'SUBD.ANÁLISIS'!$A$8:$U$14</definedName>
    <definedName hidden="1" localSheetId="11" name="Z_896E7A35_1C8E_49E4_9575_9ECB0BCF1BF3_.wvu.FilterData">'SUBD.REDUCCIÓN'!$A$9:$U$37</definedName>
    <definedName hidden="1" localSheetId="12" name="Z_896E7A35_1C8E_49E4_9575_9ECB0BCF1BF3_.wvu.FilterData">'OFICINA ASESORA JURÍDICA'!$A$8:$U$47</definedName>
    <definedName hidden="1" localSheetId="6" name="Z_04FE2D91_27C4_4107_96AF_052D02976D5B_.wvu.FilterData">'OFICINA ASESORA DE PLANEACIÓN'!$A$9:$U$43</definedName>
    <definedName hidden="1" localSheetId="7" name="Z_04FE2D91_27C4_4107_96AF_052D02976D5B_.wvu.FilterData">'TIC´S'!$A$8:$U$31</definedName>
    <definedName hidden="1" localSheetId="8" name="Z_04FE2D91_27C4_4107_96AF_052D02976D5B_.wvu.FilterData">SUBD.CORPORATIVA!$A$12:$U$38</definedName>
    <definedName hidden="1" localSheetId="9" name="Z_04FE2D91_27C4_4107_96AF_052D02976D5B_.wvu.FilterData">SUBD.MANEJO!$A$9:$U$20</definedName>
    <definedName hidden="1" localSheetId="10" name="Z_04FE2D91_27C4_4107_96AF_052D02976D5B_.wvu.FilterData">'SUBD.ANÁLISIS'!$A$8:$U$14</definedName>
    <definedName hidden="1" localSheetId="11" name="Z_04FE2D91_27C4_4107_96AF_052D02976D5B_.wvu.FilterData">'SUBD.REDUCCIÓN'!$A$9:$U$37</definedName>
    <definedName hidden="1" localSheetId="12" name="Z_04FE2D91_27C4_4107_96AF_052D02976D5B_.wvu.FilterData">'OFICINA ASESORA JURÍDICA'!$A$9:$U$37</definedName>
    <definedName hidden="1" localSheetId="7" name="Z_E9654C31_1E86_46BF_8527_E8BAE2200CBB_.wvu.FilterData">'TIC´S'!$A$8:$U$29</definedName>
    <definedName hidden="1" localSheetId="8" name="Z_E9654C31_1E86_46BF_8527_E8BAE2200CBB_.wvu.FilterData">SUBD.CORPORATIVA!$A$12:$U$38</definedName>
    <definedName hidden="1" localSheetId="9" name="Z_E9654C31_1E86_46BF_8527_E8BAE2200CBB_.wvu.FilterData">SUBD.MANEJO!$A$8:$U$23</definedName>
    <definedName hidden="1" localSheetId="10" name="Z_E9654C31_1E86_46BF_8527_E8BAE2200CBB_.wvu.FilterData">'SUBD.ANÁLISIS'!$A$8:$U$22</definedName>
    <definedName hidden="1" localSheetId="11" name="Z_E9654C31_1E86_46BF_8527_E8BAE2200CBB_.wvu.FilterData">'SUBD.REDUCCIÓN'!$A$9:$U$37</definedName>
    <definedName hidden="1" localSheetId="12" name="Z_E9654C31_1E86_46BF_8527_E8BAE2200CBB_.wvu.FilterData">'OFICINA ASESORA JURÍDICA'!$A$9:$U$37</definedName>
    <definedName hidden="1" localSheetId="11" name="Z_9A361970_14AA_49DC_9FEF_23284471320C_.wvu.FilterData">'SUBD.REDUCCIÓN'!$A$9:$U$26</definedName>
    <definedName hidden="1" localSheetId="8" name="Z_57E1AB8A_809F_4C78_892F_1B18BB08A13C_.wvu.FilterData">SUBD.CORPORATIVA!$A$12:$U$38</definedName>
    <definedName hidden="1" localSheetId="10" name="Z_57E1AB8A_809F_4C78_892F_1B18BB08A13C_.wvu.FilterData">'SUBD.ANÁLISIS'!$A$8:$U$22</definedName>
    <definedName hidden="1" localSheetId="11" name="Z_57E1AB8A_809F_4C78_892F_1B18BB08A13C_.wvu.FilterData">'SUBD.REDUCCIÓN'!$A$9:$U$37</definedName>
    <definedName hidden="1" localSheetId="8" name="Z_BBC7CEF3_6DB8_4099_BAAC_AAB18B877BF7_.wvu.FilterData">SUBD.CORPORATIVA!$A$12:$U$38</definedName>
    <definedName hidden="1" localSheetId="10" name="Z_BBC7CEF3_6DB8_4099_BAAC_AAB18B877BF7_.wvu.FilterData">'SUBD.ANÁLISIS'!$A$8:$U$29</definedName>
    <definedName hidden="1" localSheetId="11" name="Z_BBC7CEF3_6DB8_4099_BAAC_AAB18B877BF7_.wvu.FilterData">'SUBD.REDUCCIÓN'!$A$9:$U$37</definedName>
    <definedName hidden="1" localSheetId="10" name="Z_74E69B0C_0D2C_4B55_B6E8_F79D3D5350FE_.wvu.FilterData">'SUBD.ANÁLISIS'!$A$8:$U$22</definedName>
    <definedName hidden="1" localSheetId="11" name="Z_74E69B0C_0D2C_4B55_B6E8_F79D3D5350FE_.wvu.FilterData">'SUBD.REDUCCIÓN'!$A$9:$U$37</definedName>
    <definedName hidden="1" localSheetId="8" name="Z_7AE43FA4_B48D_4818_BD49_E865E09D6615_.wvu.FilterData">SUBD.CORPORATIVA!$A$12:$U$38</definedName>
    <definedName hidden="1" localSheetId="10" name="Z_7AE43FA4_B48D_4818_BD49_E865E09D6615_.wvu.FilterData">'SUBD.ANÁLISIS'!$A$8:$U$22</definedName>
    <definedName hidden="1" localSheetId="11" name="Z_7AE43FA4_B48D_4818_BD49_E865E09D6615_.wvu.FilterData">'SUBD.REDUCCIÓN'!$A$9:$U$37</definedName>
    <definedName hidden="1" localSheetId="11" name="Z_62D234AF_0970_45A6_A7D2_4E7C1E8576AD_.wvu.FilterData">'SUBD.REDUCCIÓN'!$A$9:$U$28</definedName>
    <definedName hidden="1" localSheetId="10" name="Z_CD429647_560D_414C_BC48_7EA18CE0D16F_.wvu.FilterData">'SUBD.ANÁLISIS'!$A$8:$U$22</definedName>
    <definedName hidden="1" localSheetId="11" name="Z_CD429647_560D_414C_BC48_7EA18CE0D16F_.wvu.FilterData">'SUBD.REDUCCIÓN'!$A$9:$U$37</definedName>
    <definedName hidden="1" localSheetId="10" name="Z_4683DB70_6EB9_4D06_A72A_1B2FF749E3DA_.wvu.FilterData">'SUBD.ANÁLISIS'!$A$8:$U$22</definedName>
    <definedName hidden="1" localSheetId="11" name="Z_4683DB70_6EB9_4D06_A72A_1B2FF749E3DA_.wvu.FilterData">'SUBD.REDUCCIÓN'!$A$9:$U$37</definedName>
  </definedNames>
  <calcPr/>
  <customWorkbookViews>
    <customWorkbookView activeSheetId="0" maximized="1" windowHeight="0" windowWidth="0" guid="{62D234AF-0970-45A6-A7D2-4E7C1E8576AD}" name="Filtro 15"/>
    <customWorkbookView activeSheetId="0" maximized="1" windowHeight="0" windowWidth="0" guid="{9A361970-14AA-49DC-9FEF-23284471320C}" name="Filtro 16"/>
    <customWorkbookView activeSheetId="0" maximized="1" windowHeight="0" windowWidth="0" guid="{4FBBE2F4-EDC6-42CB-BAF1-0D880DF88ACE}" name="Filtro 8"/>
    <customWorkbookView activeSheetId="0" maximized="1" windowHeight="0" windowWidth="0" guid="{055C2C28-D722-47A7-82E1-5AC26AE3BA2D}" name="Filtro 13"/>
    <customWorkbookView activeSheetId="0" maximized="1" windowHeight="0" windowWidth="0" guid="{CD429647-560D-414C-BC48-7EA18CE0D16F}" name="Filtro 9"/>
    <customWorkbookView activeSheetId="0" maximized="1" windowHeight="0" windowWidth="0" guid="{EDD3E90C-242D-463C-99B8-B54A42F236D4}" name="Filtro 14"/>
    <customWorkbookView activeSheetId="0" maximized="1" windowHeight="0" windowWidth="0" guid="{D464AEC5-7A35-4344-BD4E-F315D099E287}" name="Filtro 11"/>
    <customWorkbookView activeSheetId="0" maximized="1" windowHeight="0" windowWidth="0" guid="{74E69B0C-0D2C-4B55-B6E8-F79D3D5350FE}" name="Filtro 12"/>
    <customWorkbookView activeSheetId="0" maximized="1" windowHeight="0" windowWidth="0" guid="{4683DB70-6EB9-4D06-A72A-1B2FF749E3DA}" name="Filtro 10"/>
    <customWorkbookView activeSheetId="0" maximized="1" windowHeight="0" windowWidth="0" guid="{E9654C31-1E86-46BF-8527-E8BAE2200CBB}" name="Filtro 4"/>
    <customWorkbookView activeSheetId="0" maximized="1" windowHeight="0" windowWidth="0" guid="{57E1AB8A-809F-4C78-892F-1B18BB08A13C}" name="Filtro 5"/>
    <customWorkbookView activeSheetId="0" maximized="1" windowHeight="0" windowWidth="0" guid="{7AE43FA4-B48D-4818-BD49-E865E09D6615}" name="Filtro 6"/>
    <customWorkbookView activeSheetId="0" maximized="1" windowHeight="0" windowWidth="0" guid="{BBC7CEF3-6DB8-4099-BAAC-AAB18B877BF7}" name="Filtro 7"/>
    <customWorkbookView activeSheetId="0" maximized="1" windowHeight="0" windowWidth="0" guid="{26A989FC-EB12-4444-8803-01DE189F0FBB}" name="Filtro 1"/>
    <customWorkbookView activeSheetId="0" maximized="1" windowHeight="0" windowWidth="0" guid="{896E7A35-1C8E-49E4-9575-9ECB0BCF1BF3}" name="Filtro 2"/>
    <customWorkbookView activeSheetId="0" maximized="1" windowHeight="0" windowWidth="0" guid="{04FE2D91-27C4-4107-96AF-052D02976D5B}" name="Filtro 3"/>
  </customWorkbookViews>
</workbook>
</file>

<file path=xl/comments1.xml><?xml version="1.0" encoding="utf-8"?>
<comments xmlns:r="http://schemas.openxmlformats.org/officeDocument/2006/relationships" xmlns="http://schemas.openxmlformats.org/spreadsheetml/2006/main">
  <authors>
    <author/>
  </authors>
  <commentList>
    <comment authorId="0" ref="H56">
      <text>
        <t xml:space="preserve">Mediante correo electrónico del día 5/11/2021, el área de TH - SG-SST, solicita la modificación de la acción con la siguiente justificación: "Mediante el presente solicitamos cordialmente cambiar acciones de los hallazgos ISGST20 -10 y ISGST20 -16 los cuales hacen parte del Proceso Gestión del Talento Humano (SGSST) puesto que se realizó una verificación detallada de las acciones que se vienen implementado y algunas de estas se repiten es por eso la solicitud de cambio".
La oficina de Control Interno, acepta la solicitud y se registra su modificación. 14/12/2021.
	-Sergio Andrés Navarro Hernández</t>
      </text>
    </comment>
    <comment authorId="0" ref="H50">
      <text>
        <t xml:space="preserve">Mediante correo electrónico del día 5/11/2021, el área de TH - SG-SST, solicita la modificación de la acción con la siguiente justificación: "Mediante el presente solicitamos cordialmente cambiar acciones de los hallazgos ISGST20 -10 y ISGST20 -16 los cuales hacen parte del Proceso Gestión del Talento Humano (SGSST) puesto que se realizó una verificación detallada de las acciones que se vienen implementado y algunas de estas se repiten es por eso la solicitud de cambio".
La oficina de Control Interno, acepta la solicitud y se registra su modificación. 14/12/2021.
	-Sergio Andrés Navarro Hernández</t>
      </text>
    </comment>
  </commentList>
</comments>
</file>

<file path=xl/comments2.xml><?xml version="1.0" encoding="utf-8"?>
<comments xmlns:r="http://schemas.openxmlformats.org/officeDocument/2006/relationships" xmlns="http://schemas.openxmlformats.org/spreadsheetml/2006/main">
  <authors>
    <author/>
  </authors>
  <commentList>
    <comment authorId="0" ref="O10">
      <text>
        <t xml:space="preserve">Nasly Salamanca:
Dónde se encuentra la trituradora, a cargo de quién esta?</t>
      </text>
    </comment>
    <comment authorId="0" ref="O12">
      <text>
        <t xml:space="preserve">Miguel Roberto Campos:
Solicitar reprogramación</t>
      </text>
    </comment>
    <comment authorId="0" ref="O13">
      <text>
        <t xml:space="preserve">Nasly Salamanca:
incluir el link donde se encuentra publicado el proceso</t>
      </text>
    </comment>
  </commentList>
</comments>
</file>

<file path=xl/sharedStrings.xml><?xml version="1.0" encoding="utf-8"?>
<sst xmlns="http://schemas.openxmlformats.org/spreadsheetml/2006/main" count="3868" uniqueCount="1630">
  <si>
    <t xml:space="preserve"> </t>
  </si>
  <si>
    <t>PROCESO</t>
  </si>
  <si>
    <t>TIPO DE HALLAZGO</t>
  </si>
  <si>
    <t>TIPO DE ACCIÓN</t>
  </si>
  <si>
    <t>EFICACIA</t>
  </si>
  <si>
    <t>EFICIENCIA</t>
  </si>
  <si>
    <t>ESTADO DE LA ACCIÓN</t>
  </si>
  <si>
    <t>DIRECCIÓN GENERAL</t>
  </si>
  <si>
    <t>DIRECCIONAMIENTO ESTRATÉGICO</t>
  </si>
  <si>
    <t>NO CONFORMIDAD</t>
  </si>
  <si>
    <t>CORRECCIÓN</t>
  </si>
  <si>
    <t>SI</t>
  </si>
  <si>
    <t>ABIERTA EN DESARROLLO</t>
  </si>
  <si>
    <t>OFICINA ASESORA DE PLANEACIÓN</t>
  </si>
  <si>
    <t>ATENCIÓN AL CIUDADANO</t>
  </si>
  <si>
    <t>OPORTUNIDAD DE MEJORA</t>
  </si>
  <si>
    <t>ACCIÓN CORRECTIVA</t>
  </si>
  <si>
    <t>NO</t>
  </si>
  <si>
    <t>ABIERTA VENCIDA</t>
  </si>
  <si>
    <t>OFICINA ASESORA JURÍDICA</t>
  </si>
  <si>
    <t>COMUNICACIÓN</t>
  </si>
  <si>
    <t>GESTIÓN DE RIESGOS</t>
  </si>
  <si>
    <t>CERRADA</t>
  </si>
  <si>
    <t>OFICINA DE CONTROL INTERNO</t>
  </si>
  <si>
    <t>MOTIVACIÓN Y DESARROLLO PERSONAL</t>
  </si>
  <si>
    <t>NO INICIADA</t>
  </si>
  <si>
    <t>OFICINA DE TECNOLOGÍAS DE LA INFORMACIÓN Y LAS COMUNICACIONES</t>
  </si>
  <si>
    <t>TIC'S PARA LA GESTIÓN DEL RIESGO</t>
  </si>
  <si>
    <t>SUBDIRECCIÓN DE ANÁLISIS DE RIESGOS Y EFECTOS DEL CAMBIO CLIMÁTICO</t>
  </si>
  <si>
    <t>CONOCIMIENTO DEL RIESGO Y EFECTOS DEL CAMBIO CLIMÁTICO</t>
  </si>
  <si>
    <t>SUBDIRECCIÓN PARA LA REDUCCIÓN DEL RIESGO Y ADAPTACIÓN AL CAMBIO CLIMÁTICO</t>
  </si>
  <si>
    <t>GESTIÓN DE LA REDUCCIÓN DEL RIESGO Y ADAPTACIÓN AL CAMBIO CLIMÁTICO</t>
  </si>
  <si>
    <t>SUBDIRECCIÓN PARA EL MANEJO DE EMERGENCIAS Y DESASTRES</t>
  </si>
  <si>
    <t>PROMOCIÓN DE LA AUTOGESTIÓN CIUDADANA DEL RIESGO</t>
  </si>
  <si>
    <t>SUBDIRECCIÓN CORPORATIVA Y ASUNTOS DISCIPLINARIOS</t>
  </si>
  <si>
    <t>GESTIÓN DEL MANEJO DE EMERGENCIAS</t>
  </si>
  <si>
    <t/>
  </si>
  <si>
    <t>DESARROLLO DEL SDGR-CC</t>
  </si>
  <si>
    <t>TALENTO HUMANO</t>
  </si>
  <si>
    <t>GESTIÓN CONTRACTUAL</t>
  </si>
  <si>
    <t>GESTIÓN FINANCIERA</t>
  </si>
  <si>
    <t>GESTIÓN ADMINISTRATIVA</t>
  </si>
  <si>
    <t>GESTIÓN DOCUMENTAL</t>
  </si>
  <si>
    <t>GESTIÓN JURÍDICA</t>
  </si>
  <si>
    <t>EVALUACIÓN INDEPENDIENTE</t>
  </si>
  <si>
    <t>IDENTIFICADOR</t>
  </si>
  <si>
    <t>Carácter que identifica cada una de las acciones</t>
  </si>
  <si>
    <t>I</t>
  </si>
  <si>
    <t>SGI</t>
  </si>
  <si>
    <t>Corresponde al origen del hallazgo I: Auditoria Interna E: Auditoria Externa
R: Riesgos</t>
  </si>
  <si>
    <t>Corresponde a las iniciales del proceso, procedimiento, sistema o proyecto auditado.
 Ejemplo: AT = Asistencia Técnica</t>
  </si>
  <si>
    <t>Corresponde al año de realización de la auditoria.
 2015: 15
 2016: 16
 2017: 17
 2018:18</t>
  </si>
  <si>
    <t>Corresponde al numeral de la acción.</t>
  </si>
  <si>
    <t>AÑO</t>
  </si>
  <si>
    <t>Vigencia en la que se realizó la auditoria</t>
  </si>
  <si>
    <t>ORIGEN</t>
  </si>
  <si>
    <t>Nombre de la auditoria</t>
  </si>
  <si>
    <t>REQUISITO</t>
  </si>
  <si>
    <t>Numeral y descripción de la norma sobre la que se presenta la no conformidad y/o la oportunidad de mejora</t>
  </si>
  <si>
    <t>Dentro del formato del plan de mejoramiento se encuentra dos tipologías de hallazgo:
 * No conformidad
 * Oportunidad de mejora.
 Dentro de los informes de auditoria la clasificación del hallazgo esta plenamente identificado.
 Nota: ver definiciones en el procedimiento SEC-PD-08</t>
  </si>
  <si>
    <t>DESCRIPCIÓN DEL HALLAZGO (NO CONFORMIDAD-OPORTUNIDAD DE MEJORA)</t>
  </si>
  <si>
    <t>Característica principal enunciada en el cuerpo del hallazgo</t>
  </si>
  <si>
    <t>ANÁLISIS DE CAUSAS</t>
  </si>
  <si>
    <t>Síntesis de la investigación sobre la causa raíz que ha originado el hallazgo</t>
  </si>
  <si>
    <t>ACCIÓN A IMPLEMENTAR</t>
  </si>
  <si>
    <t>Actividades propuestas para eliminar la causa raíz del hallazgo. Pueden formularse las acciones que sean necesarias para subsanar el hallazgo.</t>
  </si>
  <si>
    <t>Dentro del formato del plan de mejoramiento se encuentra tres tipologías de acción:
 *Acción correctiva
 *Corrección
 *Gestión de riesgos
 Se debe identificar de acuerdo a las características de las actividades programadas y la causa raíz detectada.
 Nota: ver definiciones en el procedimiento SEC-PD-08</t>
  </si>
  <si>
    <t>DEPENDENCIA</t>
  </si>
  <si>
    <t>Dependencia a la cual corresponde el proceso, procedimiento, sistema o proyecto al que se le identifico el hallazgo, de acuerdo a la estructura definida en el acuerdo 007 de 2016.</t>
  </si>
  <si>
    <t>Proceso en el que se ubica el hallazgo identificado. De acuerdo al mapa de procesos vigente de la entidad</t>
  </si>
  <si>
    <t>NOMBRE Y CARGO RESPONSABLE DE LA EJECUCIÓN DE LA ACCIÓN</t>
  </si>
  <si>
    <t>Persona asignada como líder en la ejecución de la acción</t>
  </si>
  <si>
    <t>FECHA DE INICIO</t>
  </si>
  <si>
    <t>Fecha en la que se dará inicio a la ejecución de la acción</t>
  </si>
  <si>
    <t>FECHA DE TERMINACIÓN</t>
  </si>
  <si>
    <t>Fecha en la que se dará por terminada la acción</t>
  </si>
  <si>
    <t>EVIDENCIAS DEL CUMPLIMIENTO POR PARTE DEL RESPONSABLE DE LA ACCIÓN O LIDER DEL PROCESO</t>
  </si>
  <si>
    <t>Descripción realizada por la persona a cargo de la acción, respecto a las actividades desarrolladas durante la ejecución de la misma. Siempre antes de la descripción de las actividades se debe registrar la fecha en la que se desarrolla el seguimiento.</t>
  </si>
  <si>
    <t>% DE AVANCE DE LA ACCIÓN</t>
  </si>
  <si>
    <t>Porcentaje de avance de la acción, el cual se define de acuerdo al desarrollo de las actividades propuestas dentro de la acción.</t>
  </si>
  <si>
    <t>SEGUIMIENTO Y EVALUACIÓN OFICINA DE CONTROL INTERNO</t>
  </si>
  <si>
    <t>Descripción realizada por el profesional de la Oficina de Control Interno, respecto a las actividades sobre las cuales se encontró evidencia de ejecución en aras al cumplimiento de la acción. Siempre antes de la descripción de las actividades se debe registrar la fecha en la que se desarrolla el seguimiento.</t>
  </si>
  <si>
    <t>FECHA DE SEGUIMIENTO</t>
  </si>
  <si>
    <t>Fecha del ultimo seguimiento realizado por el profesional de la Oficina de Control Interno a cargo</t>
  </si>
  <si>
    <t>EFICACIA
 (Se cumplió la acción propuesta)</t>
  </si>
  <si>
    <t>Cumplimiento de la acción formulada:
 *Si
 *No</t>
  </si>
  <si>
    <t>EFICIENCIA
 (Se cumplió la fecha programada - Oportunidad)</t>
  </si>
  <si>
    <t>Cumplimiento de la fecha establecida para la ejecución de la acción:
 *Si
 *No</t>
  </si>
  <si>
    <t>ESTADO DE LA ACCION</t>
  </si>
  <si>
    <t>Estado de ejecución ene l que se encuentra la acción:
 *ABIERTA EN DESARROLLO
 *ABIERTA VENCIDA
 *CERRADA
 *NO INICIADA</t>
  </si>
  <si>
    <t>PLAN DE MEJORAMIENTO INSTITUCIONAL</t>
  </si>
  <si>
    <t>CÓDIGO</t>
  </si>
  <si>
    <t>SEC-FT-04</t>
  </si>
  <si>
    <t>VERSIÓN</t>
  </si>
  <si>
    <t>FECHA DE REVISIÓN</t>
  </si>
  <si>
    <t>HALLAZGOS TOTALES</t>
  </si>
  <si>
    <t>ACCIONES NO INICIADAS</t>
  </si>
  <si>
    <t xml:space="preserve">ACCIONES CERRADAS
</t>
  </si>
  <si>
    <t>ACCIONES ABIERTAS EN DESARROLLO</t>
  </si>
  <si>
    <t>ACCIONES ABIERTAS VENCIDAS</t>
  </si>
  <si>
    <t>SEGUIMIENTO POR PARTE DEL LIDER DE PROCESO O RESPONSABLE DE LA ACTIVIDAD</t>
  </si>
  <si>
    <t>EVALUACIÓN POR PARTE DE CONTROL INTERNO AL PLAN DE MEJORAMIENTO</t>
  </si>
  <si>
    <t xml:space="preserve">TIPO DE ACCIÓN </t>
  </si>
  <si>
    <t>NOMBRE  Y CARGO RESPONSABLE DE LA EJECUCIÓN DE LA ACCIÓN</t>
  </si>
  <si>
    <t xml:space="preserve">FECHA DE SEGUIMIENTO </t>
  </si>
  <si>
    <t>EFICACIA
(Se cumplio la acción propuesta)</t>
  </si>
  <si>
    <t>EFICIENCIA
(Se cumplio la fecha programada - Oportunidad)</t>
  </si>
  <si>
    <t>ESTADO DE LA ACCION
(Cerrada/Abierta)</t>
  </si>
  <si>
    <t>ESTADO PLAN DE MEJORAMIENTO</t>
  </si>
  <si>
    <t>HALLAZGOS DE NO CONFORMIDAD</t>
  </si>
  <si>
    <t>HALLAZGOS DE OPORTUNIDAD DE MEJORA</t>
  </si>
  <si>
    <t xml:space="preserve">ACCIONES </t>
  </si>
  <si>
    <t xml:space="preserve">ACCIONES FORMULADAS </t>
  </si>
  <si>
    <t>ACCIONES SIN FORMULAR</t>
  </si>
  <si>
    <t>ESTADO DE LAS ACCIONES</t>
  </si>
  <si>
    <t>ACCIONES CERRADAS</t>
  </si>
  <si>
    <t>TIPOS DE ACCIONES</t>
  </si>
  <si>
    <t>CORRECCIONES</t>
  </si>
  <si>
    <t>ACCIONES CORRECTIVAS</t>
  </si>
  <si>
    <t>CANTIDAD DE ACCIONES FORMULADAS</t>
  </si>
  <si>
    <t>OFICINA ASESORA PLANEACIÓN</t>
  </si>
  <si>
    <t>SUBD.MANEJO</t>
  </si>
  <si>
    <t>SUBD.REDUCCIÓN</t>
  </si>
  <si>
    <t>TICS</t>
  </si>
  <si>
    <t>SUBD.ANÁLISIS</t>
  </si>
  <si>
    <t>SUBD.CORPORATIVA</t>
  </si>
  <si>
    <t>SEGUIMIENTO EVALUACIÓN Y CONTROL A LA GESTIÓN DE LA ENTIDAD</t>
  </si>
  <si>
    <t xml:space="preserve">ESTADO DE LA ACCION
</t>
  </si>
  <si>
    <t>AESGI18-6</t>
  </si>
  <si>
    <t>Auditoría Externa de ICONTEC al Sistema Integrado de Gestión 2018</t>
  </si>
  <si>
    <t>NTC-ISO 9001:2015 numeral 10.2
NTCGP 1000:2009 numeral 8.2.2</t>
  </si>
  <si>
    <t>Los líderes de  los procesos auditados no realizan las  correcciones ni toman las acciones correctivas apropiadas  para eliminar las causas de las no conformidades.</t>
  </si>
  <si>
    <t xml:space="preserve">¿Por qué los líderes de  los procesos auditados no realizan las  correcciones ni toman las acciones correctivas apropiadas  para eliminar las causas de las no conformidades? 
1. Porque los funcionarios designados para plantear la acción no cuenta con el nivel de decisión para atacar la causa raíz de las no conformidades o Porque el nivel directivo delega estas actividades en funcionarios de nivel operativo ▪ Porque el nivel directivo no se  ha apropiado del rol de Líder en el ciclo de mejoramiento de su proceso </t>
  </si>
  <si>
    <t xml:space="preserve">Implementar un programa de fomento de cultura de la calidad conjunto entre Planeación y Control Interno  enfocado  a la pertinencia y  cumplimiento de acciones derivadas de los procesos auditados , en los diferentes niveles de la estructura organizacional </t>
  </si>
  <si>
    <t>Diana Karina Ruiz
Jefe de Control Interno</t>
  </si>
  <si>
    <r>
      <rPr>
        <rFont val="Arial"/>
        <b/>
        <sz val="10.0"/>
      </rPr>
      <t xml:space="preserve">JUNIO 26 DE 2018: </t>
    </r>
    <r>
      <rPr>
        <rFont val="Arial"/>
        <sz val="10.0"/>
      </rPr>
      <t xml:space="preserve">No se presenta avance de esta acción.
</t>
    </r>
    <r>
      <rPr>
        <rFont val="Arial"/>
        <b/>
        <sz val="10.0"/>
      </rPr>
      <t xml:space="preserve">Noviembre 20 de 2018: </t>
    </r>
    <r>
      <rPr>
        <rFont val="Arial"/>
        <sz val="10.0"/>
      </rPr>
      <t xml:space="preserve">Se ha implementado un programa de fomento de cultura de calidad donde se han realizado entre otras las siguientes actividades desde OCI: Depuración de acciones de mejora a 2017
Clasificación por dependencias y articulación con procesos
Diseño de herramienta de Plan de Mejoramiento
Socialización de Herramienta y designación de referentes
Capacitación Referentes
Capacitación   sobre fortalecimiento de Análisis de Causas a líderes y referentes de plan de mejoramiento (Sesión 1)
Primer Seguimiento y registro de avance de acciones en la herramienta  por parte de referentes de Plan de Mejoramiento
Primer Seguimiento y registro de avance de acciones en la herramienta  por parte la OCI
Socialización de los resultados de las herramientas  en mesa de Líderes de Calidad
Socialización de los resultados de las herramientas  en Comité Institucional  de Coordinación de Control Interno
Acompañamiento y retroalimentación  de la Oficina de Control Interno en formulación de Planes de Mejoramiento (internos y externos)
Quedan pendientes: Segundo Seguimiento de OCI
Capacitación   sobre fortalecimiento de Análisis de Causas a líderes y referentes de plan de mejoramiento (Sesión 2)
Evaluacion final de resultados Con corte a dic de 2018
Para un 78% de cumplimiento (11 act ejecutadas /14 actividades  programadas OCI)
</t>
    </r>
  </si>
  <si>
    <t>JUNIO 26 DE 2018: No se presenta avance de esta acción.
Noviembre 20 de 2018: Se ha implementado un programa de fomento de cultura de calidad donde se han realizado entre otras las siguientes actividades desde OCI: Depuración de acciones de mejora a 2017
Clasificación por dependencias y articulación con procesos
Diseño de herramienta de Plan de Mejoramiento
Socialización de Herramienta y designación de referentes
Capacitación Referentes
Capacitación   sobre fortalecimiento de Análisis de Causas a líderes y referentes de plan de mejoramiento (Sesión 1)
Primer Seguimiento y registro de avance de acciones en la herramienta  por parte de referentes de Plan de Mejoramiento
Primer Seguimiento y registro de avance de acciones en la herramienta  por parte la OCI
Socialización de los resultados de las herramientas  en mesa de Líderes de Calidad
Socialización de los resultados de las herramientas  en Comité Institucional  de Coordinación de Control Interno
Acompañamiento y retroalimentación  de la Oficina de Control Interno en formulación de Planes de Mejoramiento (internos y externos)
Quedan pendientes: Segundo Seguimiento de OCI
Capacitación   sobre fortalecimiento de Análisis de Causas a líderes y referentes de plan de mejoramiento (Sesión 2)
Evaluacion final de resultados Con corte a dic de 2018
Para un 78% de cumplimiento (11 act ejecutadas /14 actividades  programadas OCI)
Diciembre 31 de 2018:  Se realizó el segundo seguimiento a los Planes de Mejoramiento Institucionales de cada una de las dependencias durante los meses de noviembre y diciembre.
La Oficina de Control Interno realizó la capacitación- taller sobre técnicas de análisis de causas a los referentes del SIGD- MIPG y plan de mejoramiento de cada una de las dependencias del IDIGER en la jornada programa por la Oficina Asesora de Planeación en las intalaciones de compensar Av 68 el día 12 de Diciembre de 2018
Para un 93% de cumplimiento (13 actividades ejecutadas /14 actividades  programadas OCI)
05/06/2019: La oficina de Control interno 
realizó la socialización sobre el estado del plan de mejoramiento interno y de Contraloría,   la gestión de riesgos desde la dimensión de control interno del MIPG a los referentes del plan de mejoramiento en las instalaciones de Compensar Av 68, (conceptos básicos sobre gestión de riesgos, monitoreo, seguimiento, calidad de los controles y planes de manejo de riesgos; utilizando herramientas tecnologicas para facilitar la apropiación de los conocimientos  - Kahoot) el día 27 de  mayo de 2019</t>
  </si>
  <si>
    <t>SEGPQRS2021-4</t>
  </si>
  <si>
    <t>INFORME DE LEY Y/O SEGUIMIENTO:
INFORME SEMESTRAL DE SEGUIMIENTO Y
EVALUACIÓN A LA ATENCIÓN DE PETICIONES,
QUEJAS, RECLAMOS Y SUGERENCIAS PQRS
PRIMER SEMESTRE DE 2021</t>
  </si>
  <si>
    <t>Criterios: Ley 87 de 1993 artículo 12, literal i) “evaluar y verificar la aplicación de los mecanismos de participación
ciudadana”
La Ley 1755 de 2015, establece en su artículo 14. “Términos para resolver las distintas modalidades de peticiones.
Salvo norma legal especial y so pena de sanción disciplinaria, toda petición deberá resolverse dentro de los quince
(15) días siguientes a su recepción. Estará sometida a término especial la resolución de las siguientes peticiones: …
1. Las peticiones de documentos y de información deberán resolverse dentro de los diez (10) días siguientes a su recepción. Si en ese lapso no se ha dado respuesta al peticionario, se entenderá, para todos los efectos legales, que la respectiva solicitud ha sido aceptada y, por consiguiente, la administración ya no podrá negar la entrega de dichos documentos al peticionario, y como consecuencia las copias se entregarán dentro de los tres (3) días
siguientes.
2. Las peticiones mediante las cuales se eleva una consulta a las autoridades en relación con las materias a su cargo deberán resolverse dentro de los treinta (30) días siguientes a su recepción”.
Artículo 21. “funcionario sin competencia. Si la autoridad a quien se dirige la petición no es la competente, se informará de inmediato al interesado si este actúa verbalmente, o dentro de los cinco (5) días siguientes al de la recepción, si obró por escrito. Dentro del término señalado remitirá la petición al competente y enviará copia del oficio remisorio al peticionario o en caso de no existir funcionario competente así se lo comunicará. Los términos
para decidir o responder se contarán a partir del día siguiente a la recepción de la Petición por la autoridad competente”. Decreto 371 de 2010, artículo 3 “De los procesos de atención al ciudadano, los sistemas de información y atención
de las peticiones, quejas, reclamos y sugerencias de los ciudadanos, en el distrito capital”. Numeral 1) La atención de los ciudadanos con calidez y amabilidad y el suministro de respuestas de fondo, coherentes con el objeto de la petición y dentro de los plazos legales”.
Mediante el artículo 76 de la Ley 1474 de 2011 "Por la cual se dictan normas orientadas a fortalecer los mecanismos de prevención, investigación y sanción de actos de corrupción y la efectividad del control de la gestión pública" se dispuso que "La oficina de control interno deberá vigilar que la atención se preste de acuerdo con las normas
legales vigentes y rendirá a la administración de la entidad un informe semestral sobre el particular”</t>
  </si>
  <si>
    <t xml:space="preserve">Observación 1: Se evidenciaron 511 comunicaciones/peticiones “Finalizadas” contestadas con posterioridad a la
fecha límite de respuesta, 5 en estado “sin asignar” que se encontraban vencidas sin respuesta y 22 en estado “en
trámite” que se encontraban vencidas sin respuesta. </t>
  </si>
  <si>
    <t xml:space="preserve">1.Por qué: 
En el aplicativo Cordis, el radicado  2021ER6265 del 05/05/2021 no fue recibido por la Oficina de Control Interno, por lo tanto al momento de la respuesta (2021EE4830 del 11/05/2021) no se únio el radicado de entrada con el radicado de respuesta.
 </t>
  </si>
  <si>
    <t>Revisar semanalmente en el Aplicativo Cordis en la ventana "Semaforo - Alarmas de Vencimiento de Trámites" los radicados externos asignados a la Oficina de Control Interno, recibirlos y asignarlos inmediatamente para respuesta.</t>
  </si>
  <si>
    <t>Lilia Carolina Ibarra Romero
profesional Control Interno</t>
  </si>
  <si>
    <r>
      <rPr>
        <rFont val="Arial"/>
        <b/>
        <sz val="11.0"/>
      </rPr>
      <t>13/09/2021</t>
    </r>
    <r>
      <rPr>
        <rFont val="Arial"/>
        <sz val="11.0"/>
      </rPr>
      <t xml:space="preserve">. Se realizó cierre de tres radicados internos. Soporte X:\VIGENCIA 2021\PLANES DE MEJORAMIENTO\EVIDENCIAS PM INSTITUCIONAL\SEGPQRS2021-4_OCI
Total seguimientos: 16 semanas 
1/16
</t>
    </r>
    <r>
      <rPr>
        <rFont val="Arial"/>
        <b/>
        <sz val="11.0"/>
      </rPr>
      <t>12/10/2021</t>
    </r>
    <r>
      <rPr>
        <rFont val="Arial"/>
        <sz val="11.0"/>
      </rPr>
      <t xml:space="preserve">. Se ha realizado el respectivo recibimiento y cierre de los radicados internos y externos. X:\VIGENCIA 2021\PLANES DE MEJORAMIENTO\EVIDENCIAS PM INSTITUCIONAL\SEGPQRS2021-4_OCI
Total seguimientos: = 1+4/16
</t>
    </r>
    <r>
      <rPr>
        <rFont val="Arial"/>
        <b/>
        <sz val="11.0"/>
      </rPr>
      <t>08/11/2021</t>
    </r>
    <r>
      <rPr>
        <rFont val="Arial"/>
        <sz val="11.0"/>
      </rPr>
      <t xml:space="preserve">.  Se ha realizado el respectivo recibimiento y cierre de los radicados internos y externos. X:\VIGENCIA 2021\PLANES DE MEJORAMIENTO\EVIDENCIAS PM INSTITUCIONAL\SEGPQRS2021-4_OCI
Total seguimientos: = </t>
    </r>
    <r>
      <rPr>
        <rFont val="Arial"/>
        <color rgb="FFFF0000"/>
        <sz val="11.0"/>
      </rPr>
      <t>1+4+4</t>
    </r>
    <r>
      <rPr>
        <rFont val="Arial"/>
        <sz val="11.0"/>
      </rPr>
      <t xml:space="preserve">/17
</t>
    </r>
    <r>
      <rPr>
        <rFont val="Arial"/>
        <b/>
        <sz val="10.0"/>
      </rPr>
      <t>17/11/2021</t>
    </r>
    <r>
      <rPr>
        <rFont val="Arial"/>
        <sz val="10.0"/>
      </rPr>
      <t xml:space="preserve">.  Se ha realizado el respectivo recibimiento y cierre de los radicados internos y externos. X:\VIGENCIA 2021\PLANES DE MEJORAMIENTO\EVIDENCIAS PM INSTITUCIONAL\SEGPQRS2021-4_OCI
Total seguimientos: = </t>
    </r>
    <r>
      <rPr>
        <rFont val="Arial"/>
        <color rgb="FFFF0000"/>
        <sz val="10.0"/>
      </rPr>
      <t>1+4+4+1</t>
    </r>
    <r>
      <rPr>
        <rFont val="Arial"/>
        <sz val="10.0"/>
      </rPr>
      <t xml:space="preserve">/17
</t>
    </r>
    <r>
      <rPr>
        <rFont val="Arial"/>
        <b/>
        <sz val="10.0"/>
      </rPr>
      <t>29/11/2021.</t>
    </r>
    <r>
      <rPr>
        <rFont val="Arial"/>
        <sz val="10.0"/>
      </rPr>
      <t xml:space="preserve">  Se ha realizado el respectivo recibimiento y cierre de los radicados internos y externos. X:\VIGENCIA 2021\PLANES DE MEJORAMIENTO\EVIDENCIAS PM INSTITUCIONAL\SEGPQRS2021-4_OCI
Total seguimientos: = </t>
    </r>
    <r>
      <rPr>
        <rFont val="Arial"/>
        <color rgb="FFFF0000"/>
        <sz val="10.0"/>
      </rPr>
      <t>1+4+4+1+1</t>
    </r>
    <r>
      <rPr>
        <rFont val="Arial"/>
        <sz val="10.0"/>
      </rPr>
      <t xml:space="preserve">/17
</t>
    </r>
    <r>
      <rPr>
        <rFont val="Arial"/>
        <b/>
        <sz val="10.0"/>
      </rPr>
      <t>03/12/2021</t>
    </r>
    <r>
      <rPr>
        <rFont val="Arial"/>
        <sz val="10.0"/>
      </rPr>
      <t xml:space="preserve">.  Se ha realizado el respectivo recibimiento y cierre de los radicados internos y externos. X:\VIGENCIA 2021\PLANES DE MEJORAMIENTO\EVIDENCIAS PM INSTITUCIONAL\SEGPQRS2021-4_OCI
Total seguimientos: = </t>
    </r>
    <r>
      <rPr>
        <rFont val="Arial"/>
        <color rgb="FFFF0000"/>
        <sz val="10.0"/>
      </rPr>
      <t>1+4+4+1+1+1</t>
    </r>
    <r>
      <rPr>
        <rFont val="Arial"/>
        <sz val="10.0"/>
      </rPr>
      <t xml:space="preserve">/17
</t>
    </r>
    <r>
      <rPr>
        <rFont val="Arial"/>
        <b/>
        <sz val="10.0"/>
      </rPr>
      <t>21/12/2021</t>
    </r>
    <r>
      <rPr>
        <rFont val="Arial"/>
        <sz val="10.0"/>
      </rPr>
      <t xml:space="preserve">.  Se ha realizado el respectivo recibimiento y cierre de los radicados internos y externos. X:\VIGENCIA 2021\PLANES DE MEJORAMIENTO\EVIDENCIAS PM INSTITUCIONAL\SEGPQRS2021-4_OCI
Total seguimientos: = </t>
    </r>
    <r>
      <rPr>
        <rFont val="Arial"/>
        <color rgb="FFFF0000"/>
        <sz val="10.0"/>
      </rPr>
      <t>1+4+4+1+1+1+3+2/17</t>
    </r>
    <r>
      <rPr>
        <rFont val="Arial"/>
        <sz val="10.0"/>
      </rPr>
      <t xml:space="preserve">
</t>
    </r>
  </si>
  <si>
    <t>13/09/2021:Se observó el seguimiento de los cordis y radicados internos con el debido soporte de su gestión por parte de la OCI correpondiente con corte a 13 de septiembre de 2021. SANH
21/10/2021: Se observó el seguimiento de los cordis (Entradas y cierres)  mediante pantallazos y con corte a 15 de Octubre de 2021. se evidencian 5 seguimientos, lo que corresponde a un avance del 31%. MLBC
08/11/2021: Se observó el seguimiento de los cordis (Entradas y cierres)  mediante pantallazos y con corte a 8 de Noviembre de 2021 se evidencian 9 seguimientos, lo que corresponde a un avance del 56%. MLBC
29/11/2021:Se observó el seguimiento de los cordis y radicados internos con el debido soporte de su gestión (verificación semanal) por parte de la OCI correpondiente con corte a 29 de diciembre de 2021. SANH.
21/12/2021:Se observó el seguimiento de los cordis y radicados internos con el debido soporte de su gestión (verificación semanal) por parte de la OCI correpondiente con corte de la acción al 29 de diciembre de 2021. LCIR.</t>
  </si>
  <si>
    <t>AESGI18-1</t>
  </si>
  <si>
    <t>NTC-ISO 9001:2015 numeral 9.3
NTCGP 1000:2009 numeral 5.6</t>
  </si>
  <si>
    <t>En la revisión por la dirección no se tomó como información de entrada la relativa a: Grado de cumplimiento de los objetivos de calidad, cambio en las cuestiones internas y externas, ni conformidad del producto</t>
  </si>
  <si>
    <t xml:space="preserve">Método: No se realiza  revisión por la dirección con todos los dueños de procesos lo cual no permite dar una mirada integral del Sistema Medición y monitoreo: No existe un mecanismo eficaz para el seguimiento a los procesos y objetivos de calidad Medición y monitoreo: No ingresa a la revisión por la dirección el análisis de cuestiones internas y externas </t>
  </si>
  <si>
    <t xml:space="preserve">Realizar planificación de revisión por la dirección  que incorporé todos los actividades, entradas, salidas, recursos   y actores que permita garantizar un análisis eficaz del  SIG. </t>
  </si>
  <si>
    <t>Jefe Oficina Asesora de Planeación</t>
  </si>
  <si>
    <r>
      <rPr>
        <rFont val="Arial, sans-serif"/>
      </rPr>
      <t xml:space="preserve">Se determina ajustar la fecha de  la revisión por la dirección para el mes de agosto
</t>
    </r>
    <r>
      <rPr>
        <rFont val="Arial, sans-serif"/>
        <b/>
      </rPr>
      <t>Mayo 2019</t>
    </r>
    <r>
      <rPr>
        <rFont val="Arial, sans-serif"/>
      </rPr>
      <t xml:space="preserve">:Teniendo en cuenta que en el mes de Enero de 2019, la Secretaria general remitió la circular 001/ informando el cambio de meta de proyecto, de acuerdo al Decreto 1496 de 2017  por el medio del cual se modifica el Decreto 1083 de 2015, Decreto unico reglamentario  del sector gestión publica, en lo relacionado con el sistema de gestión, establecido en el art 133 de la ley 1753 de 2015. 
Por lo anterior, la dirección general del IDIGER,  remitió el  oficio  al ICONTEC, radicado 2019EE4692,  en el cual solicitó la cancelación de los certificados que dan cuenta de la implementación del sistema de Gestión de calidad bajo la norma ISO 9001:2015, razón de lo anterior  la entidad está enfocada a desarrollar las directrices definidas por la Secretaria General  para el sostenimiento e implementación de MIPG. 
Es por ello que la revisión por la dirección contará con los criterios de rendición de cuentas definidas en el plan anticorrupción.
</t>
    </r>
    <r>
      <rPr>
        <rFont val="Arial, sans-serif"/>
        <b/>
      </rPr>
      <t xml:space="preserve">
Julio 2019
</t>
    </r>
    <r>
      <rPr>
        <rFont val="Arial, sans-serif"/>
      </rPr>
      <t xml:space="preserve">Por medio de la resolución 141 de Marzo de 2019, se crea el comité institucional de gestión y desempeño,  este comité tiene como función principal asegurar   a nivel institucional la  implementación  del Modelo Integrado de Planeación y Gestión -  MIPG,  por lo cual, esta será la instancia de  revisión por la dirección de los avances del MIPG, en busca de lograr estrategias para la correcta implementación, desarrollo y seguimiento del Modelo. 
Como parte del cumplimiento a esta resolución, el  pasado 16 de  Mayo de 2019,  se realizó la primera reunión de comité institucional, en el cual se socializó el plan de adecuación y sostenibilidad MIPG,  la actualización del Plan Institucional de archivos- PINAR,  los avances de la entidad en movilidad sostenible y se presentó para aprobación las políticas de tratamiento de datos personales, y de seguridad y privacidad de la información,  así como el proceso de transición al IPv6. Para finalizar se presentó la política de cero papel la cual fue aprobada. </t>
    </r>
  </si>
  <si>
    <r>
      <rPr>
        <rFont val="Arial"/>
        <b/>
        <sz val="10.0"/>
      </rPr>
      <t xml:space="preserve">20 de Noviembre de 2018: </t>
    </r>
    <r>
      <rPr>
        <rFont val="Arial"/>
        <b val="0"/>
        <sz val="10.0"/>
      </rPr>
      <t xml:space="preserve">A la fecha de seguimiento no se evidenció avance, se recomienda remitir las evidencias de la realización del ejercicio de revisión por la dirección en las cual se evidencie la aplicacion de los criterios para este tema consignados en la Norma ISO 9001:2015. </t>
    </r>
    <r>
      <rPr>
        <rFont val="Arial"/>
        <b/>
        <sz val="10.0"/>
      </rPr>
      <t xml:space="preserve">SANH
15 de Mayo de 2018: </t>
    </r>
    <r>
      <rPr>
        <rFont val="Arial"/>
        <b val="0"/>
        <sz val="10.0"/>
      </rPr>
      <t>Debido a la desición de precindir de la certificación en la Norma ISO 9001:2015 por parte de la Dirección, la implementacion de la acción para subsanar el hallazgo se ve modificada debido a que ya no aplica la realización de la revisión por la Dirección, por lo cual se recomienda al referente de la OAP monitorear las acciones que se efectuen en el marco de la Rendición de Cuentas como se menciona en el seguimiento, y dejar la evidencia de esta, así mismo se suguiere tener en cuenta que aunque ya no se realiza la revisión por la Dirección, actualmente el espacio mendiente el cual la Dirección recibe retroalimentación de las líneas defensa sobre la gestión de la entidad se realiza en el Comité Institucional de Gestión y Desempeño del SIGD-MIPG, por lo cual en estos espacios podrian recopilar evidencia de las directrices que a su vez imparte el director sobre la gestión de la entidad y no solo esperar hasta el evento de rendición de cuentas del sector que se realizará a finales de la vigencia</t>
    </r>
    <r>
      <rPr>
        <rFont val="Arial"/>
        <b/>
        <sz val="10.0"/>
      </rPr>
      <t xml:space="preserve">. SANH
18 de Julio de 2019: </t>
    </r>
    <r>
      <rPr>
        <rFont val="Arial"/>
        <b val="0"/>
        <sz val="10.0"/>
      </rPr>
      <t xml:space="preserve">Se evidenció el funcionamiento del Comite de Gestión y Desempeño institucional del IDIGER, instancia que se reunió en el  mes de mayo de 2019 para revisar el avance en la implementación del MIPG, de acuerdo a la recomnedacion de la OCI, se insta a que en esta instancia se evaluen los avances frente a la implementación de las dimensiones y políticas del modelo, los resultados del FURAG y se den las directrices para su mejoramiento en lo sucesivo como espacio que remplaza la figura de la revisión por la dirección. </t>
    </r>
    <r>
      <rPr>
        <rFont val="Arial"/>
        <b/>
        <sz val="10.0"/>
      </rPr>
      <t>SANH</t>
    </r>
  </si>
  <si>
    <t>AESGI18-2</t>
  </si>
  <si>
    <t>Incorporar en la revisión por la dirección vigencia 2018 todos los elementos de entrada acorde a las normas ISO 9001:2015  con las respectivas decisiones sobre el sistema.</t>
  </si>
  <si>
    <r>
      <rPr>
        <rFont val="Arial, sans-serif"/>
      </rPr>
      <t xml:space="preserve">Actividad no iniciada, se realizará previo a la revisión por la dirección
</t>
    </r>
    <r>
      <rPr>
        <rFont val="Arial, sans-serif"/>
        <b/>
      </rPr>
      <t>Mayo 2019</t>
    </r>
    <r>
      <rPr>
        <rFont val="Arial, sans-serif"/>
      </rPr>
      <t xml:space="preserve">
Teniendo en cuenta que en el mes de Enero de 2019, la Secretaria general remitió la circular 001/ informando el cambio de meta de proyecto, de acuerdo al Decreto 1496 de 2017  por el medio del cual se modifica el Decreto 1083 de 2015, Decreto unico reglamentario  del sector gestión publica, en lo relacionado con el sistema de gestión, establecido en el art 133 de la ley 1753 de 2015. 
Por lo anterior, la dirección general del IDIGER,  remitió el  oficio  al ICONTEC, radicado 2019EE4692,  en el cual solicitó la cancelación de los certificados que dan cuenta de la implementación del sistema de Gestión de calidad bajo la norma ISO 9001:2015, razón de lo anterior  la entidad está enfocada a desarrollar las directrices definidas por la Secretaria General  para el sostenimiento e implementación de MIPG. 
Es por ello que la revisión por la dirección contará con los criterios de rendición de cuentas definidas en el plan anticorrupción.
</t>
    </r>
    <r>
      <rPr>
        <rFont val="Arial, sans-serif"/>
        <b/>
      </rPr>
      <t xml:space="preserve">Julio 2019
</t>
    </r>
    <r>
      <rPr>
        <rFont val="Arial, sans-serif"/>
      </rPr>
      <t xml:space="preserve">
Por medio de la resolución 141 de Marzo de 2019, se crea el comité institucional de gestión y desempeño,  este comité tiene como función principal asegurar   a nivel institucional la  implementación  del Modelo Integrado de Planeación y Gestión -  MIPG,  por lo cual, esta será la instancia de  revisión por la dirección de los avances del MIPG, en busca de lograr estrategias para la correcta implementación, desarrollo y seguimiento del Modelo. 
Como parte del cumplimiento a esta resolución, el  pasado 16 de  Mayo de 2019,  se realizó la primera reunión de comité institucional, en el cual se socializó el plan de adecuación y sostenibilidad MIPG,  la actualización del Plan Institucional de archivos- PINAR,  los avances de la entidad en movilidad sostenible y se presentó para aprobación las políticas de tratamiento de datos personales, y de seguridad y privacidad de la información,  así como el proceso de transición al IPv6. Para finalizar se presentó la política de cero papel la cual fue aprobada. </t>
    </r>
  </si>
  <si>
    <r>
      <rPr>
        <rFont val="Arial"/>
        <b/>
        <sz val="10.0"/>
      </rPr>
      <t xml:space="preserve">20 de Noviembre de 2018: </t>
    </r>
    <r>
      <rPr>
        <rFont val="Arial"/>
        <b val="0"/>
        <sz val="10.0"/>
      </rPr>
      <t xml:space="preserve">A la fecha de seguimiento no se evidenció avance, se recomienda remitir las evidencias de la realización del ejercicio de revisión por la dirección en las cual se evidencie la aplicacion de los criterios para este tema consignados en la Norma ISO 9001:2015. </t>
    </r>
    <r>
      <rPr>
        <rFont val="Arial"/>
        <b/>
        <sz val="10.0"/>
      </rPr>
      <t xml:space="preserve">SANH
15 de Mayo de 2018: </t>
    </r>
    <r>
      <rPr>
        <rFont val="Arial"/>
        <b val="0"/>
        <sz val="10.0"/>
      </rPr>
      <t xml:space="preserve">Debido a la desición de presindir de las certificación en la Norma ISO 9001:2015 por parte de la Dirección, la implementacion de la acción para subsanar el hallazgo se ve modificada debido a que ya no aplica la realización de la revisión por la Dirección, por lo cual se recomienda al referente de la OAP monitorear las acciones que se efectuen en el marco de la Rendición de Cuentas como se menciona en el seguimiento, y dejar la evidencia de esta, así mismo se suguiere tener en cuenta que aunque ya no se realiza la revisión por la Dirección, actualmente el espacio mendiente el cual la Dirección recibe retroalimentación de las líneas defensa sobre la gestión de la entidad se realiza en el Comité Institucional de Gestión y Desempeño del SIGD-MIPG, por lo cual en estos espacios podrian recopilar evidencia de las directrices que a su vez imparte el director sobre la gestión de la entidad y no solo esperar hasta el evento de rendición de cuentas del sector que se realizará a finales de la vigencia. </t>
    </r>
    <r>
      <rPr>
        <rFont val="Arial"/>
        <b/>
        <sz val="10.0"/>
      </rPr>
      <t xml:space="preserve">SANH
18 de Julio de 2019: </t>
    </r>
    <r>
      <rPr>
        <rFont val="Arial"/>
        <b val="0"/>
        <sz val="10.0"/>
      </rPr>
      <t xml:space="preserve">Se evidenció el funcionamiento del Comite de Gestión y Desempeño institucional del IDIGER, instancia que se reunió en el  mes de mayo de 2019 para revisar el avance en la implementación del MIPG, de acuerdo a la recomnedacion de la OCI, se insta a que en esta instancia se evaluen los avances frente a la implementación de las dimensiones y políticas del modelo, los resultados del FURAG y se den las directrices para su mejoramiento en lo sucesivo como espacio que remplaza la figura de la revisión por la dirección. </t>
    </r>
    <r>
      <rPr>
        <rFont val="Arial"/>
        <b/>
        <sz val="10.0"/>
      </rPr>
      <t>SANH</t>
    </r>
  </si>
  <si>
    <t>AESGI18-19</t>
  </si>
  <si>
    <t>NTC-ISO 14001:2015 numeral 10.2</t>
  </si>
  <si>
    <t>Se evidenció que las acciones tomadas para el manejo de no conformidades generadas por la auditoria interna de diciembre de 2017, no eliminan las causas identificadas.</t>
  </si>
  <si>
    <t xml:space="preserve">¿Por qué  las acciones tomadas para el manejo de no conformidades generadas por la auditoria interna de diciembre de 2017, no eliminan las causas identificadas?
Mano de Obra : Los funcionarios designados para plantear la acción no cuentan con el nivel de formación para atacar la causa raíz de las no conformidades
La generación de acciones correctivas  frente a las  no conformidades,  no cuenta siempre con  participación multidisciplinaria 
Método: 
Los  análisis de causas   no cuentan con la profundidad requerida frente a la no conformidad detectada
Falta retroalimentación frente al análisis de causas desde el liderazgo de los procesos y las áreas intervinientes en el proceso de revisión.
</t>
  </si>
  <si>
    <t>Ajustar el instructivo SEC-IN-01 Técnicas de Investigación para Análisis de No Conformidades incorporando la articulación de los procesos que intervienen en la generación de las acciones correctivas</t>
  </si>
  <si>
    <r>
      <rPr>
        <rFont val="Arial, sans-serif"/>
        <b/>
      </rPr>
      <t xml:space="preserve">Julio 2019
</t>
    </r>
    <r>
      <rPr>
        <rFont val="Arial, sans-serif"/>
      </rPr>
      <t xml:space="preserve">
El instructivo SEC-IN-01, técnicas de investigación para análisis de no conformidades, se encuentra en el mapa de procesos,  dependencia seguimento, evaluación y control de la entidad. Este procedimiento contiene las técnicas para el análisis de no conformidades, por lo cual se revisará conjuntamente con el proceso de control interno, con el fin de buscar el mecanismo para la socialización del instructivo. 
</t>
    </r>
    <r>
      <rPr>
        <rFont val="Arial, sans-serif"/>
        <b/>
      </rPr>
      <t xml:space="preserve">Seguimiento 26/12/2019
</t>
    </r>
    <r>
      <rPr>
        <rFont val="Arial, sans-serif"/>
      </rPr>
      <t xml:space="preserve">Se ha realizado acompañamiento a  los diferentes procesos en el cierre de Hallazgos relacionados con actualización de procedimientos y procesos, en los cuales se verifica que efectivamente la generación del procedimiento se encuentre acorde con la causa que genera la desviación. En reunión de líderes la Oficina de Control Interno estableció el seguimiento a los planes de mejoramiento, de igual manera se informa sobre una nueva herramienta para hacer seguimiento a los hallazgos presentados por la entidad. 
</t>
    </r>
    <r>
      <rPr>
        <rFont val="Arial, sans-serif"/>
        <b/>
      </rPr>
      <t xml:space="preserve">Seguimiento 24/04/2020
</t>
    </r>
    <r>
      <rPr>
        <rFont val="Arial, sans-serif"/>
      </rPr>
      <t xml:space="preserve">
Se está trabajando en la herramienta para hacer seguimiento a los hallazgos presentados por entidad, igualmente se esta revisando el formato SEC-IN-01, con el fin de de hacer la socialización respectiva con los diferentes involucrados en el manejo de los Planes de mejoramiento.
</t>
    </r>
    <r>
      <rPr>
        <rFont val="Arial, sans-serif"/>
        <b/>
      </rPr>
      <t xml:space="preserve">Seguimiento 14/08/2020
</t>
    </r>
    <r>
      <rPr>
        <rFont val="Arial, sans-serif"/>
      </rPr>
      <t xml:space="preserve">Se realizo el ajuste del documento SEC-IN-01 Técnicas de Investigación para Análisis de No Conformidades, se incluyo el siguiente acapite: Diligenciamiento del Plan de Mejoramiento por Proceso e Institucional Después de haber identificado la(s) causa(s) y definido la(s) acción(es), solicite el acompañamiento de la OAP para el diligenciamiento según aplique de los formatos de Plan de Mejoramiento por Proceso o Plan de Mejoramiento Institucional (Contraloría), el cual será remitido a la OCI para su revisión, aprobación y consolidación.
se solicito la publicacion del documento el dia 12 de agosto mediante correo electronico, el cual se aporta como evidencia.
</t>
    </r>
    <r>
      <rPr>
        <rFont val="Arial, sans-serif"/>
        <b/>
      </rPr>
      <t xml:space="preserve">Seguimiento 18/09/2020
</t>
    </r>
    <r>
      <rPr>
        <rFont val="Arial, sans-serif"/>
      </rPr>
      <t xml:space="preserve">Se realizo el ajuste del documento SEC-IN-01 Técnicas de Investigación para Análisis de No Conformidades, se incluyo el siguiente acapite: Diligenciamiento del Plan de Mejoramiento por Proceso e Institucional Después de haber identificado la(s) causa(s) y definido la(s) acción(es), solicite el acompañamiento de la OAP para el diligenciamiento según aplique de los formatos de Plan de Mejoramiento por Proceso o Plan de Mejoramiento Institucional (Contraloría), el cual será remitido a la OCI para su revisión, aprobación y consolidación.
se solicito la publicacion del documento el dia 12 de agosto mediante correo electronico, el cual se aporta como evidencia.
</t>
    </r>
  </si>
  <si>
    <r>
      <rPr>
        <rFont val="Arial"/>
        <b/>
        <sz val="10.0"/>
      </rPr>
      <t xml:space="preserve">20 de Noviembre de 2018: </t>
    </r>
    <r>
      <rPr>
        <rFont val="Arial"/>
        <b val="0"/>
        <sz val="10.0"/>
      </rPr>
      <t>No se observó avance en esta actividad.</t>
    </r>
    <r>
      <rPr>
        <rFont val="Arial"/>
        <b/>
        <sz val="10.0"/>
      </rPr>
      <t xml:space="preserve"> SANH
15 de Mayo de 2019: </t>
    </r>
    <r>
      <rPr>
        <rFont val="Arial"/>
        <b val="0"/>
        <sz val="10.0"/>
      </rPr>
      <t xml:space="preserve">No se observó avance ni reporte en esta actividad desde el
 20 de noviembre de 2018. </t>
    </r>
    <r>
      <rPr>
        <rFont val="Arial"/>
        <b/>
        <sz val="10.0"/>
      </rPr>
      <t xml:space="preserve">SANH
18 de Julio de 2019: </t>
    </r>
    <r>
      <rPr>
        <rFont val="Arial"/>
        <b val="0"/>
        <sz val="10.0"/>
      </rPr>
      <t xml:space="preserve">Se evidenció la publcación del instructivo SEC-IN-01, Técnicas de investigación para análisis de no conformidades, así mismo la Oficina de control interno ha solcializado dichas técnicas en las reuniones de lideres del Sistema de Gestión por medio de las definisiones y funcionamiento de las mismas con materiales didacticos (Kahoot). En reunión del 18 de julio de 2019 se estableció la necesidad conjunta entre la OAP y la OCI de socializar nuevamente el contenido de este documento a los lideres del sistema y a la entidad. </t>
    </r>
    <r>
      <rPr>
        <rFont val="Arial"/>
        <b/>
        <sz val="10.0"/>
      </rPr>
      <t xml:space="preserve">SANH
02/01/2020:  </t>
    </r>
    <r>
      <rPr>
        <rFont val="Arial"/>
        <b val="0"/>
        <sz val="10.0"/>
      </rPr>
      <t>DE acuerdo a la OAP Se ha realizado acompañamiento a los diferentes procesos en el cierre de hallazgos relacionados con la actualización de procedimientos y proceso, en los cuales se verifica que efectivamente la generación del procedimiento se encuentre acorde con la causa que genera la desviación. En reunion de lideres de la OCO estacleció el seguimiento a los planes de mejoramiento de igual manera se informa sobre una herramienta para hacer seguimientoa los hallazgos presentados por la entidad. Sin embargo no se remitieron las respectivas evidencias, de igual manera no se evidencia la socialización del instructivo SEC-IN-01 .</t>
    </r>
    <r>
      <rPr>
        <rFont val="Arial"/>
        <b/>
        <sz val="10.0"/>
      </rPr>
      <t xml:space="preserve">MLB
27/04/2020: </t>
    </r>
    <r>
      <rPr>
        <rFont val="Arial"/>
        <b val="0"/>
        <sz val="10.0"/>
      </rPr>
      <t xml:space="preserve">Se observó el documento publicado el instructivo SEC-IN-01, Técnicas de investigación para análisis de no conformidades con fecha 17 de mayo de 2018, sin embargo se evidenció que no se ajustado de acuerdo a la acción establecida Por lo tanto se recomienda, una revisión y actualización por parte de la oficina Asesora de Planeación del instructivo, teniendo encuenta la Resolución reglamentaria 36 del 20 de septiembre de 2019 de la Contraloría de Bogotá y MIPG como segunda línea de defensa Adicional se recomienda, realizar los acompañamientos que realice planeación frente al análisis de causas de nuevos hallazgos tanto del Plan de mejoramiento institucional como el plan de mejoramiento de la Contraloría. </t>
    </r>
    <r>
      <rPr>
        <rFont val="Arial"/>
        <b/>
        <sz val="10.0"/>
      </rPr>
      <t xml:space="preserve">MLBC
14/07/2020: </t>
    </r>
    <r>
      <rPr>
        <rFont val="Arial"/>
        <b val="0"/>
        <sz val="10.0"/>
      </rPr>
      <t xml:space="preserve">A la fecha de revisión esta acción se encontró en estado "abierta vencida" (fecha de terminación 30/07/2018); mediante comunicación interna 2020IE2519 del 07/07/2020, la Oficina Asesora de Planeación solicitó "actuaciones especiales para las acciones descritas en la comunicación" </t>
    </r>
    <r>
      <rPr>
        <rFont val="Arial"/>
        <b/>
        <sz val="10.0"/>
      </rPr>
      <t>por lo cual desde la Oficina de Control Interno se cambió la fecha de finalización del "30/07/2018" y se asignó nueva fecha para el 15/08/2020, pasando a estado "abierta en desarrollo". SANH
24/08/2020</t>
    </r>
    <r>
      <rPr>
        <rFont val="Arial"/>
        <b val="0"/>
        <sz val="10.0"/>
      </rPr>
      <t xml:space="preserve"> No se registran evidencias de actualizacion y publicacion del instructivo SEC-IN-01 version 2 de 17/05/2017, teniendo en cuenta que este documento es anterior a la Auditoria de la que se deriva la observacion, claramente se evidencia que no ha sido actualizado, para dar cumplimiento a lo observado.</t>
    </r>
    <r>
      <rPr>
        <rFont val="Arial"/>
        <b/>
        <sz val="10.0"/>
      </rPr>
      <t xml:space="preserve"> </t>
    </r>
    <r>
      <rPr>
        <rFont val="Arial"/>
        <b val="0"/>
        <sz val="10.0"/>
      </rPr>
      <t>se cuenta con documentos terminados pero no publicados. o debidamente firmados y oficializados</t>
    </r>
    <r>
      <rPr>
        <rFont val="Arial"/>
        <b/>
        <sz val="10.0"/>
      </rPr>
      <t xml:space="preserve"> AFPH
22/09/2020 </t>
    </r>
    <r>
      <rPr>
        <rFont val="Arial"/>
        <b val="0"/>
        <sz val="10.0"/>
      </rPr>
      <t>Se presentan evidencias del el ajuste del documento SEC-IN-01 Técnicas de Investigación para Análisis de No Conformidades, en el que se registra en la página 7/8 el acápite Diligenciamiento del Plan de Mejoramiento por Proceso e Institucional Después de haber identificado la(s) causa(s) y definido la(s) acción(es), solicite el acompañamiento de la OAP para el diligenciamiento según aplique de los formatos de Plan de Mejoramiento por Proceso o Plan de Mejoramiento Institucional (Contraloría), el cual será remitido a la OCI para su revisión, aprobación y consolidación. Se verifica la publicación en los documentos del proceso del instructivo desde el 20/08/2020 y se procede a dar cierre a la acción</t>
    </r>
    <r>
      <rPr>
        <rFont val="Arial"/>
        <b/>
        <sz val="10.0"/>
      </rPr>
      <t>. AFPH</t>
    </r>
  </si>
  <si>
    <t>AESGI18-20</t>
  </si>
  <si>
    <t>Implementar puntos de control en las distintas etapas de formulación de acciones correctivas y sus análisis de causa entre los intervinientes del proceso de revisión de estas</t>
  </si>
  <si>
    <r>
      <rPr>
        <rFont val="Arial, sans-serif"/>
      </rPr>
      <t xml:space="preserve">Julio 2019
El instructivo SEC-IN-01, técnicas de investigación para análisis de no conformidades, se encuentra en el mapa de procesos,  dependencia seguimento, evaluación y control de la entidad. Este procedimiento contiene las técnicas para el análisi de no conformidades, por lo cual se revisará conjuntamente con el proceso de control interno, con el fin de buscar el mecanismo para la socialización del instructivo. 
</t>
    </r>
    <r>
      <rPr>
        <rFont val="Arial, sans-serif"/>
        <b/>
      </rPr>
      <t xml:space="preserve">
Seguimiento 26/12/2019
</t>
    </r>
    <r>
      <rPr>
        <rFont val="Arial, sans-serif"/>
      </rPr>
      <t xml:space="preserve">
Se ha realizado acompañamiento a  los diferentes procesos en el cierre de Hallazgos relacionados con actualización de procedimientos y procesos, en los cuales se verifica que efectivamente la generación del procedimiento se encuentre acorde con la causa que genera la desviación. En reunión de líderes la Oficina de Control Interno estableció el seguimiento a los planes de mejoramiento, de igual manera se informa sobre una nueva herramienta para hacer seguimiento a los hallazgos presentados por la entidad.
</t>
    </r>
    <r>
      <rPr>
        <rFont val="Arial, sans-serif"/>
        <b/>
      </rPr>
      <t xml:space="preserve">Seguimiento 24/04/2020
</t>
    </r>
    <r>
      <rPr>
        <rFont val="Arial, sans-serif"/>
      </rPr>
      <t xml:space="preserve">
Se está trabajando en la herramienta para hacer seguimiento a los hallazgos presentados por entidad, igualmente se esta revisando el formato SEC-IN-01, con el fin de de hacer la socialización respectiva con los diferentes involucrados en el manejo de los Planes de mejoramiento.
</t>
    </r>
    <r>
      <rPr>
        <rFont val="Arial, sans-serif"/>
        <b/>
      </rPr>
      <t xml:space="preserve">Seguimiento 14/08/2020
</t>
    </r>
    <r>
      <rPr>
        <rFont val="Arial, sans-serif"/>
      </rPr>
      <t xml:space="preserve">Con el fin de dar cumplimiento a lo establecido en esta acción, la Oficina Asesora de Planeación está realizando el acompañamiento metodológico en la formulación de todos los planes de mejoramiento de la entidad.
Por otra parte se realizaron mesas de trabajo con todas las áreas y el acompañamiento de OCI, con el fin de gestionar las acciones formuladas en los planes de mejoramiento de las áreas.
Como evidencia de esto se adjuntan los correos de programación y videos de mesas de trabajo realizados
</t>
    </r>
    <r>
      <rPr>
        <rFont val="Arial, sans-serif"/>
        <b/>
      </rPr>
      <t xml:space="preserve">Seguimiento 18/09/2020
</t>
    </r>
    <r>
      <rPr>
        <rFont val="Arial, sans-serif"/>
      </rPr>
      <t xml:space="preserve">Se realizo el ajuste del documento SEC-IN-01 Técnicas de Investigación para Análisis de No Conformidades, se incluyo el siguiente acapite:
</t>
    </r>
    <r>
      <rPr>
        <rFont val="Arial, sans-serif"/>
        <b/>
      </rPr>
      <t xml:space="preserve">Diligenciamiento del Plan de Mejoramiento por Proceso e Institucional
</t>
    </r>
    <r>
      <rPr>
        <rFont val="Arial, sans-serif"/>
      </rPr>
      <t xml:space="preserve">
(Después de haber identificado la(s) causa(s) y definido la(s) acción(es), solicite el acompañamiento de la Oficina Asesora de Planeación, quien realizara acompañamiento y </t>
    </r>
    <r>
      <rPr>
        <rFont val="Arial, sans-serif"/>
        <b/>
      </rPr>
      <t xml:space="preserve">control </t>
    </r>
    <r>
      <rPr>
        <rFont val="Arial, sans-serif"/>
      </rPr>
      <t xml:space="preserve">en la  formulación de las acciones y el diligenciamiento según aplique de los formatos de Plan de Mejoramiento por Proceso o Plan de Mejoramiento Institucional (Contraloría), el cual será remitido a la OCI para su revisión, aprobación y consolidación.)
y se incluyo el </t>
    </r>
    <r>
      <rPr>
        <rFont val="Arial, sans-serif"/>
        <b/>
      </rPr>
      <t xml:space="preserve">Cronograma de control y seguimiento Oficina Asesora de Planeación. 
</t>
    </r>
    <r>
      <rPr>
        <rFont val="Arial, sans-serif"/>
      </rPr>
      <t xml:space="preserve">
</t>
    </r>
  </si>
  <si>
    <r>
      <rPr>
        <rFont val="Arial"/>
        <b/>
        <sz val="10.0"/>
      </rPr>
      <t>20 de Noviembre de 2018: No se observó avance 
en esta actividad, se recomienda diligenciar la casilla de evidencias
para conocer los avances. SANH
15 de Mayo de 2019: No se observó avance ni reporte en esta actividad desde el
 20 de noviembre de 2018. SANH
18 de Julio de 2019:</t>
    </r>
    <r>
      <rPr>
        <rFont val="Arial"/>
        <b val="0"/>
        <sz val="10.0"/>
      </rPr>
      <t xml:space="preserve"> Se evidenció la publcación del instructivo SEC-IN-01, Técnicas de investigación para anáñisis de no conformidades, así mismo la Oficina de control interno ha solcializado dichas técnicas en las reuniones de lideres del Sistema de Gestión por medio de las deficiones y funcionamiento de las mimas y con materiales didacticos (Kahoot). En reunión del 18 de julio de 2019 se estableció la necesidad conjunta entre la OAP y la OCI de socializar nuevamente el contenido de este documento a los lideres del sistema y a la entidad.</t>
    </r>
    <r>
      <rPr>
        <rFont val="Arial"/>
        <b/>
        <sz val="10.0"/>
      </rPr>
      <t xml:space="preserve"> SANH
</t>
    </r>
    <r>
      <rPr>
        <rFont val="Arial"/>
        <b val="0"/>
        <sz val="10.0"/>
      </rPr>
      <t xml:space="preserve">
</t>
    </r>
    <r>
      <rPr>
        <rFont val="Arial"/>
        <b/>
        <sz val="10.0"/>
      </rPr>
      <t>2/01/2019</t>
    </r>
    <r>
      <rPr>
        <rFont val="Arial"/>
        <b val="0"/>
        <sz val="10.0"/>
      </rPr>
      <t>:  DE acuerdo a la OAP Se ha realizado acompañamiento a los diferentes procesos en el cierre de hallazgos relacionados con la actualización de procedimientos y proceso, en los cuales se verifica que efectivamente la generación del procedimiento se encuentre acorde con la causa que genera la desviación. En reunion de lideres de la OCO estacleció el seguimiento a los planes de mejoramiento de igual manera se informa sobre una herramienta para hacer seguimientoa los hallazgos presentados por la entidad. Sin embargo no se remitieron las respectivas evidencias, de igual manera no se evidencia la socialización del instructivo SEC-IN-01 .</t>
    </r>
    <r>
      <rPr>
        <rFont val="Arial"/>
        <b/>
        <sz val="10.0"/>
      </rPr>
      <t xml:space="preserve">MLB
</t>
    </r>
    <r>
      <rPr>
        <rFont val="Arial"/>
        <b val="0"/>
        <sz val="10.0"/>
      </rPr>
      <t xml:space="preserve">
</t>
    </r>
    <r>
      <rPr>
        <rFont val="Arial"/>
        <b/>
        <sz val="10.0"/>
      </rPr>
      <t>27/04/2020: S</t>
    </r>
    <r>
      <rPr>
        <rFont val="Arial"/>
        <b val="0"/>
        <sz val="10.0"/>
      </rPr>
      <t xml:space="preserve">e observó el documento publicado el instructivo SEC-IN-01, Técnicas de investigación para análisis de no conformidades con fecha 17 de mayo de 2018, sin embargo se evidenció que no se ajustado de acuerdo a la acción establecida Por lo tanto se recomienda, una revisión y actualización por parte de la oficina Asesora de Planeación del instructivo, teniendo encuenta la Resolución reglamentaria 36 del 20 de septiembre de 2019 de la Contraloría de Bogotá y MIPG como segunda línea de defensa Adicional se recomienda, realizar los acompañamientos que realice planeación frente al análisis de causas de nuevos hallazgos tanto del Plan de mejoramiento institucional como el plan de mejoramiento de la Contraloría. </t>
    </r>
    <r>
      <rPr>
        <rFont val="Arial"/>
        <b/>
        <sz val="10.0"/>
      </rPr>
      <t xml:space="preserve">MLBC
14/07/2020: </t>
    </r>
    <r>
      <rPr>
        <rFont val="Arial"/>
        <b val="0"/>
        <sz val="10.0"/>
      </rPr>
      <t>A la fecha de revisión esta acción se encontró en estado "abierta vencida" (fecha de terminación 30/08/2018); mediante comunicación interna 2020IE2519 del 07/07/2020, la Oficina Asesora de Planeación solicitó "actuaciones especiales para las acciones descritas en la comunicación"</t>
    </r>
    <r>
      <rPr>
        <rFont val="Arial"/>
        <b/>
        <sz val="10.0"/>
      </rPr>
      <t xml:space="preserve"> por lo cual desde la Oficina de Control Interno se cambió la fecha de finalización del "30/08/2018" y se asignó nueva fecha para el 15/08/2020, pasando a estado "abierta en desarrollo". SANH
24/08/2020 </t>
    </r>
    <r>
      <rPr>
        <rFont val="Arial"/>
        <b val="0"/>
        <sz val="10.0"/>
      </rPr>
      <t>Se presentan soportes de actividades que permiten realizar un adecuado analisis de causas, sin embargo no se cuenta aun con un documento que permita establecer puntos de control en las distintas etapas de formulación de acciones correctivas y sus análisis de causa entre los intervinientes del proceso de revisión de estas.
No se registran evidencias de actualizacion y publicacion del instructivo SEC-IN-01 version 2 de 17/05/2017, teniendo en cuenta que este documento es anterior a la Auditoria de la que se deriva la observacion, claramente se evidencia que no ha sido actualizado, para dar cumplimiento a lo observado. se cuenta con documentos terminados pero no publicados. o debidamente firmados y oficializados</t>
    </r>
    <r>
      <rPr>
        <rFont val="Arial"/>
        <b/>
        <sz val="10.0"/>
      </rPr>
      <t xml:space="preserve"> AFPH 
22/09/2020 </t>
    </r>
    <r>
      <rPr>
        <rFont val="Arial"/>
        <b val="0"/>
        <sz val="10.0"/>
      </rPr>
      <t>Se presentan evidencias del ajuste del documento SEC-IN-01 Técnicas de Investigación para Análisis de No Conformidades, en el que se registra en la página 8/8, el Cronograma de control y seguimiento Oficina Asesora de Planeación, estableciendo los controles periódicos en cada una de sus etapas. Se verifica la publicación en los documentos del proceso del instructivo desde el 20/08/2020 y se procede a dar cierre a la acción.</t>
    </r>
    <r>
      <rPr>
        <rFont val="Arial"/>
        <b/>
        <sz val="10.0"/>
      </rPr>
      <t xml:space="preserve"> AFPH</t>
    </r>
  </si>
  <si>
    <t>IGL16-12</t>
  </si>
  <si>
    <t>Auditoria Interna - Gestión Local</t>
  </si>
  <si>
    <t xml:space="preserve">NTCGP 1000:2009 en su numeral 7.1  y  7.5.1 </t>
  </si>
  <si>
    <t>5. Falencias en la formulación y ejecución de los Planes de Acción 2016 CLGR
Coherencia entre meta, indicador, actividad y seguimiento.</t>
  </si>
  <si>
    <t>Debilidad en el conocimiento de planeación, asociado a elaboración de planes (actividades, indicadores, metas y seguimiento)</t>
  </si>
  <si>
    <t>Capacitar en elaboración de planes, especificamente indicadores, metas y acciones de seguimiento</t>
  </si>
  <si>
    <r>
      <rPr>
        <rFont val="Arial, sans-serif"/>
      </rPr>
      <t xml:space="preserve">Se remitió comunicación interna 2017IE 2781 al Jefe de la oficina asesora de planeación, está al pendiente la capacitación.
</t>
    </r>
    <r>
      <rPr>
        <rFont val="Arial, sans-serif"/>
        <b/>
      </rPr>
      <t>Seguimiento noviembre 2018</t>
    </r>
    <r>
      <rPr>
        <rFont val="Arial, sans-serif"/>
      </rPr>
      <t xml:space="preserve">
Se realiza capacitación en indicadores en el mes de Febrero 2018, por parte de la Oficina Asesora de Planeación. 
Se han realizado mesas de trabajo para revisar los indicadores de los procesos y asesorar sobre la pertinencia e inclusión de indicadores de efectividad
Actualmente se realiza el seguimiento en el  formato creado el  31/08/2018, el cual permite que los procesos registren el periodo de reporte, el tipo de indicador, análisis de indicador y de acuerdo al resultado del análisis puiedan establecer las acciones de mejora o correctivas correspondientes. La oficina asesora de planeación brinda el acompañamiento y asesora en la actualización de indicadores de  proceso, medición, y remite por medio de correos electrónicos la solicitud de envío de información mensual  a planeación para su seguimiento. 
Se genera el documento PLE-PD-05 Seguimiento y control a la gestión, el cual incluye los lineamientos a indicadores, fecha de actualización 18/09/2018. 
</t>
    </r>
    <r>
      <rPr>
        <rFont val="Arial, sans-serif"/>
        <b/>
      </rPr>
      <t xml:space="preserve">Seguimiento Mayo 2019:
</t>
    </r>
    <r>
      <rPr>
        <rFont val="Arial, sans-serif"/>
      </rPr>
      <t xml:space="preserve">El 18 de septiembre del 2018, se realizó la actualización del procedimiento PLE-PD-05 V6 “Seguimiento y Control a la Gestión Institucional” en la cual se da línea para elaborar, revisar, verificar y consolidar los planes de acción o indicadores. Adicional se incorporaron  y publicaron dentro del proceso de “Direccionamiento Estratégico”  del mapa de proceso de la entidad, dos guías relacionadas con indicadores a nivel general y no puntual para proyectos:
1. Guía para la construcción y análisis de Indicadores de Gestión. Fuente: Función Pública.
2. Guía para la construcción y análisis de indicadores. Fuente: Departamento Nacional de Planeación-DNP. 
Para el 03 de Mayo de 2019 se tiene programada la Jornada Capacitación, inducción y reinducción en el IDIGER,en la cual la Oficina Asesora de Planeación realizará la capacitación de indicadores de gestión a los supervisores de contrato.
</t>
    </r>
    <r>
      <rPr>
        <rFont val="Arial, sans-serif"/>
        <b/>
      </rPr>
      <t xml:space="preserve">Seguimiento a Julio de 2019.
</t>
    </r>
    <r>
      <rPr>
        <rFont val="Arial, sans-serif"/>
      </rPr>
      <t xml:space="preserve">1. Se actualizo la procedimiento PLE-PD-05 V6 “Seguimiento y Control a la Gestión Institucional”
2. Adopción de dos guías para la construcción de indicadores:
2.1. Guía para la construcción y análisis de Indicadores de Gestión. Fuente: Función Pública.
2.2 Guía para la construcción y análisis de indicadores. Fuente: Departamento Nacional de Planeación-DNP.
3. Se realizo presentación a los líderes SIG sobre la Construcción, Seguimiento y Análisis de Indicadores 2019.
</t>
    </r>
  </si>
  <si>
    <r>
      <rPr>
        <rFont val="Arial"/>
        <b/>
        <sz val="10.0"/>
      </rPr>
      <t>30/10/2017</t>
    </r>
    <r>
      <rPr>
        <rFont val="Arial"/>
        <sz val="10.0"/>
      </rPr>
      <t xml:space="preserve">: no se evidencia nignun avance.MAAP.
30/12/2017: No se evidencia ningun avance. MAAP
</t>
    </r>
    <r>
      <rPr>
        <rFont val="Arial"/>
        <b/>
        <sz val="10.0"/>
      </rPr>
      <t>27 diciembre de 2017:</t>
    </r>
    <r>
      <rPr>
        <rFont val="Arial"/>
        <sz val="10.0"/>
      </rPr>
      <t xml:space="preserve"> El área de Gestión local solicitó mediante  comunicación interna 2017IE2781 del 26/07/2017 la capacitación a la Oficina asesoara de Planeación, falta organizar la agenda y realizar la capacitación. NCSS
</t>
    </r>
    <r>
      <rPr>
        <rFont val="Arial"/>
        <b/>
        <sz val="10.0"/>
      </rPr>
      <t xml:space="preserve">20 de Noviembre de 2018: </t>
    </r>
    <r>
      <rPr>
        <rFont val="Arial"/>
        <sz val="10.0"/>
      </rPr>
      <t xml:space="preserve">Se evidencia la realización de mesas de trabajo por parte de la OAP en donde se toca el tema de indicadores con los procesos, se recomendó a la responsable de la implementación de las activiadades revisar la alternativa de crear un documento o lineamiento específico para la gestión de indicadores de proceso debido a que en el documento PLE-PD-05 Seguimiento y control a la gestión, el cual incluye los lineamientos a indicadores, fecha de actualización 18/09/2018, se especifican actividades realcionadas mas con la gestion de los proyectos de inversion de la entidad y los indicadores asociados a esto, y no directrices para la gestion, formulacion seguimiento y evaluacion del conjunto de indicadores de la entidad. </t>
    </r>
    <r>
      <rPr>
        <rFont val="Arial"/>
        <b/>
        <sz val="10.0"/>
      </rPr>
      <t xml:space="preserve">SANH
15 de Mayo de 2019: </t>
    </r>
    <r>
      <rPr>
        <rFont val="Arial"/>
        <sz val="10.0"/>
      </rPr>
      <t xml:space="preserve">Debido a que la descripción del seguimiento, así como la valoración de las evidencias de solicitó en su momento con corte a 9 de abril de 2019 y en correos posteriores del 17 de abril y 6 de mayo, cordialmente se solicita recopilar la evidencia del avance de esta actividad para su verificación en próximo seguimiento por parte de la OCI, con el fin de corroborar lo descrito en el seguimiento de la OAP (Mayo 2019) y poder determinar avance, cierre o continuación de la actividad. </t>
    </r>
    <r>
      <rPr>
        <rFont val="Arial"/>
        <b/>
        <sz val="10.0"/>
      </rPr>
      <t>SANH
18 de julio de 2019:</t>
    </r>
    <r>
      <rPr>
        <rFont val="Arial"/>
        <sz val="10.0"/>
      </rPr>
      <t xml:space="preserve"> Dicha actividad subsana el hallazgo identificado, adicionalmente se obseró la socialización del tema en la reunion de líderes del SGI en el mes de mayo, y a supervisores de contrato en el evento realizado en las instalaciones de Compensar Av 68, no obstante se recomendo al líder de la OAP la creacion de un documento con directrices generales para la gestión de los diferentes tipos de indicadores de la entidad, dentro de los cuales se tenga el cuenta la creacción de acciones correctivas o preventivas en la herramienta dispuesta para tal fin en la entidad como lo es el plan de mejoramiento institucional. </t>
    </r>
    <r>
      <rPr>
        <rFont val="Arial"/>
        <b/>
        <sz val="10.0"/>
      </rPr>
      <t>SANH</t>
    </r>
  </si>
  <si>
    <t>AISGI16-15</t>
  </si>
  <si>
    <t>Auditoria Interna - SGI 2016</t>
  </si>
  <si>
    <t>8.2.3 de las normas ISO 9001:2008 y NTCGP 1000:2009</t>
  </si>
  <si>
    <t>NC 8. La entidad como resultado del seguimiento de la medición y seguimiento de los procesos no lleva a cabo correcciones, acciones preventivas y/o correctivas según sea conveniente. El indicador  del proyecto 110 no alcanza los resultados planificados en los meses de agosto, septiembre, octubre y noviembre de 2016 y no se observa que se hayan iniciado correcciones ni acciones correctivas que estén incluidas en el plan de mejoramiento, Ni demuestra la capacidad del proceso para el manejo de recursos lo cual no cumple con lo establecido en el numeral 8.2.3 de las normas ISO 9001:2008 y NTCGP 1000:2009</t>
  </si>
  <si>
    <t>La entidad no documenta las acciones generadas derivadas de los resultados de los indicadores.</t>
  </si>
  <si>
    <t>Incorporar  en el  tablero de indicadores una columna  que permita establecer las  acciones a generar derivadas del análisis de los indicadores</t>
  </si>
  <si>
    <r>
      <rPr>
        <rFont val="Arial, sans-serif"/>
      </rPr>
      <t xml:space="preserve">Se incluyo en el nuevo formato del tablero de inidicadores, un espacio donde se puede registrar las acciones derivadas del analisis de indicadores.
</t>
    </r>
    <r>
      <rPr>
        <rFont val="Arial, sans-serif"/>
        <b/>
      </rPr>
      <t>Seguimiento Noviembre 2018</t>
    </r>
    <r>
      <rPr>
        <rFont val="Arial, sans-serif"/>
      </rPr>
      <t xml:space="preserve">
A partir de la implementación del  formato SEC-FT-20 Seg a Indicadores de Gestión V3  revisión 21/07/2016, la entidad logra evidenciar y hacer seguimiento al resultado de los indicadores de gestión. 
Por medio de un semáforo se compara el resultado del indicador de acuerdo a su temporalidad, con la meta planteada. 
El seguimiento se realiza en el tablero de control.  Los procesos registran el periodo de reporte, el tipo de indicador, análisis de indicador y de acuerdo al resultado del análisis puiedan  establecer las acciones de mejora o correctivas conrrespondientes. 
Planeación realiza el segumiento continuo al cargue de la información y genera informes a la dirección. 
Se genera el documento PLE-PD-05 Seguimiento y control a la gestión, el cual incluye los lineamientos a indicadores, fecha de actualización 18/09/2018. 
</t>
    </r>
    <r>
      <rPr>
        <rFont val="Arial, sans-serif"/>
        <b/>
      </rPr>
      <t xml:space="preserve">Seguimiento Mayo 2019: 
</t>
    </r>
    <r>
      <rPr>
        <rFont val="Arial, sans-serif"/>
      </rPr>
      <t xml:space="preserve">Actualmente, se cuenta con el formato SEC-FT-20-v3, Reporte de seguimiento a los proyectos Inversión, a los sistemas de gestión, desempeño de los procesos y la gestión de las dependencias, el cual incluye los siguientes campos: ANALISIS DEL INDICADOR, SOLUCIONES - (corrección, Acción correctiva o acción preventiva) que son diligenciados por los responsables del indicador, así mismo se esta actualizando el formato " MATRIZ DE SEGUIMIENTO A METAS E INDICADORES" para generar un tablero de control de indicadores que permita a la Oficina Asesora de Planeación realizar el seguimiento a las acciones de mejora determinadas por cada responsable y generar alertas en el comportamiento de los indicadores.
</t>
    </r>
    <r>
      <rPr>
        <rFont val="Arial, sans-serif"/>
        <b/>
      </rPr>
      <t xml:space="preserve">Seguimiento a Julio de 2019:
</t>
    </r>
    <r>
      <rPr>
        <rFont val="Arial, sans-serif"/>
      </rPr>
      <t xml:space="preserve">01.  El formato de seguimiento SEC-FT-20-v3, contiene una casilla para ingresar las acciones correctivas o preventivas.
02.  En la presentación de indicadores a los líderes SIG, se explicó en la Fase4: Análisis y Acciones de mejora, los dos componentes que se requiere fortalecer, Analizar la información reportada y Generar acciones correcticas y/o de mejora.
03.  Actualmente algunos reportes ya contienen el diligenciamiento de este campo, es decir que ya está en marcha el desarrollo de esta acción.
</t>
    </r>
  </si>
  <si>
    <r>
      <rPr>
        <rFont val="Arial"/>
        <b/>
        <sz val="10.0"/>
      </rPr>
      <t xml:space="preserve">30-10-2017. </t>
    </r>
    <r>
      <rPr>
        <rFont val="Arial"/>
        <sz val="10.0"/>
      </rPr>
      <t xml:space="preserve">Se realiza el analisis de las fichas de indicadores de procedimientos, sistemas tramites : 26. que establece las evaluaciones  de los indicadores pero no se encuentran las actividades derivadas de esas mediciones. MAAP
26/12/2017. No se evidencia avance. MAAP
</t>
    </r>
    <r>
      <rPr>
        <rFont val="Arial"/>
        <b/>
        <sz val="10.0"/>
      </rPr>
      <t xml:space="preserve">20 de Noviembre de 2018: </t>
    </r>
    <r>
      <rPr>
        <rFont val="Arial"/>
        <sz val="10.0"/>
      </rPr>
      <t xml:space="preserve">Se recomendó a la responsable de la implementación de las activiadades revisar la alternativa de crear un documento o lineamiento específico para la gestión de indicadores de proceso debido a que en el documento PLE-PD-05 Seguimiento y control a la gestión, el cual incluye los lineamientos a indicadores, fecha de actualización 18/09/2018, se especifican actividades realcionadas más con la gestion de los proyectos de inversion de la entidad y los indicadores asociados a esto, y no directrices para la gestion, formulacion seguimiento y evaluacion del conjunto de indicadores de la entidad, en dicho documento las actividades podrian estar enfocadas a ilustar las responsabilidades de los resposnables y de planeacion frente al seguimiento, el formato en el cual se realizará el seguimiento, la periodiciadad en el reporte de datos a planeación y la creacción de acciones correctivas en el evento que se incumplan con las metas de los indicadores. </t>
    </r>
    <r>
      <rPr>
        <rFont val="Arial"/>
        <b/>
        <sz val="10.0"/>
      </rPr>
      <t xml:space="preserve">SANH
</t>
    </r>
    <r>
      <rPr>
        <rFont val="Arial"/>
        <b/>
        <sz val="10.0"/>
      </rPr>
      <t xml:space="preserve">15 de Mayo de 2019: </t>
    </r>
    <r>
      <rPr>
        <rFont val="Arial"/>
        <sz val="10.0"/>
      </rPr>
      <t>Debido a que la descripción del seguimiento, así como la valoración de las evidencias de solicitó en su momento con corte a 9 de abril de 2019 y en correos posteriores del 17 de abril y 6 de mayo, cordialmente se solicita recopilar la evidencia del avance de esta actividad para su verificación en próximo seguimiento por parte de la OCI, con el fin de corroborar lo descrito en el seguimiento de la OAP (Mayo 2019) y poder determinar avance, cierre o continuación de la actividad.</t>
    </r>
    <r>
      <rPr>
        <rFont val="Arial"/>
        <b/>
        <sz val="10.0"/>
      </rPr>
      <t xml:space="preserve"> SANH
18 de Julio de 2019: </t>
    </r>
    <r>
      <rPr>
        <rFont val="Arial"/>
        <sz val="10.0"/>
      </rPr>
      <t>Se observó que se incluyó una casilla para la formulacion de acciones correctivas o preventivas en el formato SEC-FT-20 v3 producto de la gestión y resulados de los indicadores, dicha actividad subsana el hallazgo identificado, adicionalmente se obseró la socialización del tema en la reunion de líderes del SGI en el mes de mayo, y a supervisores de contrato en el evento realizado en las instalaciones de Compensar Av 68, no obstante se recomendo al líder de la OAP la creacion de un documento con directrices generales para la gestión de los diferentes tipos de indicadores de la entidad, dentro de los cuales se tenga el cuenta la creacción de acciones correctivas o preventivas en la herramienta dispuesta para tal fin en la entidad como lo es el plan de mejoramiento institucional.</t>
    </r>
  </si>
  <si>
    <t>AISGI16-14</t>
  </si>
  <si>
    <t xml:space="preserve">No se realiza  trimestralmente
el seguimiento de manera oportuna a los indicadores, generando alertas a los
líderes de procesos establecido en el procedimiento  Monitoreo y
Control de la Gestión Institucional
</t>
  </si>
  <si>
    <t xml:space="preserve">Actualizar, difundir  y socializar el procedimiento  Monitoreo y Control de la Gestión Institucional
</t>
  </si>
  <si>
    <r>
      <rPr>
        <rFont val="Arial, sans-serif"/>
      </rPr>
      <t xml:space="preserve">Se cuenta con la version preliminar y esta para revisión.
</t>
    </r>
    <r>
      <rPr>
        <rFont val="Arial, sans-serif"/>
        <b/>
      </rPr>
      <t>Seguimiento Noviembre 2018</t>
    </r>
    <r>
      <rPr>
        <rFont val="Arial, sans-serif"/>
      </rPr>
      <t xml:space="preserve">
Se cuenta con el formato de plan de mejoramiento en el cual se establecen las acciones de mejora a implementar de acuerdo a los hallazgos en cada proceso. 
La oficina asesora de planeación solicita de manera trimestral  los  reportes indicadores por proceso, el cual incluye avances mensuales y logros de la gestión adelantada frente a lo programado de la vigencia, esto se registra y se totaliza el acumulado Enero al corte del indicador. Si tuvo dificultaddes para cumplir el indicador se cuenta con un espacio donde el proceso registra las causas del incumplimiento y el plan de acción. 
Por medio de una semaforización se indica como el proceso ha cumplido con lo programado en el periodo 
Se genera el documento PLE-PD-05 Seguimiento y control a la gestión, el cual incluye los lineamientos a indicadores, fecha de actualización 18/09/2018. 
</t>
    </r>
    <r>
      <rPr>
        <rFont val="Arial, sans-serif"/>
        <b/>
      </rPr>
      <t xml:space="preserve">Seguimiento Mayo 2019: 
</t>
    </r>
    <r>
      <rPr>
        <rFont val="Arial, sans-serif"/>
      </rPr>
      <t xml:space="preserve">Actualmente, la Oficina Asesora de Planeación, esta realizando el proceso de actualización del procedimiento y los formatos asociados a indicadores de gestión, para la posterior socialización de los mismos.
Para el mes de mayo se tiene planeada la socialización de indicadores con los lideres de proceso y la emisión de lineamientos a los Subdirectores y jefes de oficina para la revisión, actualización, creación y seguimiento a indicadores de gestión.
</t>
    </r>
    <r>
      <rPr>
        <rFont val="Arial, sans-serif"/>
        <b/>
      </rPr>
      <t xml:space="preserve">Seguimiento a Julio de 2019.
</t>
    </r>
    <r>
      <rPr>
        <rFont val="Arial, sans-serif"/>
      </rPr>
      <t xml:space="preserve">
1. Se actualizo la procedimiento PLE-PD-05 V6 “Seguimiento y Control a la Gestión Institucional”
2. Adopción de dos guías para la construcción de indicadores:
2.1. Guía para la construcción y análisis de Indicadores de Gestión. Fuente: Función Pública.
2.2 Guía para la construcción y análisis de indicadores. Fuente: Departamento Nacional de Planeación-DNP.
3. Se realizo presentación a los líderes SIG sobre la Construcción, Seguimiento y Análisis de Indicadores 2019.</t>
    </r>
  </si>
  <si>
    <r>
      <rPr>
        <rFont val="Arial"/>
        <b/>
        <sz val="10.0"/>
      </rPr>
      <t>30-10-2017</t>
    </r>
    <r>
      <rPr>
        <rFont val="Arial"/>
        <sz val="10.0"/>
      </rPr>
      <t xml:space="preserve">: Se anexa analisis de contexto del procedimiento  MAAP
26/12/2017 No se evidencia avance. MAAP
</t>
    </r>
    <r>
      <rPr>
        <rFont val="Arial"/>
        <b/>
        <sz val="10.0"/>
      </rPr>
      <t xml:space="preserve">20 de Noviembre de 2018: </t>
    </r>
    <r>
      <rPr>
        <rFont val="Arial"/>
        <sz val="10.0"/>
      </rPr>
      <t xml:space="preserve">Se recomendó a la responsable de la implementación de las activiadades revisar la alternativa de crear un documento o lineamiento específico para la gestión de indicadores de proceso debido a que en el documento PLE-PD-05 Seguimiento y control a la gestión, el cual incluye los lineamientos a indicadores, fecha de actualización 18/09/2018, se especifican actividades realcionadas más con la gestion de los proyectos de inversion de la entidad y los indicadores asociados a esto, y no directrices para la gestion, formulacion seguimiento y evaluacion del conjunto de indicadores de la entidad, en dicho documento las actividades podrian estar enfocadas a ilustar las responsabilidades de los resposnables y de planeacion frente al seguimiento, el formato en el cual se realizará el seguimiento, la periodiciadad en el reporte de datos a planeación y la creacción de acciones correctivas en el evento que se incumplan con las metas de los indicadores. </t>
    </r>
    <r>
      <rPr>
        <rFont val="Arial"/>
        <b/>
        <sz val="10.0"/>
      </rPr>
      <t xml:space="preserve">SANH
15 de Mayo de 2019: </t>
    </r>
    <r>
      <rPr>
        <rFont val="Arial"/>
        <sz val="10.0"/>
      </rPr>
      <t xml:space="preserve">Debido a que la descripción del seguimiento, así como la valoración de las evidencias se solicitó en su momento con corte a 9 de abril de 2019 y en correos posteriores del 17 de abril y 6 de mayo, cordialmente se solicita recopilar la evidencia del avance de esta actividad para su verificación en próximo seguimiento por parte de la OCI, con el fin de corroborar lo descrito en el seguimiento de la OAP (Mayo 2019) y poder determinar avance, cierre o continuación de la actividad. </t>
    </r>
    <r>
      <rPr>
        <rFont val="Arial"/>
        <b/>
        <sz val="10.0"/>
      </rPr>
      <t xml:space="preserve">SANH
18 de Julio de 2019: </t>
    </r>
    <r>
      <rPr>
        <rFont val="Arial"/>
        <sz val="10.0"/>
      </rPr>
      <t>Se observó que se incluyó una casilla para la formulacion de acciones correctivas o preventivas en el formato SEC-FT-20 v3 producto de la gestión y resulados de los indicadores, dicha actividad subsana el hallazgo identificado, adicionalmente se obseró la socialización del tema en la reunion de líderes del SGI en el mes de mayo, y a supervisores de contrato en el evento realizado en las instalaciones de Compensar Av 68, no obstante se recomendo al líder de la OAP la creacion de un documento con directrices generales para la gestión de los diferentes tipos de indicadores de la entidad, dentro de los cuales se tenga el cuenta la creacción de acciones correctivas o preventivas en la herramienta dispuesta para tal fin en la entidad como lo es el plan de mejoramiento institucional, así mismo dicho documento puede contener directrices en materia de seguimiento por parte de los responsbales de la medición y por parte de la OAP, tomando herrramientas conceptuales de los documentos referenciados en el seguimiento de la OAP (guias)</t>
    </r>
  </si>
  <si>
    <t>ISIG17-5</t>
  </si>
  <si>
    <t>Auditoria Interna del Sistema Integrado de Gestión</t>
  </si>
  <si>
    <t>Numeral 6.2.2 de la NTC ISO 9001:15.</t>
  </si>
  <si>
    <t>En revisión de los objetivos de la calidad establecidos por la Entidad, no fue posible evidenciar que actualmente se haya determinado la planificación para lograrlos en cuanto a: a) que se va a hacer, b) que recursos se requerirán, c) quien será responsable, d) cuando finalizaran, e) como se evaluaran los resultados.</t>
  </si>
  <si>
    <t>Si se cuenta con acciones, recursos, responsables en otros instrumentos de planificación , pero no se cuenta con un documento consolidado que despliegue estos objetivos del SIG y muestre estos aspectos para dar cumplimiento a los mismos.
 No se cuenta con matriz o formato que permita consolidar estos aspectos, no se han tenido en cuenta los documentos emitidos por la Secretaría General para el despliegue de la politica y objetivos del SIG (lineamiento No. 2 NTDSIG 001:2011)</t>
  </si>
  <si>
    <t>Consolidar en el instrumento establecido en el lineamiento No.2 para la implementación de la NTDSIG el despliegue de la política y de los objetivos del SIG, el cual contiene: metas, actividades, responsables, cronograma de ejecución y responsables y establecer una periodicidad para el seguimiento</t>
  </si>
  <si>
    <t>Oficina Asesora de Planeación</t>
  </si>
  <si>
    <r>
      <rPr>
        <rFont val="Arial, sans-serif"/>
      </rPr>
      <t xml:space="preserve">Se realiza matriz de planificación de Objetivos
esta por definir mecanismo de seguimiebnto de objetivos
</t>
    </r>
    <r>
      <rPr>
        <rFont val="Arial, sans-serif"/>
        <b/>
      </rPr>
      <t>Seguimiento Noviembre 2018</t>
    </r>
    <r>
      <rPr>
        <rFont val="Arial, sans-serif"/>
      </rPr>
      <t xml:space="preserve">
Teniendo en cuenta que el modelo de gestión integrado, cambió su versión y las guías del NTDSIG, ya no son utilizadas, se ha adelantado la transición para cumplir con los lineamientos del MIPG , de tal manera que se encuentra en revisión y actualización la plataforma estratégica, por lo cual se cuenta con el formato para la defnición de los objetivos de calidad incluyendo recursos, metas, responsable. 
Actualmente se cuenta con identificación del contexto, DOFA, estrategias de mejoramiento, autodiagnósticos  y mapas de riesgos. Conforme se finalice el ejercicio se establecerá la pertinencia de mantener los actuales objetivos del sistema integrado de gestión o actualizarlo.  
</t>
    </r>
    <r>
      <rPr>
        <rFont val="Arial, sans-serif"/>
        <b/>
      </rPr>
      <t xml:space="preserve">MAYO 2019
</t>
    </r>
    <r>
      <rPr>
        <rFont val="Arial, sans-serif"/>
      </rPr>
      <t xml:space="preserve">Se cuenta con la resolución que  establece la planeación estratégica. 
Los instrumentos para medir el cumplimiento de los objetivos son los planes de acción por dependencia y los riesgos de proceso.  Mediante el cumplimiento de los planes de acción de acuerdo a lo definido en el procedimiento PLE-PD-05 Seguimiento y Control a la Gestión Institucional y para riesgos se cuenta con el marco de referencia para la gestión de riesgos. 
En el mes de Febrero de 2019, se realizó reunión denominada Taller de planeación estrtaégica, en la cual con los  procesos misionales y de proceso, definieron sus planes de accion por dependencias. 
</t>
    </r>
    <r>
      <rPr>
        <rFont val="Arial, sans-serif"/>
        <b/>
      </rPr>
      <t xml:space="preserve">Seguimiento a Julio 2019: 
</t>
    </r>
    <r>
      <rPr>
        <rFont val="Arial, sans-serif"/>
      </rPr>
      <t xml:space="preserve">1. A través del formato de Plan de Acción “PLE-FT-15 Plan de Acción”, se consolido la información que contiene los objetivos estratégicos del IDIGER, las  metas, actividades, responsables, cronograma de ejecución para cada una de las dependecias.
2.La periodicidad de este instrumento es trimestral.
</t>
    </r>
  </si>
  <si>
    <r>
      <rPr>
        <rFont val="Arial"/>
        <b/>
        <sz val="10.0"/>
      </rPr>
      <t xml:space="preserve">20 de Noviembre de 2018: </t>
    </r>
    <r>
      <rPr>
        <rFont val="Arial"/>
        <b val="0"/>
        <sz val="10.0"/>
      </rPr>
      <t xml:space="preserve">Debido a que la responsable del plan de mejoramiento de la OAP,
manifestó que actualmente se está formulando la plantaforma estratégica de la entidad debido a los cambios normativos 
principalmente a la obligatoriedad de la implmentación del Modelo Integrado de Planeación y Gestión - MIPG, y debido 
a que por los cambios esperados, los objetivos de la entidad probablemente san modificados, en el presente seguimiento no se estableció avance en la actividad por los motivos expuestos; no obstante, se recomendó que en el ejercicio adelantado por la OAP se diseñen instrumentos de planificación (Plan estratégico, planes opertivos de las dependencias) que permitan posteriormente medir los objetivos planteados asi como la gestión de los  responsables de proceso para alcanzarlos y puede a su vez  establecerse la articulación con la planeación de la entidad, con lo cual poder subsanar el hallazgo identificado, adicionalmente se recomendó incluir las herramientas de autodiagnostico de las politicas del MIPG dispuestas por el Departamento Administrativo de la Función Pública - DAFP para desarrollar el MIPG en la entidad. </t>
    </r>
    <r>
      <rPr>
        <rFont val="Arial"/>
        <b/>
        <sz val="10.0"/>
      </rPr>
      <t xml:space="preserve">SANH
15 de Mayo de 2019: </t>
    </r>
    <r>
      <rPr>
        <rFont val="Arial"/>
        <b val="0"/>
        <sz val="10.0"/>
      </rPr>
      <t xml:space="preserve">Debido a que la descripción del seguimiento, así como la valoración de las evidencias se solicitó en su momento con corte a 9 de abril de 2019 y en correos posteriores del 17 de abril y 6 de mayo, cordialmente se solicita recopilar la evidencia del avance de esta actividad para su verificación en próximo seguimiento por parte de la OCI, con el fin de corroborar lo descrito en el seguimiento de la OAP (Mayo 2019) y poder determinar avance, cierre o continuación de la actividad. </t>
    </r>
    <r>
      <rPr>
        <rFont val="Arial"/>
        <b/>
        <sz val="10.0"/>
      </rPr>
      <t xml:space="preserve">SANH
18 de Julio de 2019: </t>
    </r>
    <r>
      <rPr>
        <rFont val="Arial"/>
        <b val="0"/>
        <sz val="10.0"/>
      </rPr>
      <t xml:space="preserve">Se observó la implementación del formato “PLE-FT-15 Plan de Acción”, mediante el cual la OAP recopila la información correspondiente a las  metas, actividades, responsables, cronograma de ejecución para cada una de las dependecias en un periodicidad trimestral. </t>
    </r>
    <r>
      <rPr>
        <rFont val="Arial"/>
        <b/>
        <sz val="10.0"/>
      </rPr>
      <t>SANH</t>
    </r>
  </si>
  <si>
    <t>AIDE18-1</t>
  </si>
  <si>
    <t>Auditoria Interna Direccionamiento Estrategico</t>
  </si>
  <si>
    <t>Plan de Desarrollo Bogotá Mejor para Todos</t>
  </si>
  <si>
    <t>2.2.1. EN LOS INFORMES DE SEGUIMIENTO LAS METAS DE RESULTADO (2) PRODUCTO (6) PROYECTO (18) SE PRESENTAN GESTIONADAS INDEPENDIENTEMENTE DE SU RELACION LOGICA CAUSAL Y SECUENCIAL POR ELLO SE PRESENTAN  DOS METAS PRODUCTO CON AVANCE CERO</t>
  </si>
  <si>
    <t>La Secretaría Distrital de Planeación-SDP, da la línea para la formulación y seguimiento a las metas definidas por las entidades en el marco de los planes de Desarrollo, entre ellas la de crear un indicador cuantitativo que apunte directamente al cumplimiento de cada meta; por esta razón a pesar que algunas metas cuentan con avances cualitativos, la meta se reporta en cero.
En la actualidad no se cuenta con una metodología que permita realizar seguimiento a la plataforma estrategica de la entidad que articule tdoos sus elementos.</t>
  </si>
  <si>
    <t xml:space="preserve">
Modificar la estructura para la presentación de informes de gestión haciendo énfasis en la relación lógica de las metas resultado, producto y proyecto.</t>
  </si>
  <si>
    <t xml:space="preserve">JORGE ANDRÉS CASTRO RIVERA
JEFE OFICINA ASESORA DE PLANEACIÓN </t>
  </si>
  <si>
    <r>
      <rPr>
        <rFont val="Arial"/>
        <sz val="10.0"/>
      </rPr>
      <t xml:space="preserve">Se realizará revisión de los cambios aplicados al informe de gestión 2018 
</t>
    </r>
    <r>
      <rPr>
        <rFont val="Arial"/>
        <b/>
        <sz val="10.0"/>
      </rPr>
      <t xml:space="preserve">Seguimiento Noviembre 2018 
</t>
    </r>
    <r>
      <rPr>
        <rFont val="Arial"/>
        <sz val="10.0"/>
      </rPr>
      <t xml:space="preserve">Se esta trabajando en desarrollo en la actualización del informe de seguimiento del Plan de Desarrollo con el fin de incluir la relación logica de las metas de resultado, producto y proyecto. Una vez sea aprobado será socializado con los subdirectores y los jefes de las oficinas asesoras.
</t>
    </r>
    <r>
      <rPr>
        <rFont val="Arial"/>
        <b/>
        <sz val="10.0"/>
      </rPr>
      <t xml:space="preserve">Seguimiento Mayo 2019: 
</t>
    </r>
    <r>
      <rPr>
        <rFont val="Arial"/>
        <sz val="10.0"/>
      </rPr>
      <t xml:space="preserve">Con el fin de generar coherencia en la relación lógica de las metas resultado, producto y proyecto, en el mes de marzo se actualizaron las plantillas del informe de gestión por proyectos y se envió la información a los responsables, con el fin de socializar el nuevo documento y así mismo solicitar el reporte trimestral en esta plantilla. 
Se adjunta como evidencia, plantillas de informes de gestión, correo electrónico dirigido a los responsables de proyecto.
Adicional a ello, se remitió comunicación interna con la ejecución anual de las metas  para socializar a los responsables del proyecto el estado de cada una de estas.
</t>
    </r>
    <r>
      <rPr>
        <rFont val="Arial"/>
        <b/>
        <sz val="10.0"/>
      </rPr>
      <t>Seguimiento Julio:</t>
    </r>
    <r>
      <rPr>
        <rFont val="Arial"/>
        <sz val="10.0"/>
      </rPr>
      <t xml:space="preserve"> 
Se actualizaron las plantillas del informe de gestión por proyectos, con el fin de generar coherencia en la relación lógica de las metas y se envió la información a los responsables con el fin de socializar el nuevo documento y así mismo solicitar el reporte trimestral en esta plantilla. 
</t>
    </r>
  </si>
  <si>
    <r>
      <rPr>
        <rFont val="Arial"/>
        <b/>
        <sz val="10.0"/>
      </rPr>
      <t xml:space="preserve">20 de Noviembre de 2018: </t>
    </r>
    <r>
      <rPr>
        <rFont val="Arial"/>
        <b val="0"/>
        <sz val="10.0"/>
      </rPr>
      <t xml:space="preserve">La Oficina de control interno verificarára la socialización del documento eleborado por la OAP, para establecer la correspondencia entre el producto y el hallazgo identificado, para proceder o no al cierre respectivo. Se evidencia la remisión del instructivo de informe de Seguimiento PDD. </t>
    </r>
    <r>
      <rPr>
        <rFont val="Arial"/>
        <b/>
        <sz val="10.0"/>
      </rPr>
      <t xml:space="preserve">SANH
15 de Mayo de 2019: </t>
    </r>
    <r>
      <rPr>
        <rFont val="Arial"/>
        <b val="0"/>
        <sz val="10.0"/>
      </rPr>
      <t xml:space="preserve">Debido a que la descripción del seguimiento, así como la valoración de las evidencias de solicitó en su momento con corte a 9 de abril de 2019 y en correos posteriores del 17 de abril y 6 de mayo, cordialmente se solicita recopilar la evidencia del avance de esta actividad para su verificación en próximo seguimiento por parte de la OCI, no se evidencia envío de informacion a esta dependencia como se establece en el seguimiento, con el fin de corroborar lo descrito en el seguimiento de la OAP (Mayo 2019) y poder determinar avance, cierre o continuación de la actividad. </t>
    </r>
    <r>
      <rPr>
        <rFont val="Arial"/>
        <b/>
        <sz val="10.0"/>
      </rPr>
      <t xml:space="preserve">SANH
18 de Julio de 2019: </t>
    </r>
    <r>
      <rPr>
        <rFont val="Arial"/>
        <b val="0"/>
        <sz val="10.0"/>
      </rPr>
      <t>Se observó por parte de la OAP la implementación de las plantillas de informe de gestion y por proyectos con el fin de dar lineamientos claros a las dependencias.</t>
    </r>
  </si>
  <si>
    <t>AIDE18-3</t>
  </si>
  <si>
    <t>MIPG V2 la dimensión 7 CONTROL INTERNO,</t>
  </si>
  <si>
    <t>2.1.3. LA GESTION DE RIESGO  NO PRESENTA ACTUALIZACIONES Y/O MODIFICACIONES DE CONFORMIDAD CON LOS PROCEDIMIENTOS EJECUTADOS DESDE DIRECCIONAMIENTO ESTRATEGICO ASÍ MISMO SE IDENTIFICAN MATERIALIZACIONES DE DOS  DE LOS RIESGOS IDENTIFICADOS  SIN EL CORRESPONDIENTE REGISTRO, REVALORACIÓN DEL RIESGO RESIDUAL Y  PLAN DE CONTINGENCIA ACTIVADO.</t>
  </si>
  <si>
    <t xml:space="preserve">En Noviembre del 2017 se realizó ajuste al marco de referencia de gestión de riesgo institucional. En el mes de enero se realiza actualización de los riesgos siendo insuficiente el seguimiento a los controles establecidos.
La prioridad de la Oficina se centró en Auditoría de Certificación bajo las Normas ISO 9001:2015 y 14001 2015.
No existia un referente específico para el tema y se redujo en 2017 el equipo por lo que el marco de referencia planteado no se ejecutó. </t>
  </si>
  <si>
    <t>Realizar la actualización del Marco de Referencia de Gestión de Riesgos Institucional, que fortalezca los seguimientos a las actividades y controles establecidos acorde a la Nueva  Guía para la Administración de los Riesgos de Gestión, Corrupción y Seguridad Digital y el Diseño de Controles en Entidades Públicas del DAFP</t>
  </si>
  <si>
    <r>
      <rPr>
        <rFont val="Arial"/>
        <b/>
        <sz val="10.0"/>
      </rPr>
      <t xml:space="preserve">Seguimiento Noviembre 2018:
</t>
    </r>
    <r>
      <rPr>
        <rFont val="Arial"/>
        <sz val="10.0"/>
      </rPr>
      <t xml:space="preserve">Se realizó actualización del marco de referencia de administración de riesgos, de acuerdo a la guía de administración de riesgos de proceso, corrupción y de seguridad digital 2018 que remitó el DAFP, en noviembre de 2018 se encuentra en revisión y aprobación para remitir al comité de riesgos e implementar la heramienta para la administración de riesgos y oportunidades, que también fue actualizada en Noviembre 2018.
</t>
    </r>
    <r>
      <rPr>
        <rFont val="Arial"/>
        <b/>
        <sz val="10.0"/>
      </rPr>
      <t xml:space="preserve">MAYO 2019
</t>
    </r>
    <r>
      <rPr>
        <rFont val="Arial"/>
        <sz val="10.0"/>
      </rPr>
      <t xml:space="preserve">En reunión de comité de contol interno es aprobado el marco de referencia de riesgos y la matriz de riesgos, se genera acto administrtativo Resolución 149 de 20 de Marzo de 2019.  
Se actualiza y condensa en una única matriz SEC -FT- 13 GESTION DE RIESGOS CORRUPCION Y PROCESOS, los riesgos de corrupción de los procesos de la entidad, se socializan mediante correo electrónico a todos los funcionarios de la entidad. 
</t>
    </r>
    <r>
      <rPr>
        <rFont val="Arial"/>
        <b/>
        <sz val="10.0"/>
      </rPr>
      <t xml:space="preserve">Seguimiento Julio:
</t>
    </r>
    <r>
      <rPr>
        <rFont val="Arial"/>
        <sz val="10.0"/>
      </rPr>
      <t>Se actualizaron las plantillas del informe de gestión por proyectos y se envió la información a los responsables, con el fin de socializar el nuevo documento y así mismo solicitar el reporte trimestral en esta plantilla. 
Se remitió comunicación interna con la ejecución anual de las metas para socializar a los responsables del proyecto el estado de cada una de estas.</t>
    </r>
  </si>
  <si>
    <r>
      <rPr>
        <rFont val="Arial"/>
        <b/>
        <sz val="10.0"/>
      </rPr>
      <t xml:space="preserve">20 de Noviembre de 2018: </t>
    </r>
    <r>
      <rPr>
        <rFont val="Arial"/>
        <b val="0"/>
        <sz val="10.0"/>
      </rPr>
      <t xml:space="preserve">La Oficina de Control Interno efectúo observaciones y manifestó sugerencias al marco de referencia para la gestion de riesgos en reunion efectuada entre la profesional de planeacion y el profesional de control interno el día 21 de noviembre de 2018, relacionadas con el formato a utilizar por parte de los responsables de proceso, sobre todo en el componente de los controlres, hacendo enfásis en la forma como se deben tomar elementos de la guia definida por el DAFP en ese punto.
</t>
    </r>
    <r>
      <rPr>
        <rFont val="Arial"/>
        <b/>
        <sz val="10.0"/>
      </rPr>
      <t xml:space="preserve">5 de diciembre de 2018: </t>
    </r>
    <r>
      <rPr>
        <rFont val="Arial"/>
        <b val="0"/>
        <sz val="10.0"/>
      </rPr>
      <t>Adicionalmente, en el Comité Isntitucional de Coordinación de Control Interno, efectuado el 28 de noviembre, frente al tema de gestión se riesgos se establecio:
"3.Lineamientos sobre actualización de Política de Administración de Riesgo:
El Jefe de la Oficina Asesora de Planeación comunica a los miembros del Comité que el Marco de Referencia de Administración de Riesgos se encuentra elaborado y será remitido a cada miembro para sus observaciones y comentarios. La Jefe de Control Interno menciona que este compromiso atiende actividades de Plan Anticorrupción 2018 y acuerdos con SINTRAIDIGER.
Se realizará un Comité extraordinario en diceimbre de 2018  debido a que dentro de las funciones  de este se encuentra la  aprobación de la Política de Riesgos de la entidad."
Teniendo en cuenta lo anteior la OCI remitira por correo electronico, observaciones frente al documento remitido por planeación para que sean tenidas en cuenta en la version final del mismo</t>
    </r>
    <r>
      <rPr>
        <rFont val="Arial"/>
        <b/>
        <sz val="10.0"/>
      </rPr>
      <t xml:space="preserve">. SANH
15 de Mayo de 2019: </t>
    </r>
    <r>
      <rPr>
        <rFont val="Arial"/>
        <b val="0"/>
        <sz val="10.0"/>
      </rPr>
      <t xml:space="preserve">Se evidenció la expedición de la Resolución 149 de 2018 en la cual se adopta el marco de referencia para la gestión de reisgos en el IDIGER, así mismo el formato riesgos y oportunidades, con lo cual se observa actualizacion de los documentos como lo solicitaba el hallazgo, se recomienda tener en cuenta las observaciones y recomendaciones remitidos sobre el asunto en el informe de gestión de riesgos de corrupcion con corte a 30 de abril de 2019, remitido a la OAP. </t>
    </r>
    <r>
      <rPr>
        <rFont val="Arial"/>
        <b/>
        <sz val="10.0"/>
      </rPr>
      <t>SANH</t>
    </r>
  </si>
  <si>
    <t>AIDE18-4</t>
  </si>
  <si>
    <t xml:space="preserve">Modelo Integrado de Planeación y Gestión – MIPG </t>
  </si>
  <si>
    <t>2.2.4.	LOS INDICADORES DE CUMPLIMIENTO DE METAS DE PROYECTOS  NO SON ADECUADOS PARA MEDIR LOS AVANCES EN LOS PROYECTOS  PORQUE  NO CUMPLEN CON LAS CARACTERÍSTICAS DE DISPONIBILIDAD Y SENSIBILIDAD</t>
  </si>
  <si>
    <t>Teniendo en cuenta que existen lineamientos por parte de la Secretaría Distrital de Planeación-SDP  para el reporte de ejecución de las metas y teniendo en cuenta que como mínimo un indicador debe reflejar el resultado del avance de cada meta. Por otra parte, se han presentado dificultades para el seguimiento de las metas con anualidad constante definidas previamente en el Plan de Desarrollo.
No se ha realziado un ajuste a la metodologíoa utilizada pro al dependencia para la medición del avance de los proyectos.</t>
  </si>
  <si>
    <t xml:space="preserve">Realizar una revisión y reformulación en caso que dé lugar de los indicadores de gestión de los proyectos siguiendo los lineamientos de la Secretaría Distrital de Planeación-SDP, las Guías para la construcción de indicadores de la función pública y del Departamento Nacional de Planeación-DNP                                                                                                                       </t>
  </si>
  <si>
    <r>
      <rPr>
        <rFont val="Arial"/>
        <b/>
        <sz val="10.0"/>
      </rPr>
      <t xml:space="preserve">Seguimiento Noviembre 2018:
</t>
    </r>
    <r>
      <rPr>
        <rFont val="Arial"/>
        <sz val="10.0"/>
      </rPr>
      <t xml:space="preserve">Se genera el documento PLE-PD-05 Seguimiento y control a la gestión, el cual incluye los lineamientos a indicadores, fecha de actualización 18/09/2018.  De tal manera que se logre trabajar en la actualización de indicadores con los procesos y sea claros los términos de cumplimiento, incumplimiento y acciones a aplicar en caso que el indicador no cumpla la meta propuesta. Se realizará socialización del procedimiento en mesas de trabajo y reuniones de líderes
Desde la oficina asesora de Planeación de definen responsables y plan de trabajo para la actualización de indices e indicadores, las cuales se han ejecutado desde el mes de Octubre 2018
</t>
    </r>
    <r>
      <rPr>
        <rFont val="Arial"/>
        <b/>
        <sz val="10.0"/>
      </rPr>
      <t xml:space="preserve">Seguimiento Mayo 2019 
</t>
    </r>
    <r>
      <rPr>
        <rFont val="Arial"/>
        <sz val="10.0"/>
      </rPr>
      <t xml:space="preserve">Con base en el procedimiento "PLE-PD-05 Seguimiento y control a la gestión" , se procede a realizar la revisión de los indicadores 2018 y se genera el consolidado de indicadores por proyecto, así mismo se crea una carpeta donde se recopilan todas la hojas de vida de los indicadores y se identifican cuales están vigentes y cuales son obsoletas. Con las hojas de vida antes mencionas se actualiza el inventario de indicadores del IDIGER. 
Adicional, se esta actualizando el formato " MATRIZ DE SEGUIMIENTO A METAS E INDICADORES" para generar un tablero de control de indicadores que permita a la Oficina Asesrora de Planeación medir los avances en el cumplimientos de las metas de los proyectos de inversión y de los procesos establecidos en la entidad.
</t>
    </r>
    <r>
      <rPr>
        <rFont val="Arial"/>
        <b/>
        <sz val="10.0"/>
      </rPr>
      <t xml:space="preserve">Seguimiento a Julio de 2019.
</t>
    </r>
    <r>
      <rPr>
        <rFont val="Arial"/>
        <sz val="10.0"/>
      </rPr>
      <t xml:space="preserve">
1. Se actualizo la procedimiento PLE-PD-05 V6 “Seguimiento y Control a la Gestión Institucional”
2. Adopción de dos guías para la construcción de indicadores:
2.1. Guía para la construcción y análisis de Indicadores de Gestión. Fuente: Función Pública.
2.2 Guía para la construcción y análisis de indicadores. Fuente: Departamento Nacional de Planeación-DNP.
3. Se realizo presentación a los líderes SIG sobre la Construcción, Seguimiento y Análisis de Indicadores 2019.
4. se identifican cuales indicadores están vigentes y cuales son obsoletas</t>
    </r>
  </si>
  <si>
    <r>
      <rPr>
        <rFont val="Arial"/>
        <b/>
        <sz val="10.0"/>
      </rPr>
      <t xml:space="preserve">20 de Noviembre de 2018: </t>
    </r>
    <r>
      <rPr>
        <rFont val="Arial"/>
        <sz val="10.0"/>
      </rPr>
      <t>En el documento PLE -PD -05 Seguimiento y Control a la Gestión Institucional, en la actividad 2 se mencionan 
"guías y lineamientos institucionales", para la gestión de indicadores, no se observan publicados o referenciados para la consulta, se recomienda que se divulgen para el mejoramiento 
de la gestión de indicadores.
Una vez realizadas las mesas de trabajo para la socialización del procedimiento se recomienda evaluar el impacto para evaluar si los responsables de su implementación comprenden su contenido.</t>
    </r>
    <r>
      <rPr>
        <rFont val="Arial"/>
        <b/>
        <sz val="10.0"/>
      </rPr>
      <t xml:space="preserve">SANH
15 de Mayo de 2019: </t>
    </r>
    <r>
      <rPr>
        <rFont val="Arial"/>
        <sz val="10.0"/>
      </rPr>
      <t xml:space="preserve">Debido a que la descripción del seguimiento, así como la valoración de las evidencias se solicitó en su momento con corte a 9 de abril de 2019 y en correos posteriores del 17 de abril y 6 de mayo, cordialmente se solicita recopilar la evidencia del avance de esta actividad para su verificación en próximo seguimiento por parte de la OCI, no se evidencia envío de informacion a esta dependencia como se establece en el seguimiento, con el fin de corroborar lo descrito en el seguimiento de la OAP (Mayo 2019) y poder determinar avance, cierre o continuación de la actividad. </t>
    </r>
    <r>
      <rPr>
        <rFont val="Arial"/>
        <b/>
        <sz val="10.0"/>
      </rPr>
      <t xml:space="preserve">SANH
18 de Julio de 2019: </t>
    </r>
    <r>
      <rPr>
        <rFont val="Arial"/>
        <sz val="10.0"/>
      </rPr>
      <t xml:space="preserve">Se observó que se incluyó una casilla para la formulacion de acciones correctivas o preventivas en el formato SEC-FT-20 v3 producto de la gestión y resulados de los indicadores, dicha actividad subsana el hallazgo identificado, adicionalmente se obseró la socialización del tema en la reunion de líderes del SGI en el mes de mayo, y a supervisores de contrato en el evento realizado en las instalaciones de Compensar Av 68, no obstante se recomendo al líder de la OAP la creacion de un documento con directrices generales para la gestión de los diferentes tipos de indicadores de la entidad. </t>
    </r>
    <r>
      <rPr>
        <rFont val="Arial"/>
        <b/>
        <sz val="10.0"/>
      </rPr>
      <t>SANH</t>
    </r>
  </si>
  <si>
    <t>AIDE18-5</t>
  </si>
  <si>
    <t>Numeral 7.5.2. de la NTC ISO 9001.2015</t>
  </si>
  <si>
    <t xml:space="preserve">2.2.5.	  LA ESTRUCTURA DEL PRESUPUESTO FONDIGER NO CONCIDE CON LA ESTABLECIDA EN EL MANUAL DE OPERACIÓN </t>
  </si>
  <si>
    <t>Los lineamientos y directrices que se han venido implementando en las ultimas vigencias en el marco del desarrollo de las actividades para la administración y operación del FONDIGER, no se ven reflejados en el manual de operación del mismo.
No se había priorizado la actualización del manual FONDIGER y los procedimientos no correspondian a la realidad en su operación.</t>
  </si>
  <si>
    <t>Actualización dela documentación que brinda lineamientos del FONDIGER</t>
  </si>
  <si>
    <r>
      <rPr>
        <rFont val="Arial"/>
        <b/>
        <sz val="10.0"/>
      </rPr>
      <t xml:space="preserve">Seguimiento Noviembre 2018:
</t>
    </r>
    <r>
      <rPr>
        <rFont val="Arial"/>
        <sz val="10.0"/>
      </rPr>
      <t xml:space="preserve">Se encuentra en proceso de actualización el manual de FONDIGER 
</t>
    </r>
    <r>
      <rPr>
        <rFont val="Arial"/>
        <b/>
        <sz val="10.0"/>
      </rPr>
      <t xml:space="preserve">Seguimiento Mayo 2019: 
</t>
    </r>
    <r>
      <rPr>
        <rFont val="Arial"/>
        <sz val="10.0"/>
      </rPr>
      <t xml:space="preserve">Con corte a 30 abril de 2019, se actualizó la Guía de las actividades administrativas, financieras, contables y jurídicas para el seguimiento y control a la ejecución de los recursos del FONDIGER. Esta permite como su título lo dice garantizar “el desarrollo de las actividades administrativas, financieras, contables, jurídicas y estadísticas, para el seguimiento y control a la ejecución de los recursos” y  “la adecuada ejecución de los recursos del Fondo que hayan sido destinados a la financiación o cofinanciación de proyectos o programas” las cuales se encuentran contenidas en el artículo 4 numerales 5 y 6 del Decreto 174 de 2014. 
</t>
    </r>
    <r>
      <rPr>
        <rFont val="Arial"/>
        <b/>
        <sz val="10.0"/>
      </rPr>
      <t xml:space="preserve">Seguimiento a 26 de Diciembre de 2019:
</t>
    </r>
    <r>
      <rPr>
        <rFont val="Arial"/>
        <sz val="10.0"/>
      </rPr>
      <t>Se publica la  Resolución 237 de 2019:  “Por la cual se adopta la Guía de las actividades administrativas, financieras, contables y jurídicas para el seguimiento y control a la ejecución de los recursos del Fondo Distrital para la Gestión de Riesgos y Cambio Climático de Bogotá D.C. – FONDIGER”. 
https://www.idiger.gov.co/documents/20182/425606/GU%C3%8DA+FONDIGER+V6.pdf/7c6d705c-59b1-4e04-bbec-a0e172f0f4c8. 
Por medio de correo electrónico de 09 de Mayo 2019, se socializa la guía de actividades administrativas y financieras, contables y jurídicas para el seguimiento y control a la ejecución de los recursos del FONDIGER</t>
    </r>
  </si>
  <si>
    <r>
      <rPr>
        <rFont val="Arial"/>
        <b/>
        <sz val="10.0"/>
      </rPr>
      <t xml:space="preserve">20 de Noviembre de 2018: </t>
    </r>
    <r>
      <rPr>
        <rFont val="Arial"/>
        <b val="0"/>
        <sz val="10.0"/>
      </rPr>
      <t xml:space="preserve">Una vez se tenga el documento final, la OAP puede solicitar su revisión para determinar el cierre de la acción, La OCI verificará la eficacia y eficiencia de las acciones, en los seguimientos programados o a solictud de la OAP una vez estas finalicen y se cuenten con las evidencias suficientes y objetivas. </t>
    </r>
    <r>
      <rPr>
        <rFont val="Arial"/>
        <b/>
        <sz val="10.0"/>
      </rPr>
      <t xml:space="preserve">SANH
15 de Mayo de 2019: </t>
    </r>
    <r>
      <rPr>
        <rFont val="Arial"/>
        <b val="0"/>
        <sz val="10.0"/>
      </rPr>
      <t xml:space="preserve">Debido a que la descripción del seguimiento, así como la valoración de las evidencias de solicitó en su momento con corte a 9 de abril de 2019 y en correos posteriores del 17 de abril y 6 de mayo, cordialmente se solicita recopilar la evidencia del avance de esta actividad para su verificación en próximo seguimiento por parte de la OCI, no se evidencia envío de informacion a esta dependencia como se establece en el seguimiento, con el fin de corroborar lo descrito en el seguimiento de la OAP (Mayo 2019) y poder determinar avance, cierre o continuación de la actividad. </t>
    </r>
    <r>
      <rPr>
        <rFont val="Arial"/>
        <b/>
        <sz val="10.0"/>
      </rPr>
      <t>SANH
02 de Enero de 2020:</t>
    </r>
    <r>
      <rPr>
        <rFont val="Arial"/>
        <b val="0"/>
        <sz val="10.0"/>
      </rPr>
      <t xml:space="preserve">-Guía FONDIGER: GF-GU-4. V1 Fecha 09/05/2019 
-Resolución 237 de 2019: “Por la cual se adopta la Guía de las actividades
administrativas, financieras, contables y jurídicas para el seguimiento y control a la ejecución de los recursos del Fondo Distrital para la Gestión de Riesgos y Cambio Climático de Bogotá D.C. – FONDIGER”. https://www.idiger.gov.co/documents/20182/425606/GU%C3%8DA+FONDIGER+V6.pdf/7c6d705c-59b1-4e04-bbec-a0e172f0f4c8. </t>
    </r>
    <r>
      <rPr>
        <rFont val="Arial"/>
        <b/>
        <sz val="10.0"/>
      </rPr>
      <t>MLB</t>
    </r>
  </si>
  <si>
    <t>AIDE18-6</t>
  </si>
  <si>
    <t>Dimensión 7 del manual operativo de MIPG V2</t>
  </si>
  <si>
    <t>2.2.6.         EN EL PLAN DE MEJORAMIENTO INSTITUCIONAL Y DE CONTRALORÍA SE IDENTIFICAN ACCIONES  INEFECTIVAS Y VENCIDAS  POR DESCONOCIMIENTO DE SU IMPORTANCIA PARA LA MEJORA CONTINUA EN LA SOSTENIBILIDAD DE MODELO DE OPERACIÓN (PROCESOS).</t>
  </si>
  <si>
    <t>No se realizó ajuste a las acciones iniciales establecidas en el Plan de Mejoramiento que permitan eliminar las causas de los hallazgos generados.
No se definieron adecuados  canales de comunicación en la dependencia que permitieran la actualización y seguimeinto de las acciones</t>
  </si>
  <si>
    <t>Establecer  e implementar un plan de seguimiento de las acciones de mejora establecidas (Contraloría e Institucional)</t>
  </si>
  <si>
    <r>
      <rPr>
        <rFont val="Arial"/>
        <b/>
        <sz val="11.0"/>
      </rPr>
      <t xml:space="preserve">Seguimiento Noviembre 2018:
</t>
    </r>
    <r>
      <rPr>
        <rFont val="Arial"/>
        <sz val="11.0"/>
      </rPr>
      <t xml:space="preserve">Los seguimientos y planes de mejoramiento se están diligenciando en los formatos definidos por control interno. Por lo anterior se desconoce la razón u soporte de la no conformidad, teniendo en cuenta que se registran las acciones a las no conformidades, se da gestión y se reporta a control interno de acuerdo a los lineamientos generados por esta oficina. La eficacia y efectividad la define la oficina de control interno de acuerdo a la revisión de los soportes y gestión de los hallazgos formulados en las auditorias institucionales y de contraloría. Los planes de mejoramiento a los hallazgos de contraloría se establecen en los formatos definidos para tal fin por esta entidad y se registran por control interno. Se propenderá por hacer seguimiento y entregar los avances en las fechas establecidas para no generar accciones vencidas y que el análisis de causa y acciones de mejoramiento se orienten a prevenir  próximos hallazgos 
</t>
    </r>
    <r>
      <rPr>
        <rFont val="Arial"/>
        <b/>
        <sz val="11.0"/>
      </rPr>
      <t xml:space="preserve">Mayo 2019
</t>
    </r>
    <r>
      <rPr>
        <rFont val="Arial"/>
        <sz val="11.0"/>
      </rPr>
      <t xml:space="preserve">Según resolución 12 de 12 de febrero 2018, por la cual se reglamenta el trámite del plan de mejoramiento que presenta los sujetos de vigilancia y control fiscal a la contraloria de Bogotá, en el capitulo III ARTICULO 7, Paragrafo 2, la oficina de control interno debe acompañar y asesorar a los responsables de la elaboración  plan de mejoramiento, para asegurar  la conformidad de información. De igual manera en el parágrafo del artículo 10 , se establece que la oficina de control interno especificamente en su función de evaluación y seguimiento, realizará la verificación del plan de mejoramiento, para determinar las acciones cumplidas. Por lo cual este hallazgo no corresponde a la oficina asesora de planeación, como se establece en el seguimiento noviembre 2018
</t>
    </r>
    <r>
      <rPr>
        <rFont val="Arial"/>
        <b/>
        <sz val="11.0"/>
      </rPr>
      <t xml:space="preserve">Julio 2019
</t>
    </r>
    <r>
      <rPr>
        <rFont val="Arial"/>
        <sz val="11.0"/>
      </rPr>
      <t xml:space="preserve">
Las acciones para el seguimiento y cierre de las acciones de mejora (contraloría e institucional), se gestionan a partir de la matriz de plan de mejoramiento, a la cual control interno le realiza seguimiento de manera periódica. Este plan de mejoramiento permite consignar los avances de las acciones planteadas para el cierre de no conformidades, establecer el porcentaje de cumplimiento y orientar los cierres de acuerdo a las evidencias presentadas por los procesos. 
</t>
    </r>
    <r>
      <rPr>
        <rFont val="Arial"/>
        <b/>
        <sz val="11.0"/>
      </rPr>
      <t xml:space="preserve">Diciembre 2019
</t>
    </r>
    <r>
      <rPr>
        <rFont val="Arial"/>
        <sz val="11.0"/>
      </rPr>
      <t xml:space="preserve">Se realiza seguimiento y cierre a las no conformidades identificadas en auditorías internas,  externas y por parte de los entes de control.
</t>
    </r>
    <r>
      <rPr>
        <rFont val="Arial"/>
        <b/>
        <sz val="11.0"/>
      </rPr>
      <t xml:space="preserve">Seguimiento 24/04/2020
</t>
    </r>
    <r>
      <rPr>
        <rFont val="Arial"/>
        <sz val="11.0"/>
      </rPr>
      <t xml:space="preserve">
Es necesario revisar los roles  de la Oficina Asesora de Planeación y la Oficina de Control Interno, sin embargo la Oficina Asesora de Planeación actualmente se encuentra revisando la Resolución regalmentaria 36 del 20 de septiembre de 2019 con el fin de encontrar la mejor metodología para el seguimiento al cumplimiento a las acciones correctivas y preventivas establecidas en al Plan de mejoramiento Institucional, el cual no se debería medir en función de las que esten vencidas o no sino en el acompañamiento realizado por las diferentes partes para evitar los vencimientos.
</t>
    </r>
    <r>
      <rPr>
        <rFont val="Arial"/>
        <b/>
        <sz val="11.0"/>
      </rPr>
      <t xml:space="preserve">Seguimiento 14/08/2020
</t>
    </r>
    <r>
      <rPr>
        <rFont val="Arial"/>
        <sz val="11.0"/>
      </rPr>
      <t xml:space="preserve">Con el fin de dar cumplimiento a lo establecido en esta acción, la Oficina Asesora de Planeación está realizando el acompañamiento metodológico en la formulación de todos los planes de mejoramiento de la entidad.
Por otra parte se realizaron mesas de trabajo con todas las áreas y el acompañamiento de OCI, con el fin de gestionar las acciones formuladas en los planes de mejoramiento de las áreas.
Como evidencia de esto se adjuntan los correos de programación y videos de mesas de trabajo realizados
</t>
    </r>
    <r>
      <rPr>
        <rFont val="Arial"/>
        <b/>
        <sz val="10.0"/>
      </rPr>
      <t xml:space="preserve">Seguimiento 18/09/2020
</t>
    </r>
    <r>
      <rPr>
        <rFont val="Arial"/>
        <sz val="10.0"/>
      </rPr>
      <t xml:space="preserve">Se incluyo en el documento Diligenciamiento del Plan de Mejoramiento por Proceso e Institucional, el </t>
    </r>
    <r>
      <rPr>
        <rFont val="Arial"/>
        <b/>
        <sz val="10.0"/>
      </rPr>
      <t xml:space="preserve">cronograma de control y seguimiento Oficina Asesora de Planeación </t>
    </r>
  </si>
  <si>
    <r>
      <rPr>
        <rFont val="Arial"/>
        <b/>
        <sz val="10.0"/>
      </rPr>
      <t xml:space="preserve">20 de Noviembre de 2018: </t>
    </r>
    <r>
      <rPr>
        <rFont val="Arial"/>
        <sz val="10.0"/>
      </rPr>
      <t xml:space="preserve">En el seguimiento efectuado por la OCI, se observó que la OAP, efectua el registro y monitero de las acciones de los hallazgos identificados y propende por el cumplimiento de las mismas. La OCI verificará la eficacia y eficiencia de las acciones, en los seguimientos programados o a solictud de la OAP una vez estas finalicen y se cuenten con las evidencias suficientes y objetivas. </t>
    </r>
    <r>
      <rPr>
        <rFont val="Arial"/>
        <b/>
        <sz val="10.0"/>
      </rPr>
      <t>SANH</t>
    </r>
    <r>
      <rPr>
        <rFont val="Arial"/>
        <sz val="10.0"/>
      </rPr>
      <t xml:space="preserve">
</t>
    </r>
    <r>
      <rPr>
        <rFont val="Arial"/>
        <b/>
        <sz val="10.0"/>
      </rPr>
      <t xml:space="preserve">  
15 de Mayo de 2019:</t>
    </r>
    <r>
      <rPr>
        <rFont val="Arial"/>
        <sz val="10.0"/>
      </rPr>
      <t xml:space="preserve"> Las obligaciones establecidas en la Resolución 012 de 2018,  mecionadas en el seguimiento por parte de la OAP: "III ARTICULO 7, Paragrafo 2, la oficina de control interno debe acompañar y asesorar a los responsables de la elaboración  plan de mejoramiento, para asegurar  la conformidad de información. De igual manera en el parágrafo del artículo 10 , se establece que la oficina de control interno especificamente en su función de evaluación y seguimiento, realizará la verificación del plan de mejoramiento, para determinar las acciones cumplidas", en efecto corresponden al actuar de la Oficina de control interno. Mediante el rol de asesoría los profesionales de la OCI revisan y sugieren a los responsables de proceso y sujetos obligados de control fiscal que las acciones planteadas tanto para los planes de mejoramiento interno y externos (Contraloría) respectivamente, se formulen de manera adecuada para garantizar que eliminen las causas de los hallazgos determinados. 
En cumplimento de lo anterior y en función de la evaluacion independiente, en el mes de Agosto de 2018 la OCI comúnicó medeiante cordis IE3075 (del 16 de agosto de 2018) los resultados de la auditoría interna al proceso Direccionamiento estrategico, del cual quedó en firme el hallazgo " 2.2.6.         EN EL PLAN DE MEJORAMIENTO INSTITUCIONAL Y DE CONTRALORÍA SE IDENTIFICAN ACCIONES  INEFECTIVAS Y VENCIDAS  POR DESCONOCIMIENTO DE SU IMPORTANCIA PARA LA MEJORA CONTINUA EN LA SOSTENIBILIDAD DE MODELO DE OPERACIÓN (PROCESOS)." , haciendo referencia a que en el momento de la mencionada auditoría el proceso de Direcciomiento estratégico a cargo de la oficina de planeación tenia acciones comprometidas tanto del plan de mejoramiento interno como el externo (Contraloría) vencidas, es decir que no cumplieron en el tiempo establecido por los responsables, e inefectivas, es decir que no eliminaron pese a su implementación la causas de los hallazgos identificados, por lo tanto el hallazgo aqui registrado, si corresponde a la oficina asesora de planeación como se comunicó en el informe del mes de agosto de 2018, y corresponde para su cierre garantizar que las acciones que tengan a su cargo (plan de mejoramiento interno y externo) se realicen en los tiempos establecidos y con la efectivad requerida. Al corte de este seguimiento 30 de abril de 2019,  la OAP aún tenia acciones vencidas.</t>
    </r>
    <r>
      <rPr>
        <rFont val="Arial"/>
        <b/>
        <sz val="10.0"/>
      </rPr>
      <t xml:space="preserve"> SANH
18 de Julio de 2019: </t>
    </r>
    <r>
      <rPr>
        <rFont val="Arial"/>
        <sz val="10.0"/>
      </rPr>
      <t xml:space="preserve">De acuedo a las evidencias remitidas por la OAP se han revisado y cerrado las acciones que han eliminado las cuasas de los hallazgos identificadados correspondientes al plan de mejoramiento insitucional, frente a la implmentacion de acciones de mejora del plan de mejoramiento de contraloria se detallan los avances igualmente de acuerdo a la gestion y evidencias en la herramienta definida pero su cierre depende de fechas especificas comuncadas por la OAP al ente de control, cuando estas culminen esta actividad podrá cerrarce al 100%. </t>
    </r>
    <r>
      <rPr>
        <rFont val="Arial"/>
        <b/>
        <sz val="10.0"/>
      </rPr>
      <t>SANH
02/01/2020</t>
    </r>
    <r>
      <rPr>
        <rFont val="Arial"/>
        <sz val="10.0"/>
      </rPr>
      <t xml:space="preserve">:  Una vez revisado el Plan de mejoramiento de la contraloría a la fecha cuenta con tres acciones 2 (Acciones) cumplidas y la otra acción dentro de términos con sus respectivos avances , sin embargo con respecto al plan de mejoramiento  Institucional se evidencia que tenia acciones vencidas  por lo tanto no se cierra la acción hasta que la Oficina Asesora de Planeación  cumpla con las acciones pactadas. </t>
    </r>
    <r>
      <rPr>
        <rFont val="Arial"/>
        <b/>
        <sz val="10.0"/>
      </rPr>
      <t xml:space="preserve">MLB
27/04/2020: </t>
    </r>
    <r>
      <rPr>
        <rFont val="Arial"/>
        <sz val="10.0"/>
      </rPr>
      <t>No se evidenció un plan o un mecanismo de seguimiento de las acciones de mejora establecidas  tanto para la Contraloría  y el  Institucional. tal como se observa en que algunas actividades se encuentran vencidas. Se recomienda a la oficina asesora de planeación  hacer seguimiento al desarrollo de sus acciones y registrarlo
oportunamente en la herramienta establecida, aplicando los principios de autocontrol y autogestión, sin perjuicio del seguimiento que realiza la Oficina de Control Interno.
y que como primera línea de defensa  su rol principal es el mantenimiento efectivo de controles internos, la ejecución de gestión de riesgos y controles en el día a
día , identificando, evaluando, controlando y mitigando los riesgos a través del “Autocontrol”.</t>
    </r>
    <r>
      <rPr>
        <rFont val="Arial"/>
        <b/>
        <sz val="10.0"/>
      </rPr>
      <t xml:space="preserve">MLBC
14/07/2020: A </t>
    </r>
    <r>
      <rPr>
        <rFont val="Arial"/>
        <sz val="10.0"/>
      </rPr>
      <t xml:space="preserve">la fecha de revisión esta acción se encontró en estado "abierta vencida" (fecha de terminación 31/12/2018); mediante comunicación interna 2020IE2519 del 07/07/2020, la Oficina Asesora de Planeación solicitó "actuaciones especiales para las acciones descritas en la comunicación" </t>
    </r>
    <r>
      <rPr>
        <rFont val="Arial"/>
        <b/>
        <sz val="10.0"/>
      </rPr>
      <t>por lo cual desde la Oficina de Control Interno se cambió la fecha de finalización del "31/12/2018" y se asignó nueva fecha para el 15/08/2020, pasando a estado "abierta en desarrollo". SANH</t>
    </r>
    <r>
      <rPr>
        <rFont val="Arial"/>
        <sz val="10.0"/>
      </rPr>
      <t xml:space="preserve">
</t>
    </r>
    <r>
      <rPr>
        <rFont val="Arial"/>
        <b/>
        <sz val="10.0"/>
      </rPr>
      <t xml:space="preserve">24/08/2020 </t>
    </r>
    <r>
      <rPr>
        <rFont val="Arial"/>
        <sz val="10.0"/>
      </rPr>
      <t>Se refgistran evidencias de seguimiento de la accion y de actividades alternas de acompañamiento, sin embargo no se ha podido evidenciar el cumplimiento de la accion inicial implementada la cual se refiere a "establecer  e implementar un plan de seguimiento de las acciones de mejora establecidas (Contraloría e Institucional)" este plan debe encontrarse definido y socializado a las distintas dependencias que cuentan con acciones en los diferentes Planes de Mejoramiento.</t>
    </r>
    <r>
      <rPr>
        <rFont val="Arial"/>
        <b/>
        <sz val="10.0"/>
      </rPr>
      <t>AFPH
22/09/2020</t>
    </r>
    <r>
      <rPr>
        <rFont val="Arial"/>
        <sz val="10.0"/>
      </rPr>
      <t xml:space="preserve"> Se presentan evidencias del ajuste del documento SEC-IN-01 Técnicas de Investigación para Análisis de No Conformidades, en el que se registra en la página 8/8, el Cronograma de control y seguimiento Oficina Asesora de Planeación, estableciendo los controles periódicos en cada una de sus etapas. Se verifica la publicación en los documentos del proceso del instructivo desde el 20/08/2020 y se procede a dar cierre a la acción. </t>
    </r>
    <r>
      <rPr>
        <rFont val="Arial"/>
        <b/>
        <sz val="10.0"/>
      </rPr>
      <t xml:space="preserve">AFPH
</t>
    </r>
  </si>
  <si>
    <t>SEGPIGA19-1</t>
  </si>
  <si>
    <t>Seguimiento Oficina Control Interno</t>
  </si>
  <si>
    <t>Plan Institucional de Gestión Ambiental</t>
  </si>
  <si>
    <t>Incumplimiento al Decreto 165 de 2015, Artículo 2°, "Designación"."Los representante legales de las entidades distritales designarán en un cargo de nivel directivo de la Entidad la figura de Gestor Ambiental (...) Artículo 3° "Gestor Ambiental", "El Gestor Ambiental es el servidor público de nivel directivo (...).</t>
  </si>
  <si>
    <t>1. Porque la Entidad al momento de generar la Resolución 360 de 2015, se encontraba certificada en el sistema Integrado de Gestión, bajo la norma ISO 14001:2004 e ISO 9001:2008. 
 2. Porque la ISO 14001:2008, define que el Representante Legal debe nombrar a un representante de la Dirección para asegurar que el Sistema de gestión se implemente, nombrando al Jefe de la Oficina Asesora de Planeación, teniendo en cuenta que este proceso lideraba la implementación y mantenimiento del sistema integrado de gestión.
 3. Porque al recibir la designación la Oficina Asesora de Planeación implementaba el sistema de Gestión ambiental, el cual establece que se requiere el cumplimiento de requisitos legales, entre ellos el Decreto 242 de 2014 que doptan los lineamientos para la formulación, concertación, implementación, evaluación, control y seguimiento del Plan Institucional de Gestión Ambiental –PIGA”, y al ser tanto la ISO 14001:2004, como el PIGA normas proporcionales, se ejecutaron los requisitos de las mismas desde la OAP con apoyo de gestión administrativa, para ser más eficiente la gestión ambiental de la Entidad.</t>
  </si>
  <si>
    <t>1. Se actualizará la resolución de nombramiento de Gestor Ambiental de la Entidad, en cumplimiento al Decreto 165 de 2015, delegando la función de gestor al nivel Directivo 
 2. Desarrollo de informe de entrega con los avances del PIGA. 
 3. Apoyo en el proceso de transición para continuar con la implementación del PIGA a la dependencia que sea designada para ejecutar el Plan.</t>
  </si>
  <si>
    <t>JORGE ANDRÉS CASTRO RIVERA
 JEFE OFICINA ASESORA DE PLANEACIÓN</t>
  </si>
  <si>
    <t>1. Mediante Resolución 569 de 2019, se nombra a la subdirectora de corporativa y asuntos disciplinarios como gestor Ambiental, a partir del 21 de Octubre de 2019. 
2. Se hace entrega de informe PIGA, en el cual se describen las actividades realizadas en el plan de gestión ambiental desde el 2016 al 2019. Se hace entrega de este informe al gestor Ambiental mediante comunicación interna 2019IE5133
3. Se remite información mediante correo eléctronico, con el fin de apoyar el reporte de PIGA seguimiento 2019</t>
  </si>
  <si>
    <r>
      <rPr>
        <rFont val="Arial"/>
        <b/>
        <sz val="10.0"/>
      </rPr>
      <t>20 de enero de 2019</t>
    </r>
    <r>
      <rPr>
        <rFont val="Arial"/>
        <sz val="10.0"/>
      </rPr>
      <t xml:space="preserve">: SE evidencia resolucion 569 de 2019 , nombrando a la Subdirectora de Corporativa y asuntos disciplinariso como Gestor ambiental a partir del 21 de octubre de 2019 y los informes PIGA. </t>
    </r>
    <r>
      <rPr>
        <rFont val="Arial"/>
        <b/>
        <sz val="10.0"/>
      </rPr>
      <t>MLB</t>
    </r>
  </si>
  <si>
    <t>SEGPIGA19-2</t>
  </si>
  <si>
    <t>No se observa reporte de Huella de Carbono correspondiente a la vigencia 2018 de acuerdo a lo estipulado en el artículo 13 de la Resolución 242 de 2014.</t>
  </si>
  <si>
    <t>1. Porque no se presupuestó dentro del PAA, la contratación de una empresa encargada de realizar la medición de huella de carbono. 
 2. Porque en el 2018 la persona designada como Referente Ambiental en la Oficina Asesora de Planeación, no contaba con las competencias para hacer la medición e informe de huella de Carbono</t>
  </si>
  <si>
    <t>1. Se realiza proceso precontractual a cargo de la Oficina Asesora de Planeación para la medición de huella de carbono institucional. 
 2. Se adjudicó contrato con el objeto de REALIZAR CONFORME CON LA NORMA TÉCNICA COLOMBIANA – ISO – 14064- 1:2006, LA CUANTIFICACION DE LAS EMISIONES DE GASES DE EFECTO INVERNADERO (GEI), EN LAS SEDES DEL INSTITUTO DISTRITAL DE GESTIÓN DE RIESGOS Y CAMBIO CLIMÁTICO COMO CONSECUENCIA DEL DESARROLLO NORMAL DE SUS ACTIVIDADES. Lo anterior mediante proceso de Selección de Mínima Cuantia. 
 3 Se realizará supervisión y seguimiento a la ejecución del contrato adjudicado y se enviará el informe correspondiente a la SDA, en los plazos definidos.</t>
  </si>
  <si>
    <t xml:space="preserve">1. Se realizó proceso precontractual a cargo de la Oficina Asesora de Planeación para la medición de huella de carbono institucional. 
 2. Se adjudicó contrato con el objeto de REALIZAR CONFORME CON LA NORMA TÉCNICA COLOMBIANA – ISO – 14064- 1:2006, LA CUANTIFICACION DE LAS EMISIONES DE GASES DE EFECTO INVERNADERO (GEI), EN LAS SEDES DEL INSTITUTO DISTRITAL DE GESTIÓN DE RIESGOS Y CAMBIO CLIMÁTICO COMO CONSECUENCIA DEL DESARROLLO NORMAL DE SUS ACTIVIDADES. Lo anterior mediante proceso de Selección de Mínima Cuantia. 
 3 La supervisión del contrato fue cedida a la Subdirección corporativa y de asuntos disciplinarios </t>
  </si>
  <si>
    <r>
      <rPr>
        <rFont val="Arial"/>
        <b/>
        <sz val="10.0"/>
      </rPr>
      <t>2 de enero de 2019</t>
    </r>
    <r>
      <rPr>
        <rFont val="Arial"/>
        <sz val="10.0"/>
      </rPr>
      <t>: Se evidencia la contratación relacionada con la huella de carbono institucional, este contrato lo esta supervisando SCAD.</t>
    </r>
    <r>
      <rPr>
        <rFont val="Arial"/>
        <b/>
        <sz val="10.0"/>
      </rPr>
      <t xml:space="preserve"> MLB</t>
    </r>
  </si>
  <si>
    <t>AIGF19-3</t>
  </si>
  <si>
    <t>AUDITORÍA INTERNA GESTION FINANCIERA (CONTINUA)</t>
  </si>
  <si>
    <t xml:space="preserve">El Plan de acción de IDIGER no corresponde a instrumento establecido en la “Guía de las actividades administrativas, financieras, contables, jurídicas para el seguimiento y control a la ejecución de los recursos del FONDIGER”  </t>
  </si>
  <si>
    <t xml:space="preserve">Una vez analizados los formatos utilizados, los marcos normativos que rigen el manejo de los recursos IDIGER – FONDIGER, Manual Operativo del FONDIGER, Acuerdo 002 del 18 de enero de 2019 y la Guía de Actividades Administrativas, Financieras, contables y jurídicas  para el seguimiento y control de los recursos del FONDIGER, de fecha mayo 9 de 2019, se evalúo  la pertinencia de diseñar un Formato de Plan de Acción que cumpliera con todos los lineamientos dados para este instrumento, aplicables al FONDIGER.  </t>
  </si>
  <si>
    <t>A partir del tercer trimestre de 2019, la Dirección de IDIGER, impartió instrucciones para que el IDIGER reportará el Plan de Acción con recursos FONDIGER, en el formato  PLE-FT-40, versión 6, de fecha 27 de septiembre de 2019, lo que implicó cambios en el seguimiento que se venía realizando a través del formato de plan de Acción del IDIGER (recursos IDIGER-FONDIGER) PLE-FT-40.  Es dicir, que en el formato PLE-FT-40, versión 6, solo se reportarán recursos FONDIGER.</t>
  </si>
  <si>
    <t>JORGE ANDRÉS CASTRO RIVERA
JEFE OFICINA ASESORA DE PLANEACIÓN 
MARY SOL DEL PILAR MANJARRES
Profesional Oficina Asesora de Planeación</t>
  </si>
  <si>
    <r>
      <rPr>
        <rFont val="Arial"/>
        <sz val="10.0"/>
      </rPr>
      <t>En cuanto a la primera acción “Se reportará en el Plan de Acción con recursos FONDIGER, en el formato  PLE-FT-40, versión 6, de fecha 27 de septiembre de 2019..”, por lo anterior se da como ejecutada  en los  términos  establecidos del plan de mejoramiento. Su sostenibilidad,  adecuación y efectividad podrá valorarse en ejercicios de auditoría posteriores. Se evidenció en la página web, https://www.idiger.gov.co/web/guest/financiera , mapa de procesos,  la actualización del formato Plan de Acción-Fondo Distrital de Gestión de Riesgos y Cambio Climático – FONDIGER código PLE-FT-40 del 26 septiembre de 2019. De igual manera se evidenció acta de socialización del formato PLE-FT-40 el día 27 de septiembre de 2019, donde la Oficina Asesora de Planeación “explica detalladamente las modificaciones realizadas a los formatos, que sirven como instrumentos de seguimiento, iniciando con el informe de Gestión de los proyectos de inversión, adicionalmente informan que se realizó una separación de estos formatos para el IDIGER y el FONDIGER”</t>
    </r>
    <r>
      <rPr>
        <rFont val="Arial"/>
        <b/>
        <sz val="10.0"/>
      </rPr>
      <t xml:space="preserve"> MLB</t>
    </r>
  </si>
  <si>
    <t>AIGF19-4</t>
  </si>
  <si>
    <t>Resolución 037 de 2019 “Por medio de la cual se homologa la codificación de las líneas de inversión y programas, se desagrega el presupuesto FONDIGER 2019”.
Guía de las actividades administrativas, financieras, contables, jurídicas para el seguimiento y control a la ejecución de los recursos del FONDIGER”</t>
  </si>
  <si>
    <t>Planes de Acción: Programas y líneas de inversión de  FONDIGER no corresponde con la Resolución 037 de 2019 “Por medio de la cual se homologa la codificación de las líneas de inversión y programas, se desagrega el presupuesto FONDIGER 2019”y demás resoluciones.</t>
  </si>
  <si>
    <t>El Instrumento establecido por el IDIGER  para el reporte del Plan de Acción fue el formato PLE-FT-15, el cual se utilizó hasta el segundo trimestre del 2019 y en el que los procesos establecían  y reportaban las actividades financiadas con el presupuesto del IDIGER y FONDIGER, con clara indicación de las actividades y recursos asignados a cada uno de ellos, metas que desarrollaban y el plazo de ejecución, para dar cumplimiento al fin por el cual se realizó la asignación por parte de la Junta Directiva. A partir del tercer trimestre de 2019, la Dirección de IDIGER, impartió instrucciones para que el IDIGER reportará el Plan de Acción con recursos FONDIGER, en el formato  PLE-FT-40, versión 6, de fecha 27 de septiembre de 2019, lo que implicó cambios en el seguimiento que se venía realizando a través del formato de plan de Acción del IDIGER (recursos IDIGER-FONDIGER) PLE-FT-40.  Es dicir, que en el formato PLE-FT-40, versión 6, solo se reportarán recursos FONDIGER.</t>
  </si>
  <si>
    <t>Seguimiento a la implementación del formato en el proceso de validación para su adecuada funcionalidad por parte de los procesos, lo cual se realizará por medio de correos electrónicos, mesa de trabajo y atención personalizada.</t>
  </si>
  <si>
    <t xml:space="preserve">
MARY SOL DEL PILAR MANJARRES
Profesional Oficina Asesora de Planeación</t>
  </si>
  <si>
    <r>
      <rPr>
        <rFont val="Arial"/>
        <sz val="10.0"/>
      </rPr>
      <t>En cuanto  a la segunda acción “seguimiento a la implementación del formato PLE-FT-40 el día 27 de septiembre de 2019 para su adecuada funcionalidad por parte de los procesos la Oficina Asesora de Planeación remitió las siguientes actas:
- Acta del 27 de septiembre de 2019 
-Acta 30 de Septiembre de 2019-Mesa de Trabajo FONDIGER
- Acta del 22 de octubre de2019
- Acta del 25 de octubre de 2019
- Acta del 30 de octubre de 2019 
- Acta del 31 de octubre de 2019
Por lo anterior se evidenció  que se socializó el formato de plan de acción para su adecuada funcionalidad por parte de los procesos, por lo tanto se da como ejecutada  en los  términos  establecidos del plan de mejoramiento. Su sostenibilidad,  adecuación y efectividad podrá valorarse en ejercicios de auditoría posteriores</t>
    </r>
    <r>
      <rPr>
        <rFont val="Arial"/>
        <b/>
        <sz val="10.0"/>
      </rPr>
      <t xml:space="preserve"> MLB</t>
    </r>
  </si>
  <si>
    <t>SEGRIESGOS19-1</t>
  </si>
  <si>
    <t>SEGUIMIENTO MAPA DE RIESGOS
 CORRUPCION</t>
  </si>
  <si>
    <t>Identificación, evaluación y generación de controles a la Matriz de riesgos de corrupción y proceso</t>
  </si>
  <si>
    <t>La matriz de riesgos presenta errores de cálculo del riesgo inherente, riesgo residual, solidez individual de controles y solidez conjunta de controles (tanto en los riesgos de corrupción como de los riesgos operativos, sobre todo estos últimos), lo que influye en la correcta identificación de riesgos críticos (zonas moderada, alta y extrema) para plantear las acciones de mitigación de riesgos.
 Se observan controles en los cuales no se diligencian las características del diseño, es incompleta (falta la descripción de una o más variables, no se registran, o solo se registran los valores numéricos y no cualitativamente) ambigua o no corresponde a lo solicitado. Lo cual imposibilita desde la tercera línea de defensa hacer recomendaciones o efectuar la comprobación de la ejecución de los controles para determinar su eficacia.</t>
  </si>
  <si>
    <t>N.A</t>
  </si>
  <si>
    <t>Se cotejará la Matriz base con la que la que Control Interno realiza la evaluación de la muestra para la validadión de los riesgos con el instrumento que actualmente se utiliza para la evaluación de riesgos, de igual manera conjuntamente con la oficina TIC´s se verificará la Guía para la Administración del Riesgo y el Diseño de Controles en entidades públicas,
 Riesgos de Gestión, Corrupción y Seguridad Digital, versión 4, DAFP, con el fin de identificar los posibles errores de cálculo en el riesgo inherente, riesgo residual, solidesz individual de controles y solidez conjunta de controles.
 De igual manera se realizará informe sobre el monitoreo que la oficina asesora de planeación realice sobre el diligenciamiento de la valoración en el diseño de los controles 
 Se dejará registro y compromisos de las reuniones efectuadas con los responsables de proceso mediante las cuales socializa, explica, resuelve inquietudes y se diligencian los instrumentos diseñados para la gestión del riesgo en la entidad, con el fin de garantizar el entendimiento y aplicación por parte de los responsables de la primera línea de defensa, el diligenciamiento correcto de todas las variables del instrumento definido desde la identificación del riesgo hasta la materialización o reporte de actividades de manejo de riesgo.</t>
  </si>
  <si>
    <t xml:space="preserve">ANA MILENA ALVAREZ
 CONTRATISTA </t>
  </si>
  <si>
    <r>
      <rPr>
        <rFont val="Arial"/>
        <b/>
        <sz val="10.0"/>
      </rPr>
      <t xml:space="preserve">Seguimiento 24/04/2020: </t>
    </r>
    <r>
      <rPr>
        <rFont val="Arial"/>
        <sz val="10.0"/>
      </rPr>
      <t xml:space="preserve">
La matriz de riesgo  se actualiza y ajustan los campos acorde con la observación, se inluye el campo de tolerancia del riesgo, pero primero se debe cpacitar a los lideres de proceso para su respectivo diligenciamiento, en la pagina de la entidad se publica la versión 6 de esta Matriz.
Evidencia: </t>
    </r>
    <r>
      <rPr>
        <rFont val="Arial"/>
        <color rgb="FF1155CC"/>
        <sz val="10.0"/>
        <u/>
      </rPr>
      <t xml:space="preserve">https://www.idiger.gov.co/documents/20182/386496/SEC+-FT-+13+GESTION+DE+RIESGOS+CORRUPCION+Y+PROCESOS+V6_final..xlsm/28a98dce-374e-46c2-baac-f55f4d38d2db
</t>
    </r>
    <r>
      <rPr>
        <rFont val="Arial"/>
        <b/>
        <sz val="10.0"/>
      </rPr>
      <t xml:space="preserve">Seguimiento 14/08/2020
</t>
    </r>
    <r>
      <rPr>
        <rFont val="Arial"/>
        <sz val="10.0"/>
      </rPr>
      <t>Se validó la nueva herramienta de seguimiento de riesgos, la cual está alineada con lo establecido en la guía del DAFP.
Se adjunta la herramienta.</t>
    </r>
  </si>
  <si>
    <r>
      <rPr>
        <rFont val="Arial"/>
        <b/>
        <sz val="10.0"/>
      </rPr>
      <t>27/04/2020</t>
    </r>
    <r>
      <rPr>
        <rFont val="Arial"/>
        <sz val="10.0"/>
      </rPr>
      <t xml:space="preserve">: Se evidencia la matriz de riesgos ""SE -FT- 13 GESTION DE RIESGOS CORRUPCION Y PROCESOS V7 2020"., V7 https://www.idiger.gov.co/politicas-lineamientos-manuales y se observó que  no se han realizado modificaciones con relación a las recomendaciones  en los tres últimos seguimientos con corte a 30 de abril, 31 de agosto y 31 de diciembre de 2019  que ha realizado la Oficina de Control Interno https://www.idiger.gov.co/informes-gestion-evaluacion-auditoria. Por lo anterior se recomienda tomar encuenta las observaciones de la OCI ya que las   inconsistencias son reiterativas  y que era  necesario tenerlas  en cuenta en la identificación de riesgos de la vigencia 2020, así como su modificación tanto de forma como de fondo del formato “Matriz de riesgos y oportunidades SEC-FT-13”. </t>
    </r>
    <r>
      <rPr>
        <rFont val="Arial"/>
        <b/>
        <sz val="10.0"/>
      </rPr>
      <t>MLBC</t>
    </r>
    <r>
      <rPr>
        <rFont val="Arial"/>
        <sz val="10.0"/>
      </rPr>
      <t xml:space="preserve">
</t>
    </r>
    <r>
      <rPr>
        <rFont val="Arial"/>
        <b/>
        <sz val="10.0"/>
      </rPr>
      <t xml:space="preserve">
14/07/2020: </t>
    </r>
    <r>
      <rPr>
        <rFont val="Arial"/>
        <sz val="10.0"/>
      </rPr>
      <t xml:space="preserve">A la fecha de revisión esta acción se encontró en estado "abierta vencida" (fecha de terminación 30/04/2020); mediante comunicación interna 2020IE2519 del 07/07/2020, la Oficina Asesora de Planeación solicitó "actuaciones especiales para las acciones descritas en la comunicación" </t>
    </r>
    <r>
      <rPr>
        <rFont val="Arial"/>
        <b/>
        <sz val="10.0"/>
      </rPr>
      <t>por lo cual desde la Oficina de Control Interno se cambió la fecha de finalización del "30/04/2020" y se asignó nueva fecha para el 15/08/2020, pasando a estado "abierta en desarrollo". SANH
24/08/2020</t>
    </r>
    <r>
      <rPr>
        <rFont val="Arial"/>
        <sz val="10.0"/>
      </rPr>
      <t xml:space="preserve"> Se evidencia la actualizacion durante el mes de agosto de 2020, de las herramientas asociadas a la gestion del riesgo DE-GU-01 Guía Marco de Referencia para la Administración de Riesgos de Gestión y de Corrupción y DE-FT-13 Mapa de Riesgos Institucional, en las que se tuvo encuenta la adecuada identificacion de los riesgos y la formulacion de controles., no obstante la herramienta </t>
    </r>
    <r>
      <rPr>
        <rFont val="Arial"/>
        <b/>
        <sz val="10.0"/>
      </rPr>
      <t>AFPH</t>
    </r>
  </si>
  <si>
    <t>SEGRIESGOS19-2</t>
  </si>
  <si>
    <t>“Se recomienda revisar los documentos Resolución 149 de 2019 por la cual “se adopta el Marco de Referencia de Administración del Riesgo del Instituto Distrital de Gestión de Riesgos y Cambio Climático – IDIGER” y “Marco de Referencia Para la Gestión de Riesgos, SEC-GU-01 Versión 8 del 03/01/2019” debido a que se observan errores conceptuales entre las definiciones de monitoreo por parte de la segunda línea de defensa y seguimiento por parte de la tercera línea de defensa como se indica a continuación. Se realiza actualización del marco de referencia de riesgos y se actualizará así mismo la resolución 149 de 2019.</t>
  </si>
  <si>
    <t>Actualizar el marco de referencia y la resolución 149 de 2019, definiendo los conceptos y periodicidad de los monitoreos y seguimiento, de igual manera se incluirá los conceptos de solidez individual, solidez conjunta, apetito al riesgo y tolerancia al riesgo
 Se socializará los roles y responsabilidades de cada funcionario frente a los riesgos identificados de acuerdo a las líneas de defensa establecido en el “Marco de referencia para la gestión de Riesgos” código SEC-GU-01 V8.</t>
  </si>
  <si>
    <t>ANA MILENA ALVAREZ
 CONTRATISTA</t>
  </si>
  <si>
    <r>
      <rPr>
        <rFont val="Arial"/>
        <b/>
        <sz val="10.0"/>
      </rPr>
      <t xml:space="preserve">Seguimiento 24/04/2020: 
</t>
    </r>
    <r>
      <rPr>
        <rFont val="Arial"/>
        <sz val="10.0"/>
      </rPr>
      <t xml:space="preserve">Actualmente se está revisando la Resolución 149 del 2019, se tiene una propuesta la cual debe ser revisada por el Jefe de la Oficina Asesora de Planeación.Se solicitará a la Oficina de Control Interno la ampliación de los tiempos de la acción. Se solicitará a la Oficina de Control Interno la ampliación de los tiempos de la acción.
</t>
    </r>
    <r>
      <rPr>
        <rFont val="Arial"/>
        <b/>
        <sz val="10.0"/>
      </rPr>
      <t xml:space="preserve">Seguimiento 14/08/2020
</t>
    </r>
    <r>
      <rPr>
        <rFont val="Arial"/>
        <sz val="10.0"/>
      </rPr>
      <t xml:space="preserve">Se ajusto el documento del marco de referencia y la resolución 149 de 2019, definiendo los conceptos y periodicidad de los monitoreos y seguimiento, de igual manera se incluirá los conceptos de solidez individual, solidez conjunta, apetito al riesgo y tolerancia al riesgo.
La resolucion 149 no se puede ajustar sin el documento del marco de referencia publicado.
</t>
    </r>
    <r>
      <rPr>
        <rFont val="Arial"/>
        <b/>
        <sz val="10.0"/>
      </rPr>
      <t>Seguimiento 18/09/2020</t>
    </r>
    <r>
      <rPr>
        <rFont val="Arial"/>
        <sz val="10.0"/>
      </rPr>
      <t xml:space="preserve">
La resolucion se encuentra en validacion Juridica.
</t>
    </r>
    <r>
      <rPr>
        <rFont val="Arial"/>
        <b/>
        <sz val="10.0"/>
      </rPr>
      <t xml:space="preserve">Seguimiento 23/12/2020
</t>
    </r>
    <r>
      <rPr>
        <rFont val="Arial"/>
        <sz val="10.0"/>
      </rPr>
      <t>se emite la resolucion 427 de 23 de diciembre me diante la cual se actualizan y se adoptan las herramientas de la administracion del riesgo institucionales del IDIGER</t>
    </r>
  </si>
  <si>
    <r>
      <rPr>
        <rFont val="Arial"/>
        <b/>
        <sz val="10.0"/>
      </rPr>
      <t>27/04/2020</t>
    </r>
    <r>
      <rPr>
        <rFont val="Arial"/>
        <sz val="10.0"/>
      </rPr>
      <t>: De acuerdo a la OAP ,actualmente se está revisando la Resolución 149 del 2019, se tiene una propuesta la cual debe ser revisada por el Jefe de la Oficina Asesora de Planeación, sin embargo no se reporto evidencia del borrador. 
Por otra parte no se evidenció si se realizó ajustes al  “Marco de Referencia Para la Gestión de Riesgos, SEC-GU-01 Versión 8.  del 03/01/2019”, La OAP no remitio información ni evidencias.</t>
    </r>
    <r>
      <rPr>
        <rFont val="Arial"/>
        <b/>
        <sz val="10.0"/>
      </rPr>
      <t>MLBC
14/07/2020:</t>
    </r>
    <r>
      <rPr>
        <rFont val="Arial"/>
        <sz val="10.0"/>
      </rPr>
      <t xml:space="preserve"> A la fecha de revisión esta acción se encontró en estado "abierta vencida" (fecha de terminación 30/04/2020); mediante comunicación interna 2020IE2519 del 07/07/2020, la Oficina Asesora de Planeación solicitó "actuaciones especiales para las acciones descritas en la comunicación" </t>
    </r>
    <r>
      <rPr>
        <rFont val="Arial"/>
        <b/>
        <sz val="10.0"/>
      </rPr>
      <t>por lo cual desde la Oficina de Control Interno se cambió la fecha de finalización del "30/04/2020" y se asignó nueva fecha para el 15/08/2020, pasando a estado "abierta en desarrollo". SANH
24/08/2020</t>
    </r>
    <r>
      <rPr>
        <rFont val="Arial"/>
        <sz val="10.0"/>
      </rPr>
      <t xml:space="preserve"> se evidencia lla actualizacion  y publicacion del marco de referencia , no obstante no se presentaron evidencias del ajuste de la resolucion 149. </t>
    </r>
    <r>
      <rPr>
        <rFont val="Arial"/>
        <b/>
        <sz val="10.0"/>
      </rPr>
      <t xml:space="preserve">AFPH
22/09/2020 </t>
    </r>
    <r>
      <rPr>
        <rFont val="Arial"/>
        <sz val="10.0"/>
      </rPr>
      <t xml:space="preserve">La resolución se encuentra pendiente de su formalización, actualmente se encuentra en revisión de la OAJ, la acción solo podrá ser cerrada con la resolución en firme. </t>
    </r>
    <r>
      <rPr>
        <rFont val="Arial"/>
        <b/>
        <sz val="10.0"/>
      </rPr>
      <t>AFPH
30/10/2020</t>
    </r>
    <r>
      <rPr>
        <rFont val="Arial"/>
        <sz val="10.0"/>
      </rPr>
      <t xml:space="preserve"> Al momento de este seguimiento no se habian aportado evidencias relacionadas con el cumplimiento de la acción y la oficializacion de la resolucion. </t>
    </r>
    <r>
      <rPr>
        <rFont val="Arial"/>
        <b/>
        <sz val="10.0"/>
      </rPr>
      <t>AFPH
31/12/2020</t>
    </r>
    <r>
      <rPr>
        <rFont val="Arial"/>
        <sz val="10.0"/>
      </rPr>
      <t xml:space="preserve"> se presenta la resolucion 427 del 23 de diciembre de 2020 "por la cual se actualizan y adoptan las herraientas de la administracion de riesgos institucionales del IDIGER", se da cumplimiento a la accion y se concede su cierre por parte de la OCI. </t>
    </r>
    <r>
      <rPr>
        <rFont val="Arial"/>
        <b/>
        <sz val="10.0"/>
      </rPr>
      <t>AFPH</t>
    </r>
  </si>
  <si>
    <t>SEGRIESGOS19-3</t>
  </si>
  <si>
    <t>Las causas de los riesgos se siguen presentando como un listado prediseñado y no corresponden a un análisis de las situaciones que producen el riesgo por parte del responsable de proceso y su equipo de trabajo, lo que limitaría el diseño de controles que debe corresponder a la causa raíz del riesgo. Se revisó el documento “Matriz de riesgos y oportunidades SEC-FT-13”,</t>
  </si>
  <si>
    <t>Desde septiembre de 2019, se realizaron los cambios a la matriz, los cuales se socializaron en reunión de líderes en Diciembre de 2019, por lo cual esta observación no es a lugar con respecto a la versión 6 de la matriz</t>
  </si>
  <si>
    <r>
      <rPr>
        <rFont val="Arial"/>
        <b/>
        <sz val="10.0"/>
      </rPr>
      <t xml:space="preserve">Seguimiento 24/04/2020: 
</t>
    </r>
    <r>
      <rPr>
        <rFont val="Arial"/>
        <sz val="10.0"/>
      </rPr>
      <t xml:space="preserve">La matriz de riesgos v6, se está revisando por la Oficina Asesora de Planeación, para verificar detalladamente, cómo se identifican las causas de los riesgos. Se solicitará a la Oficina de Control Interno la ampliación de los tiempos de la acción.
</t>
    </r>
    <r>
      <rPr>
        <rFont val="Arial"/>
        <b/>
        <sz val="10.0"/>
      </rPr>
      <t xml:space="preserve">Seguimiento 14/08/2020
</t>
    </r>
    <r>
      <rPr>
        <rFont val="Arial"/>
        <sz val="10.0"/>
      </rPr>
      <t>Se validó la nueva herramienta de seguimiento de riesgos, la cual está alineada con lo establecido en la guía del DAFP.
Se adjunta la herramienta.</t>
    </r>
  </si>
  <si>
    <r>
      <rPr>
        <rFont val="Arial"/>
        <b/>
        <sz val="10.0"/>
      </rPr>
      <t>27/04/2020</t>
    </r>
    <r>
      <rPr>
        <rFont val="Arial"/>
        <sz val="10.0"/>
      </rPr>
      <t xml:space="preserve">: Se observa en la página web   "SE -FT- 13 GESTION DE RIESGOS CORRUPCION Y PROCESOS V7 2020" V7 donde se evidenció  que aunque en algunas se elimino  la lista prediseñada de las causas la fila 10,17 y 90 no se elimino dicha lista. De igual forma se recomienda nuevamente  que las causas descritas en este formato  no corresponden a un análisis de las situaciones que producen el riesgo por parte del responsable de proceso y su equipo de trabajo, lo que limita el diseño de controles que debe corresponder a la causa raíz del riesgo. </t>
    </r>
    <r>
      <rPr>
        <rFont val="Arial"/>
        <b/>
        <sz val="10.0"/>
      </rPr>
      <t xml:space="preserve">MLBC
14/07/2020: </t>
    </r>
    <r>
      <rPr>
        <rFont val="Arial"/>
        <sz val="10.0"/>
      </rPr>
      <t xml:space="preserve">A la fecha de revisión esta acción se encontró en estado "abierta vencida" (fecha de terminación 30/01/2020); mediante comunicación interna 2020IE2519 del 07/07/2020, la Oficina Asesora de Planeación solicitó "actuaciones especiales para las acciones descritas en la comunicación" </t>
    </r>
    <r>
      <rPr>
        <rFont val="Arial"/>
        <b/>
        <sz val="10.0"/>
      </rPr>
      <t xml:space="preserve">por lo cual desde la Oficina de Control Interno se cambió la fecha de finalización del "30/01/2020" y se asignó nueva fecha para el 15/08/2020, pasando a estado "abierta en desarrollo". SANH
24/08/2020 </t>
    </r>
    <r>
      <rPr>
        <rFont val="Arial"/>
        <sz val="10.0"/>
      </rPr>
      <t xml:space="preserve">Se evidencia la actualizacion durante el mes de agosto de 2020, de las herramientas asociadas a la gestion del riesgo DE-GU-01 Guía Marco de Referencia para la Administración de Riesgos de Gestión y de Corrupción y DE-FT-13 Mapa de Riesgos Institucional, en las que se tuvo encuenta la adecuada identificacion de los riesgos y la formulacion de controles. </t>
    </r>
    <r>
      <rPr>
        <rFont val="Arial"/>
        <b/>
        <sz val="10.0"/>
      </rPr>
      <t>AFPH</t>
    </r>
  </si>
  <si>
    <t>SEGTRANSPARENCIA2020-1</t>
  </si>
  <si>
    <t>Informe Verificación cumplimiento
Ley de Transparencia y del
Derecho al Acceso a la
Información Pública del
período comprendido entre
el 01 de enero al 24 de abril
de 2020</t>
  </si>
  <si>
    <t>Criterio:
Resolución 3564 de 2015 anexo 1; numeral 2.9 “Información Adicional”, los sujetos obligados en virtud del principio de la divulgación proactiva de la información, podrán publicar información general o adicional que resulte útil para los ciudadanos o grupos de interés”
- Resolución 233 de 2018, artículo 11.- “Publicación en Página Web: Las entidades y organismos distritales deberán disponer en su sitio web de una sección, micrositio o similar bajo el nombre de "Instancias de Coordinación", el cual deberá visibilizarse en la sección de "Transparencia y Acceso a la Información Pública" y que se categoriza como "Información de Interés" e "Información Adicional", acorde con la normatividad vigente.
Parágrafo. En la referida sección denominada “Instancias de Coordinación”, los sitios web de las entidades y organismos distritales deberán publicar la siguiente información:
1. La Secretaría General de la Alcaldía Mayor de Bogotá D.C. publicará el Anexo 3 denominado “Inventario Único Distrital de Instancias de Coordinación – IUDIC”, diligenciado con la información suministrada por las entidades y organismos del Distrito Capital.
2. Las entidades y organismos del Distrito Capital deberán publicar un listado en el que identifiquen todas las instancias de coordinación en las que participan, para lo cual utilizarán el Anexo 4 titulado “Participación en Instancias de Coordinación”, que hace parte de la presente Resolución.
3. Las entidades y organismos del Distrito Capital que ejercen la Secretaría Técnica, deberán publicar en esa sección de su respectivo sitio web la siguiente información de interés: a). Normatividad: actos administrativos de creación o modificación de la instancia de coordinación y el reglamento interno. b). Actas: las actas, con sus anexos. c). Informes: los informes de gestión elaborados por la instancia de coordinación.” (Negrilla Fuera de Texto)
“Artículo 12.- Informe de Gestión: Las instancias de coordinación deberán publicar un informe de gestión semestral en el sitio web creado para este fin. El informe del primer semestre se publicará en julio y el del segundo semestre en el primer mes de la siguiente vigencia y su publicación forma parte de la evidencia histórica y deberá permanecer para consulta en la página web, para lo cual deberán diligenciar el Anexo No.5 denominado: "Informe de Gestión ", el cual hace parte integral de la presente Resolución” (Negrilla fuera de texto).
- Decreto 365 de 2019, “Por medio del cual se racionalizan y actualizan las instancias de coordinación del Sector Ambiente”, dentro de las consideraciones se establecieron las siguientes instancias en las cuales el IDIGER participa y tiene a cargo la secretaria Técnica: Consejo Distrital para Gestión de Riesgos y Cambio Climático, Consejo Consultivo de Gestión de Riesgos y Cambio Climático, Comisión Intersectorial de Gestión de Riesgos y Cambio Climático – CIGRYCC.
-Así mismo producto del proceso de racionalización de las instancias de coordinación del Sector Ambiente efectuado en el Decreto en mención, se asignó al IDIGER la participación en las siguientes instancias así:
“Artículo 3º.- Modificar el artículo 26 del Decreto Distrital 546 de 2007, modificado por el artículo 1 del Decreto Distrital 023 de 2011, correspondiente a la Comisión Intersectorial para la Sostenibilidad, Protección Ambiental y el Ecourbanismo del Distrito Capital, el cual quedará así: Artículo 26. La Comisión Intersectorial para la Protección, la Sostenibilidad y la Salud Ambiental del Distrito Capital – CIPSSA estará integrada por: (…) 13) El Director del Instituto Distrital de Gestión de Riesgos y Cambio Climático – IDIGER o su delegado.” “Artículo 10º.- Modificar el artículo 2 del Decreto Distrital 081 de 2014, el cual quedará así: Artículo 2. - Conformación. El Consejo Consultivo de Ambiente estará conformado por: (…) 10) El Director del Instituto Distrital de Gestión de Riesgos y Cambio Climático – IDIGER o su delegado.” (Negrilla Fuera de Texto) De igual manera, el Decreto en mención, asignó al IDIGER la secretaria técnica de las siguientes instancias así: “Artículo 7º.- Modificar el artículo 2 del Decreto Distrital 043 de 2009, correspondiente a la conformación del Comité de Seguimiento a las Medidas para la Prevención y Mitigación del Riesgo Público en la Urbanización Buena Vista Oriental III Etapa, el cual quedará así: Artículo 2. Comité de Seguimiento. Confórmese un comité que verificará que las disposiciones establecidas en el presente Decreto se cumplan mediante la interacción institucional desde las competencias propias de cada una de las entidades. El comité estará conformado por: 8) El Director del Instituto Distrital de Gestión de Riesgos y Cambio Climático – IDIGER o su delegado.
Parágrafo 1-. El Comité será presidido por la Secretaría Distrital del Hábitat y la secretaría técnica será ejercida por el Instituto Distrital de Gestión de Riesgos y Cambio Climático – IDIGER o su delegado.” “Artículo 8º.- Modificar el artículo 3 del Decreto Distrital 043 de 2009, Modificado por el Decreto Distrital 257 de 2009, correspondiente al Comité de seguimiento el cual quedará así: Artículo 3. El Comité de Seguimiento a las Medidas para la Prevención y Mitigación del Riesgo Público en la Urbanización Buena Vista Oriental III Etapa, a través de la Secretaría Distrital del Hábitat y el Instituto Distrital de Gestión de Riesgos y Cambio Climático –IDIGER, deberá presentar informes cada dos (2) meses al Despacho del Alcalde Mayor, mientras duren las medidas adoptadas y hasta tanto se de solución definitiva a la problemática.” “Artículo 9º.- Modificar el parágrafo del artículo 10 del Decreto Distrital 489 de 2012, el cual quedará así: Parágrafo. Se conformará un comité de seguimiento a las acciones, el cual estará integrado por las entidades Distritales que deben implementar acciones en el marco de dicho Decreto Distrital, y en el que la Secretaría Técnica será ejercida por el Instituto Distrital de Gestión de Riesgos y Cambio Climático – IDIGER” (Negrilla Fuera de Texto)</t>
  </si>
  <si>
    <t>Hallazgo 1: En la sección destinada para la instancia de participación “Consejo Distrital para Gestión de Riesgos y Cambio Climático”, no se observaron publicadas las actas elaboradas por la instancia en mención de acuerdo con sus funciones y su reglamento interno, no se observó la publicación de las actas del Consejo producidas en atención a su calidad de funcionamiento permanente (De acuerdo a lo establecido en el Decreto 081 de 2020), en específico el acta mediante la cual dicha instancia aprobó en sesión del 17 de marzo el “plan específico” para la atención de la calamidad pública del que trata el Decreto 087 de 2020 ; a su vez se observó que el reglamento interno de la instancia publicado, presenta un documento no oficial con marca de agua "BORRADOR", por lo que no se identifica bajo que reglamento interno sesiona el Consejo actualmente, por último, no se observaron publicados informes de gestión elaborados por esta instancia correspondientes al primer y segundo semestre de 2019, incumpliendo lo establecido en la Resolución 233 de 2017, artículo 12.
Frente a los comités de Seguimiento a las Medidas para la Prevención y Mitigación del Riesgo Público en la Urbanización Buena Vista Oriental III Etapa y Comité de seguimiento a las acciones del Decreto Distrital 489 de 2012 “Por medio del cual se determinan y articulan funciones en relación con la adquisición predial, administración, manejo y custodia de los inmuebles ubicados en suelos de protección por riesgos en Altos de la Estancia, en la localidad de Ciudad Bolívar y se dictan otras disposiciones”, se observó que desde el mes de junio de 2019 a la fecha no ha se publicado la información solicitada para estas instancias en el numeral 2.9 “Información Adicional”, así mismo se observó que el formato “anexo 4 Participación en Instancias de Coordinación” publicado en el numeral 2.9 “Información Adicional” de la sección de transparencia y acceso a la información pública, se encuentra desactualizado de acuerdo a las situaciones evidenciadas relacionadas con estos dos instancias de coordinación, incumpliendo lo establecido en la Resolución 233 de 2018, artículo 11 parágrafo, numeral 3 “Las entidades y organismos del Distrito Capital que ejercen la Secretaría Técnica, deberán publicar en esa sección de su respectivo sitio web la siguiente información de interés: a). Normatividad: actos administrativos de creación o modificación de la instancia de coordinación y el reglamento interno, b). Actas: las actas, con sus anexos, c). Informes: los informes de gestión elaborados por la instancia de coordinación” y “Artículo 12.- Informe de Gestión: Las instancias de coordinación deberán publicar un informe de gestión semestral en el sitio web creado para este fin. El informe del primer semestre se publicará en julio y el del segundo semestre en el primer mes de la siguiente vigencia y su publicación forma parte de la evidencia histórica y deberá permanecer para consulta en la página web, para lo cual deberán diligenciar el Anexo No.5 denominado: "Informe de Gestión ", el cual hace parte integral de la presente Resolución” artículos 11 y 12.</t>
  </si>
  <si>
    <t xml:space="preserve">No se tuvo en cuenta en las publicaciones de este link todas las instancias en las que participa IDIGER y el papel que desempeña en cada una. </t>
  </si>
  <si>
    <t xml:space="preserve">Revisar el link  y publicar  la información faltante  correspondiente  a Instancias de coordinación en las que participa IDIGER y acorde al papel que desempeña en cada una.    </t>
  </si>
  <si>
    <t xml:space="preserve">Liliana Malagón </t>
  </si>
  <si>
    <r>
      <rPr>
        <rFont val="Arial"/>
        <sz val="10.0"/>
      </rPr>
      <t xml:space="preserve">Seguimiento 14/08/2020: 
Las actas se encuentran publicadas en el link de transparencia, https://www.idiger.gov.co/transparencia, 2. Información de Interés / Información Adicional, 2.9 Información Adicional, 6. Planeación
Así mismo se desmontó el documento en marca de agua que se encontraba publicado. 
</t>
    </r>
    <r>
      <rPr>
        <rFont val="Arial"/>
        <b/>
        <sz val="10.0"/>
      </rPr>
      <t>Seguimiento 23/12/2020</t>
    </r>
    <r>
      <rPr>
        <rFont val="Arial"/>
        <sz val="10.0"/>
      </rPr>
      <t xml:space="preserve"> en el link de transparencia, https://www.idiger.gov.co/transparencia, 2. Información de Interés / Información Adicional, 2.9 Información Adicional, 6. Planeación
Así mismo se desmontó el documento en marca de agua que se encontraba publicado. https://issuu.com/fopae</t>
    </r>
  </si>
  <si>
    <r>
      <rPr>
        <rFont val="Arial"/>
        <b/>
        <sz val="11.0"/>
      </rPr>
      <t xml:space="preserve">24/08/2020 </t>
    </r>
    <r>
      <rPr>
        <rFont val="Arial"/>
        <sz val="11.0"/>
      </rPr>
      <t>Se evidencia la publiacion de las actas enel LINK de transparencia de la pagina web de la entidad, se continuaran las verificaciones hasta la fecha de cierre de la accion, momento en el cual se deben registrar alli las actas realizadas durante el ultimo trimestre de la vigencia 2020.</t>
    </r>
    <r>
      <rPr>
        <rFont val="Arial"/>
        <b/>
        <sz val="11.0"/>
      </rPr>
      <t>AFPH
30/10/2020</t>
    </r>
    <r>
      <rPr>
        <rFont val="Arial"/>
        <sz val="11.0"/>
      </rPr>
      <t xml:space="preserve"> A la fecha de ete seguimiento no se encontraron reportes o evidencias del cumplimiento de la acción por parte del responsable de la acción o lider del proceso. </t>
    </r>
    <r>
      <rPr>
        <rFont val="Arial"/>
        <b/>
        <sz val="11.0"/>
      </rPr>
      <t xml:space="preserve">AFPH
31/12/2020 </t>
    </r>
    <r>
      <rPr>
        <rFont val="Arial"/>
        <sz val="11.0"/>
      </rPr>
      <t>verificado el acceso en al boton de transparencia, se encontraron evidencias de la publicacion de informacion de interes para la ciudadania como por ejemplo las fichas EBI, Seguimiento a los Proyectos de Inversión SEGPLAN y los reportes de ejecucion de 2020, igualmente se evidenciaron 75 publicaciones en la paltaforma ISSUU  .</t>
    </r>
    <r>
      <rPr>
        <rFont val="Arial"/>
        <b/>
        <sz val="11.0"/>
      </rPr>
      <t xml:space="preserve"> AFPH </t>
    </r>
  </si>
  <si>
    <t>SEGTRANSPARENCIA2020-2</t>
  </si>
  <si>
    <t>Criterio:
Resolución 3564 de 2015 anexo 1, numeral 6.1 “Políticas y lineamientos y manuales”, “El sujeto obligado debe publicar sus políticas, lineamientos y manuales tales como:
a. Políticas, lineamientos sectoriales e institucionales según sea el caso.
b. Manuales según sea el caso
c. Planes estratégicos, sectoriales e institucionales según sea el caso
d. Plan de Rendición de cuentas para los sujetos obligados que les aplique
e. Plan de servicio al ciudadano para los sujetos obligados que les aplique
f. Plan Antitrámites para los sujetos obligados que les aplique
g. Plan Anticorrupcion y de Atención al Ciudadano, de conformidad con el artículo 73 de la Ley 1474 de 2011
Si el sujeto obligado realiza un plan de acción unificado es válida la publicación de éste.
El Sujeto obligado debe publicar el contenido de toda decisión y/o política que haya adoptado y afecte al público, junto con sus fundamentos y toda interpretación autorizada de ellas.” (Negrilla fuera de texto)
Decreto 612 de 2018 “Por el cual se fijan directrices para la integración de los planes institucionales y estratégicos al Plan de Acción por parte de las entidades del Estado”.</t>
  </si>
  <si>
    <t>Hallazgo 2: No se observó la publicación o referencia a las políticas y lineamientos sectoriales en los cuales participa el IDIGER como entidad adscrita a la Secretaria Distrital de Ambiente (Sector Ambiente de acuerdo a lo establecido en el Decreto 257 de 2006, artículo 102), incumpliendo lo establecido en la Resolución 3564 de 2015, 6.1 “Politicas y lineamientos y manuales”, litreral a. Políticas, lineamientos sectoriales e institucionales según sea el caso.</t>
  </si>
  <si>
    <t xml:space="preserve">No se tuvo en cuenta en las publicaciones de este link  los lineamientos del sector ambiente  a los que hace parte el IDIGER .  </t>
  </si>
  <si>
    <t>Publicar los lineamientos del sector ambiente  de los que hace parte IDIGER</t>
  </si>
  <si>
    <t xml:space="preserve">
Seguimiento18/08/2020:
Las actas se encuentran publicadas en el link de transparencia, https://www.idiger.gov.co/transparencia, 2. Información de Interés / Información Adicional, 2.9 Información Adicional, 6. Planeación                                                                                                                                                                                                                                                                                                                   
                                                                                                                                                                                                                                                                                                                                                Seguimiento 12/02/2021  Se comparte evidencia a la OCI con link y pantallazo para dar cumplimiento a la acción</t>
  </si>
  <si>
    <r>
      <rPr>
        <rFont val="Arial"/>
        <sz val="11.0"/>
      </rPr>
      <t xml:space="preserve">24/08/2020 Se evidencia la publiacion de las actas enel LINK de transparencia de la pagina web de la entidad, se continuaran las verificaciones hasta la fecha de cierre de la accion, momento en el cual se deben registrar alli las actas realizadas durante el ultimo trimestre de la vigencia 2020.AFPH
</t>
    </r>
    <r>
      <rPr>
        <rFont val="Arial"/>
        <b/>
        <sz val="11.0"/>
      </rPr>
      <t>30/10/2020</t>
    </r>
    <r>
      <rPr>
        <rFont val="Arial"/>
        <sz val="11.0"/>
      </rPr>
      <t xml:space="preserve"> A la fecha de ete seguimiento no se encontraron reportes o evidencias del cumplimiento de la acción por parte del responsable de la acción o lider del proceso. </t>
    </r>
    <r>
      <rPr>
        <rFont val="Arial"/>
        <b/>
        <sz val="11.0"/>
      </rPr>
      <t>AFPH</t>
    </r>
    <r>
      <rPr>
        <rFont val="Arial"/>
        <sz val="11.0"/>
      </rPr>
      <t xml:space="preserve"> 
</t>
    </r>
    <r>
      <rPr>
        <rFont val="Arial"/>
        <b/>
        <sz val="11.0"/>
      </rPr>
      <t>31/12/2020</t>
    </r>
    <r>
      <rPr>
        <rFont val="Arial"/>
        <sz val="11.0"/>
      </rPr>
      <t xml:space="preserve"> verificado el acceso en al boton de transparencia, no se observo evidencia concluyente que permita cerrar la accion  presentada, asi mismo, en la carpeta compartida de evidencias, no se allegaron pantallazos, o soportes adicionales que dieran cuenta de su cumplimiento y la publicacion de los lineamientos y politicas sectoriales . </t>
    </r>
    <r>
      <rPr>
        <rFont val="Arial"/>
        <b/>
        <sz val="11.0"/>
      </rPr>
      <t xml:space="preserve">AFPH
</t>
    </r>
    <r>
      <rPr>
        <rFont val="Arial"/>
        <sz val="11.0"/>
      </rPr>
      <t xml:space="preserve">
</t>
    </r>
    <r>
      <rPr>
        <rFont val="Arial"/>
        <b/>
        <sz val="10.0"/>
      </rPr>
      <t>17/02/2021</t>
    </r>
    <r>
      <rPr>
        <rFont val="Arial"/>
        <sz val="10.0"/>
      </rPr>
      <t xml:space="preserve">. Se evidencia la publicaciónlos lineamientos del sector ambiente de los que hace parte IDIGER con los lineamientos del sector ambiente a los que hace parte el IDIGER .  en el siguiente link: </t>
    </r>
    <r>
      <rPr>
        <rFont val="Arial"/>
        <color rgb="FF000000"/>
        <sz val="10.0"/>
      </rPr>
      <t xml:space="preserve"> </t>
    </r>
    <r>
      <rPr>
        <rFont val="Arial"/>
        <color rgb="FF1155CC"/>
        <sz val="10.0"/>
        <u/>
      </rPr>
      <t>https://www.idiger.gov.co/participacion-en-la-formulacion-de-politicas</t>
    </r>
    <r>
      <rPr>
        <rFont val="Arial"/>
        <sz val="10.0"/>
      </rPr>
      <t xml:space="preserve"> </t>
    </r>
    <r>
      <rPr>
        <rFont val="Arial"/>
        <b/>
        <sz val="10.0"/>
      </rPr>
      <t>LCIR</t>
    </r>
  </si>
  <si>
    <t>SEGTRANSPARENCIA2020-3</t>
  </si>
  <si>
    <t>Hallazgo 3: No se observó la publicación o referencia de los planes sectoriales en los cuales participa el IDIGER como entidad adscrita a la Secretaria Distrital de Ambiente (Sector Ambiente de acuerdo a lo establecido en el Decreto 257 de 2006, artículo 102), incumpliendo lo establecido en la Resolución 3564 de 2015, 6.1 “Politicas y lineamientos y manuales”, litreral c. Planes estratégicos, sectoriales e institucionales según sea el caso.</t>
  </si>
  <si>
    <t xml:space="preserve">No se tuvo en cuenta en las publicaciones de este link  los planes sectoriales  de los que hace parte el IDIGER como entidad adscrita a la Secretaria Distrital de
Ambiente .  </t>
  </si>
  <si>
    <t xml:space="preserve">Publicar  los  planes sectoriales en los que participa el IDIGER como entidad adscrita a la Secretaria Distrital deAmbiente . </t>
  </si>
  <si>
    <t>12/02/2021 Se comparte evidencia a la OCI con link y pantallazo para dar cumplimiento a la acción</t>
  </si>
  <si>
    <r>
      <rPr>
        <rFont val="Arial"/>
        <b/>
        <color rgb="FF000000"/>
        <sz val="11.0"/>
      </rPr>
      <t xml:space="preserve">24/08/2020 </t>
    </r>
    <r>
      <rPr>
        <rFont val="Arial"/>
        <b val="0"/>
        <color rgb="FF000000"/>
        <sz val="11.0"/>
      </rPr>
      <t>No se registra seguimiento o evidencia que de cuenta de la gestion de la acción.</t>
    </r>
    <r>
      <rPr>
        <rFont val="Arial"/>
        <b/>
        <color rgb="FF000000"/>
        <sz val="11.0"/>
      </rPr>
      <t xml:space="preserve"> AFPH
30/10/2020 </t>
    </r>
    <r>
      <rPr>
        <rFont val="Arial"/>
        <b val="0"/>
        <color rgb="FF000000"/>
        <sz val="11.0"/>
      </rPr>
      <t>A la fecha de ete seguimiento no se encontraron reportes o evidencias del cumplimiento de la acción por parte del responsable de la acción o lider del proceso</t>
    </r>
    <r>
      <rPr>
        <rFont val="Arial"/>
        <b/>
        <color rgb="FF000000"/>
        <sz val="11.0"/>
      </rPr>
      <t xml:space="preserve">. AFPH 
31/12/2020  </t>
    </r>
    <r>
      <rPr>
        <rFont val="Arial"/>
        <b val="0"/>
        <color rgb="FF000000"/>
        <sz val="11.0"/>
      </rPr>
      <t xml:space="preserve">no se realizo el seguimiento, ni la presentacion de  evidencia concluyente que permita cerrar la accion, asi mismo, en la carpeta compartida de evidencias, no se allegaron pantallazos, o soportes adicionales que dieran cuenta de su cumplimiento. AFPH.
</t>
    </r>
    <r>
      <rPr>
        <rFont val="Arial"/>
        <b/>
        <color rgb="FF000000"/>
        <sz val="11.0"/>
      </rPr>
      <t xml:space="preserve">17/02/2021. </t>
    </r>
    <r>
      <rPr>
        <rFont val="Arial"/>
        <b val="0"/>
        <color rgb="FF000000"/>
        <sz val="11.0"/>
      </rPr>
      <t xml:space="preserve">Se evidecia la publicación  de los planes sectoriales en los que participa el IDIGER como entidad adscrita a la Secretaria Distrital deAmbienteen el siguiente link:https://www.idiger.gov.co/politicas-lineamientos-manuales </t>
    </r>
  </si>
  <si>
    <t>SEGTRANSPARENCIA2020-4</t>
  </si>
  <si>
    <t>Criterio:
Resolución 3564 de 2015 anexo 1, numeral 6.5 “Participación en la formulación de políticas” El sujeto obligado debe publicar los mecanismos o procedimientos que deben seguir los ciudadanos, usuarios o interesados para participar en la formulación de políticas, en el control o en la evaluación de la Gestión Institucional, indicando:
a. Sujetos que pueden participar
b. Medios presenciales o electrónicos
c. Áreas responsables de la orientación y vigilancia para su cumplimiento.</t>
  </si>
  <si>
    <t>Hallazgo 4: Se observó que en el numeral 6.5 “Participación en la formulación de políticas”, se dispuso la estructura para la publicación de la información solicitada, sin embargo, no se observa que en cada uno de los subtítulos (a. Sujetos que pueden participar, b. Medios presenciales o electrónicos y c. Áreas responsables de la orientación y vigilancia para su cumplimiento) se disponga información para la ciudadanía, incumpliendo lo establecido en la Resolución 3564 de 2015, numeral 6.5 así como lo establecido en la Resolución 120 de 2019, artículo 2 “Responsabilidades”, literales, a, b y c.</t>
  </si>
  <si>
    <t>Desconocimiento de la norma  por parte de la persona que se encontraba  responsable de las publicaciones de este item.</t>
  </si>
  <si>
    <t xml:space="preserve">Verificar los contenidos y realizar las publicaciones acorde  a la resolución 3564 de 2015.  </t>
  </si>
  <si>
    <r>
      <rPr>
        <rFont val="Arial"/>
        <b/>
        <sz val="10.0"/>
      </rPr>
      <t xml:space="preserve">Seguimiento 14/08/2020: </t>
    </r>
    <r>
      <rPr>
        <rFont val="Arial"/>
        <sz val="10.0"/>
      </rPr>
      <t xml:space="preserve">
La información quedó actualizada en el link https://www.idiger.gov.co/participacion-en-la-formulacion-de-politicas por lo anterior se solicita el cierre del presente hallazgo. (Evidencia en el link enunciado))
SEGUIMIENTO 23/12/2020 Se realizó la actualización de la información en el numeral 6.5. del botón de transparencia correspondiente a Políticas Públicas; 
La información quedó actualizada en el link https://www.idiger.gov.co/participacion-en-la-formulacion-de-politicas.
Se aclara en su contenido que IDIGER no es formulador de Políticas 
 “La entidad cabeza de sector será la responsable de presentar a consideración del CONPES D.C. la formulación de la política pública distrital, incluyendo el Plan de Acción respectivo, la cual debe seguir los lineamientos metodológicos que se establezcan en la Guía para la Formulación e Implementación de las Políticas Públicas del Distrito Capital y el procedimiento fijado por el CONPES D.C.”  
En este sentido, el IDIGER no ha sido entidad formuladora de ninguna Política Pública Distrital, sin embargo participa en varias de ellas aportando a los planes de acción en el marco de su misionalidad, entendiendo que las políticas públicas son instrumentos de planeación de largo plazo, para responder de manera integral a las necesidades y potencialidades de Bogotá D.C.
Así mismo, se relacionan las políticas en las que somos invitados a participar, el balance del primer semestre y en enero 2021 se realizará la publicación del balance del segundo semestre 2020; adicionalmente, se publica para consulta de la ciudadanía los documentos denominados: Guía para el Seguimiento y Evaluación de Políticas Públicas y la Guía para la Formulación e Implementación de Políticas Públicas del Distrito Capital.
Por lo anterior se solicita el cierre de la presente no conformidad. (Evidencia en el link enunciado)</t>
    </r>
  </si>
  <si>
    <r>
      <rPr>
        <rFont val="Arial"/>
        <sz val="10.0"/>
      </rPr>
      <t xml:space="preserve">24/08/2020 Se evidencia la publiacion de las actas enel LINK de transparencia de la pagina web de la entidad, se continuaran las verificaciones hasta la fecha de cierre de la accion, momento en el cual se deben registrar alli las actas realizadas durante el ultimo trimestre de la vigencia 2020.AFPH
</t>
    </r>
    <r>
      <rPr>
        <rFont val="Arial"/>
        <b/>
        <sz val="10.0"/>
      </rPr>
      <t>30/10/2020</t>
    </r>
    <r>
      <rPr>
        <rFont val="Arial"/>
        <sz val="10.0"/>
      </rPr>
      <t xml:space="preserve"> A la fecha de ete seguimiento no se encontraron reportes o evidencias del cumplimiento de la acción por parte del responsable de la acción o lider del proceso. </t>
    </r>
    <r>
      <rPr>
        <rFont val="Arial"/>
        <b/>
        <sz val="10.0"/>
      </rPr>
      <t>AFPH</t>
    </r>
    <r>
      <rPr>
        <rFont val="Arial"/>
        <sz val="10.0"/>
      </rPr>
      <t xml:space="preserve"> 
</t>
    </r>
    <r>
      <rPr>
        <rFont val="Arial"/>
        <b/>
        <sz val="10.0"/>
      </rPr>
      <t>31/12/2020</t>
    </r>
    <r>
      <rPr>
        <rFont val="Arial"/>
        <sz val="10.0"/>
      </rPr>
      <t xml:space="preserve"> Una vez revisado el enlace presentado en la pagina web de la entidad se pudo establecer que este permite aaceder a informacion relacionada con participacion en la formulacion de politicas publicas, pero no las genera de forma directa hasta el momento, se concede el cierre de la acción. </t>
    </r>
    <r>
      <rPr>
        <rFont val="Arial"/>
        <b/>
        <sz val="10.0"/>
      </rPr>
      <t>AFPH</t>
    </r>
  </si>
  <si>
    <t>SEGTRANSPARENCIA2020-5</t>
  </si>
  <si>
    <t>Criterios:
Resolución 3564 de 2015 anexo 1, numeral 7.1 “Informes de Gestión, Evaluación y Auditoría”, literal a) Informe enviado al Concejo de Bogotá, “Se debe publicar dentro del mismo mes de enviado”
Según el Acuerdo 5 de 2000, artículo quinto, el mes de envió del informe de gestión por parte de la administración al Concejo de Bogotá es el mes de febrero de cada año:
“Durante el mes de febrero de cada año, las entidades del sector central y descentralizado del Distrito, enviarán al Concejo de Santa Fe de Bogotá informes de gestión y resultados del año anterior, con sus correspondientes indicadores.” (Negrilla fuera de texto)</t>
  </si>
  <si>
    <t>Hallazgo 5: Se observó que en la sección Transparencia y Acceso a la Información pública de la página web del IDIGER, numeral 7.1 “Informes de Gestión, Evaluación y Auditoría”, literal a), se encuentra dispuesto para la consulta de la ciudadanía el informe de gestión “Informe de seguimiento PDD vigencia 2018”, sin embargo, no se evidenció publicación del radicado del mismo ante el Concejo de Bogotá durante el mes de febrero de la vigencia 2019, así mismo no se observó la publicación del informe de gestión de la vigencia 2019 y su respectivo radicado ante el Concejo de Bogotá en el mes de febrero de la presente vigencia, incumpliendo lo establecido en el Acuerdo 5 de 2000, artículo quinto, que indica “Durante el mes de febrero de cada año, las entidades del sector central y descentralizado del Distrito, enviarán al Concejo de Santa Fe de Bogotá informes de gestión y resultados del año anterior, con sus correspondientes indicadores.” (Negrilla fuera de texto).</t>
  </si>
  <si>
    <t xml:space="preserve">Falta de seguimiento y control en las publicaciones  que deben estar registradas en el link de trasnparencia.  </t>
  </si>
  <si>
    <t xml:space="preserve">Verificar donde reposa el documento y solicitar su publicación.   </t>
  </si>
  <si>
    <t xml:space="preserve">Seguimiento 09/12/2020:
 No se evidenció publicación del radicado del mismo ante el Concejo de Bogotá durante el mes de febrero de la vigencia 2019,  se publicó el radicado 2020EE4337 con el que se hace el envío del informe al concejo vigencia 2018 
  Así mismo no se observó la publicación del informe de gestión de la vigencia 2019 y su respectivo radicado ante el Concejo de Bogotá en el mes de febrero de la presente vigencia  
Se solicita la publicacion del informe de gestion 2019 https://www.idiger.gov.co/informes-enviados-al-concejo, pero en cuanto al radicado de envio al concejo se consultó con los funcionarios que se encontraban presentes al momento de vencimiento de terminos de envio de informe al concejo vigencia 2019 y no se encontró evidencia,  
 23/12/2020No se evidenció publicación del radicado del mismo ante el Concejo de Bogotá durante el mes de febrero de la vigencia 2019,  se publicó el radicado 2020EE4337 con el que se hace el envío del informe al concejo vigencia 2018 
  Así mismo no se observó la publicación del informe de gestión de la vigencia 2019 y su respectivo radicado ante el Concejo de Bogotá en el mes de febrero de la presente vigencia  
Se solicita la publicacion del informe de gestion 2019 https://www.idiger.gov.co/informes-enviados-al-concejo, pero en cuanto al radicado de envio al concejo se consultó con los funcionarios que se encontraban presentes al momento de vencimiento de terminos de envio de informe al concejo vigencia 2019 y no se encontró evidencia,                                                                              12/02/2021 Informe de gestión 2020 publicado en la página web desde el 29 de enero, pendiente radicado ante el Concejo de Bogotá para su publicación en la página, solicitud de la reformulación de la acción enviada  a Control Interno 12/02/2021 </t>
  </si>
  <si>
    <r>
      <rPr>
        <rFont val="Arial"/>
        <b/>
        <sz val="10.0"/>
      </rPr>
      <t xml:space="preserve">24/08/2020 </t>
    </r>
    <r>
      <rPr>
        <rFont val="Arial"/>
        <sz val="10.0"/>
      </rPr>
      <t xml:space="preserve">No se registra seguimiento o evidencia que de cuenta de la gestion de la acción. </t>
    </r>
    <r>
      <rPr>
        <rFont val="Arial"/>
        <b/>
        <sz val="10.0"/>
      </rPr>
      <t>AFPH
30/10/2020</t>
    </r>
    <r>
      <rPr>
        <rFont val="Arial"/>
        <sz val="10.0"/>
      </rPr>
      <t xml:space="preserve"> A la fecha de ete seguimiento no se encontraron reportes o evidencias del cumplimiento de la acción por parte del responsable de la acción o lider del proceso. </t>
    </r>
    <r>
      <rPr>
        <rFont val="Arial"/>
        <b/>
        <sz val="10.0"/>
      </rPr>
      <t>AFPH</t>
    </r>
    <r>
      <rPr>
        <rFont val="Arial"/>
        <sz val="10.0"/>
      </rPr>
      <t xml:space="preserve"> 
</t>
    </r>
    <r>
      <rPr>
        <rFont val="Arial"/>
        <b/>
        <sz val="10.0"/>
      </rPr>
      <t xml:space="preserve">31/12/2020 </t>
    </r>
    <r>
      <rPr>
        <rFont val="Arial"/>
        <sz val="10.0"/>
      </rPr>
      <t xml:space="preserve">se evidencio la publicacion del Radicado 2020EE4337, en el que se remite el informe de gestion 2018, no se observó la publicación del informe de gestión de la vigencia 2019 y su respectivo radicado ante el Concejo de Bogotá. al no poder ser verificada la continuidad de la accion. esta permanecerá abierta </t>
    </r>
    <r>
      <rPr>
        <rFont val="Arial"/>
        <b/>
        <sz val="10.0"/>
      </rPr>
      <t>AFPH
12/02/2021:</t>
    </r>
    <r>
      <rPr>
        <rFont val="Arial"/>
        <sz val="10.0"/>
      </rPr>
      <t xml:space="preserve"> La oficina Asesora de Planeación solicitó mediante comunicación interna  2021IE659 del 12 de febrero de 2021 la modificación de la presente acción dado que no se pudo llevar a cabo, por lo tanto se cierra como inefectiva y se procede a abrir una nueva acción. 
Es necesario mencionar que la nueva accion propuesta por la OAP es: </t>
    </r>
    <r>
      <rPr>
        <rFont val="Arial"/>
        <b/>
        <sz val="10.0"/>
      </rPr>
      <t xml:space="preserve">"Publicar el documento y su radicado ante el Concejo de Bogotá correspondiente a la vigencia 2020" , </t>
    </r>
    <r>
      <rPr>
        <rFont val="Arial"/>
        <sz val="10.0"/>
      </rPr>
      <t xml:space="preserve">no obstante el hallazgo habla de la ausencia de dicho documento para la vigencia 2019 (correspondiente al informe de gestión de la vigencia 2018) y 2020 (correspondeinte al informe de gestión de la vigencia 2019), por lo cual se cerrará al evidenciar la publicacion de ambos documentos, así mismo para evitar la materialización de las causas de dicho hallazgo la oficina de control Interno verificará igualmente la publicación del informe de gestión de la vigencia 2020 remitido al concejo de bogotá en el presente més de febrero de 2021, por parte de la OAP.
</t>
    </r>
    <r>
      <rPr>
        <rFont val="Arial"/>
        <b/>
        <color rgb="FFFF0000"/>
        <sz val="10.0"/>
      </rPr>
      <t>17/02/2021. Se evidencia Link c</t>
    </r>
    <r>
      <rPr>
        <rFont val="Arial"/>
        <color rgb="FFFF0000"/>
        <sz val="10.0"/>
      </rPr>
      <t xml:space="preserve">on el </t>
    </r>
    <r>
      <rPr>
        <rFont val="Arial"/>
        <color rgb="FFFF0000"/>
        <sz val="10.0"/>
        <u/>
      </rPr>
      <t>https://www.idiger.gov.co/informes-gestion-evaluacion-auditoria</t>
    </r>
    <r>
      <rPr>
        <rFont val="Arial"/>
        <color rgb="FFFF0000"/>
        <sz val="10.0"/>
      </rPr>
      <t>, con los informes de control y seguimiento. Asi mismo se evidencia memorando interno 2021IE659 de la OAP solicitando a la OCI la reformulación de la accion para su debido cumplimiento</t>
    </r>
  </si>
  <si>
    <t>SEGTRANSPARENCIA2020-obs 2</t>
  </si>
  <si>
    <t>Criterio:
Resolución 3564 de 2015 anexo 1, numeral 6.3 “Programas y proyectos en ejecución” El sujeto obligado debe publicar los proyectos de inversión o programas que se ejecuten en cada vigencia con cargo a recursos públicos, Los proyectos de inversión deben ordenarse según la fecha de inscripción en el Banco de Programas y Proyectos de Inversión nacional, departamental, municipal o distrital, según sea el caso, según lo establecido en el artículo 77 de la Ley 1474 de 2011(Estatuto Anticorrupción).
La presente obligación se entenderá cumplida si en la sección “Transparencia y Acceso a la Información Pública” el sujeto obligado vincula el enlace al Banco de Programas y Proyectos de Inversión, donde se registró el Proyecto.
Se debe publicar el avance en su ejecución, mínimo cada 3 meses” (Negrilla fuera de texto)</t>
  </si>
  <si>
    <t>Observación 2: La información de los proyectos de inversión publicada no permite conocer la ejecución presupuestal para cada vigencia con cargo a recursos públicos, ni su seguimiento de mínimo cada tres meses como indica la Resolución 3564 de 2015.</t>
  </si>
  <si>
    <r>
      <rPr>
        <rFont val="Arial"/>
        <b/>
        <sz val="10.0"/>
      </rPr>
      <t xml:space="preserve">Seguimiento 14/08/2020
</t>
    </r>
    <r>
      <rPr>
        <rFont val="Arial"/>
        <sz val="10.0"/>
      </rPr>
      <t xml:space="preserve">Se realiza una reunión con las personas encargadas de la información en las que se indica la forma como se debe  organizar la información en la página WEB. 
</t>
    </r>
    <r>
      <rPr>
        <rFont val="Arial"/>
        <b/>
        <sz val="10.0"/>
      </rPr>
      <t xml:space="preserve">Seguimiento 09/12/2020
</t>
    </r>
    <r>
      <rPr>
        <rFont val="Arial"/>
        <sz val="10.0"/>
      </rPr>
      <t xml:space="preserve"> https://www.idiger.gov.co/266  
 https://www.idiger.gov.co/documents/20182/586172/Formato+PAA+IDIGER.xlsx/07c2e8e2-4d55-4a68-9150-3429d10f6841
La información requerida se encuentra en los link anteriormente mencionados.  
</t>
    </r>
    <r>
      <rPr>
        <rFont val="Arial"/>
        <b/>
        <sz val="10.0"/>
      </rPr>
      <t xml:space="preserve">Seguimiento 23/12/2020 </t>
    </r>
    <r>
      <rPr>
        <rFont val="Arial"/>
        <sz val="10.0"/>
      </rPr>
      <t xml:space="preserve">se remite los links don de se evidencia el cumplimiento de lo requerido en la accion: https://www.idiger.gov.co/266  
 https://www.idiger.gov.co/documents/20182/586172/Formato+PAA+IDIGER.xlsx/07c2e8e2-4d55-4a68-9150-3429d10f6841
La información requerida se encuentra en los link anteriormente mencionados.  </t>
    </r>
  </si>
  <si>
    <r>
      <rPr>
        <rFont val="Arial"/>
        <b/>
        <sz val="10.0"/>
      </rPr>
      <t xml:space="preserve">24/08/2020 </t>
    </r>
    <r>
      <rPr>
        <rFont val="Arial"/>
        <b val="0"/>
        <sz val="10.0"/>
      </rPr>
      <t>No se presentan evidencias del acta reunion celebrada y de los compromisos alli establecidos, frente a la información a publica</t>
    </r>
    <r>
      <rPr>
        <rFont val="Arial"/>
        <b/>
        <sz val="10.0"/>
      </rPr>
      <t>r.AFPH
30/10/2020</t>
    </r>
    <r>
      <rPr>
        <rFont val="Arial"/>
        <b val="0"/>
        <sz val="10.0"/>
      </rPr>
      <t xml:space="preserve"> A la fecha de ete seguimiento no se encontraron reportes o evidencias del cumplimiento de la acción por parte del responsable de la acción o lider del proceso. </t>
    </r>
    <r>
      <rPr>
        <rFont val="Arial"/>
        <b/>
        <sz val="10.0"/>
      </rPr>
      <t xml:space="preserve">AFPH 
31/12/2020 </t>
    </r>
    <r>
      <rPr>
        <rFont val="Arial"/>
        <b val="0"/>
        <sz val="10.0"/>
      </rPr>
      <t>Se presenta enlace que da cuenta de las publicaciones adelantadas en los relacionado  Programas y proyectos en ejecucion 2020, asi como la presentacion del enlace que nos lleva a la ultima versión del Plan anual de adquisiciones. Se concede el cierre de la acción por parte de la OCI.</t>
    </r>
    <r>
      <rPr>
        <rFont val="Arial"/>
        <b/>
        <sz val="10.0"/>
      </rPr>
      <t xml:space="preserve"> AFPH</t>
    </r>
  </si>
  <si>
    <t>AUDCONT2020-1</t>
  </si>
  <si>
    <t>AUDITORÍA CONTINUA PARA LA VERIFICACIÓN DE LAS ACCIONES
DESARROLLADAS POR EL IDIGER DESDE SUS FUNCIONES Y COMPETENCIAS
FRENTE A LA DECLARACIÓN DE CALAMIDAD PÚBLICA Y DECRETOS
REGLAMENTARIOS ASOCIADOS</t>
  </si>
  <si>
    <t>• Guía para la administración del riesgo y el diseño de controles en entidades públicas, versión 4 / 3.2 Evaluación de riesgos / 3.2.2 Valoración de los controles
– diseño de controles, Función Pública, octubre de 2018.
• Decreto 172 de 2014 “Por el cual se reglamenta el Acuerdo 546 de 2013, se organizan las instancias de coordinación y orientación del Sistema Distrital de Gestión de Riesgos y Cambio Climático SDGR-CC y se definen lineamientos para su funcionamiento”, segunda parte “De las instancias de dirección, orientación y coordinación del Sistema Distrital de Gestión de Riesgos y Cambio Climático-, SDGR-CC”
• Procedimiento SD-PD-14 versión 1 "Establecer los lineamientos para la formulación, incorporación y seguimiento de la Gestión de Riesgo y la Gestión del Cambio Climático en los instrumentos de planificación", del 02 de diciembre de 2019.</t>
  </si>
  <si>
    <t>OBSERVACIÓN 1: EL DISEÑO DEL
CONTROL DEFINIDO PARA DAR
TRATAMIENTO AL RIESGO DE
CORRUPCIÓN CORRESPONDIENTE AL
PROCESO DESARROLLO DEL SDGRCC,
NO COINCIDE CON LAS ACTIVIDADES
EVIDENCIADAS EN EL CONTROL.</t>
  </si>
  <si>
    <t>Se identificó como un proceso el SDGRCC, lo cual genero la identificación de unos riesgos y controles que no contemplan que el SDGRCC tiene componentes de otros procesos.</t>
  </si>
  <si>
    <t>Efectuar la Modificación en el mapa de procesos, eliminando SDGRCC como uno proceso y se dejara como procedimiento Asignando actividades y el cumplimiento de los objetivos.</t>
  </si>
  <si>
    <t>Seguimiento 14/01/2021 Evidencia adjunta en la carpeta de evidencias que indica: Nuevo mapa de procesos publicado en la página web,  en cual  se eliminó el SDGRCC como proceso y actualmente se está trabajando en la documentación para establecerlo como procedimiento.   En el siguiente link se puede verificar el nuevo mapa de procesos del IDIGER
https://www.idiger.gov.co/mapa-de-procesos                                                                                                                                                                                                                                                              12/02/2021 Mapa de procesos modificado, se esta trabajando en el procedimiento para su publicación entre la segunda y tercera semana de marzo</t>
  </si>
  <si>
    <r>
      <rPr>
        <rFont val="Arial"/>
        <b/>
        <color rgb="FF000000"/>
        <sz val="10.0"/>
      </rPr>
      <t xml:space="preserve">31/12/2020 </t>
    </r>
    <r>
      <rPr>
        <rFont val="Arial"/>
        <b val="0"/>
        <color rgb="FF000000"/>
        <sz val="10.0"/>
      </rPr>
      <t xml:space="preserve">No se evidencia seguimiento a la fecha de esta revisión. </t>
    </r>
    <r>
      <rPr>
        <rFont val="Arial"/>
        <b/>
        <color rgb="FF000000"/>
        <sz val="10.0"/>
      </rPr>
      <t xml:space="preserve">AFPH.
17/02/2021. </t>
    </r>
    <r>
      <rPr>
        <rFont val="Arial"/>
        <b val="0"/>
        <color rgb="FF000000"/>
        <sz val="10.0"/>
      </rPr>
      <t xml:space="preserve">Se eviencia la modificación en el mapa de procesos, eliminando SDGRCC como uno proceso y se dejara como procedimiento Asignando actividades y el cumplimiento de los objetivos. Link: </t>
    </r>
    <r>
      <rPr>
        <rFont val="Arial"/>
        <b val="0"/>
        <color rgb="FF1155CC"/>
        <sz val="10.0"/>
        <u/>
      </rPr>
      <t>https://www.idiger.gov.co/mapa-de-procesos.</t>
    </r>
    <r>
      <rPr>
        <rFont val="Arial"/>
        <b val="0"/>
        <color rgb="FF000000"/>
        <sz val="10.0"/>
      </rPr>
      <t xml:space="preserve"> LCIR</t>
    </r>
  </si>
  <si>
    <t>AUDDIREST2020-2</t>
  </si>
  <si>
    <t>AUDITORÍA PROCESO DIRECCIONAMIENTO ESTRATÉGICO</t>
  </si>
  <si>
    <t>Manual Operativo del Modelo Integrado de Planeación y Gestión – MIPG, versión 3 de diciembre
de 2019, Política de Direccionamiento estratégico y Dimensión de gestión con valores para resultados, ventanilla hacían adentro modelo de operación por procesos
Guía para la administración del riesgo y el diseño de controles en entidades públicas, versión 4 /
3.2 Evaluación de riesgos / 3.2.2 Valoración de los controles – diseño de controles, Función
Pública, octubre de 2018.</t>
  </si>
  <si>
    <t>OBSERVACIÓN 1: EL PROCEDIMIENTO “FORMULACIÓN, REFORMULACIÓN Y MODIFICACIÓN DE PLANES, PROGRAMAS Y PROYECTOS DE INVERSIÓN, DE-PD-04, VERSIÓN 08 DEL 28/02/2020”, NO CONTEMPLA EN SU CONTENIDO (OBJETIVO, ALCANCE, POLITICAS DE OPERACIÓN Y ACTIVIDADES,) LOS LINEAMIENTOS QUE PERMITAN ESTABLECER EL PASO A PASO O DIRECTRICES PARA QUE LA PRIMERA Y SEGUNDA LÍNEA DE DEFENSA EJECUTEN LA METODOLOGÍA DE FORMULACIÓN DEL PLAN INSTITUCIONAL EN SU COMPONENTE ESTRATÉGICO Y OPERATIVO, POR LO TANTO NO CONTIENE LAS CARACTERISTICAS DE DISEÑO DE CONTROL NECESARIAS PARA MITIGAR EL RIESGO “FORMULACIÓN DE LOS PLANES, PROGRAMAS Y PROYECTOS QUE DEBE DESARROLLAR LA ENTIDAD EN EL MARCO DE SU MISIÓN, SIN LOS REQUERIMIENTOS TÉCNICOS, JURÍDICOS Y FINANCIEROS”, IDENTIFICADO POR EL RESPONSABLE DEL PROCESO DE DIRECIONAMIENTO ESTRATEGICO DEL IDIGER</t>
  </si>
  <si>
    <t>Se encontraba a la espera el proceso de actualización de la planeación estratégica que permitiera para la modificación del procedimiento actualizar el procedimiento “formulación, reformulación y modificación de planes, programas y proyectos de inversión, de-pd-04, versión 08 del 28/02/2020 vinculando objetivo, alcance, políticas de operación y actividades, como también sus lineamientos.</t>
  </si>
  <si>
    <t>actualizar el procedimiento “formulación, reformulación y modificación de planes, programas y proyectos de inversión, de-pd-04, versión 08 del 28/02/2020 vinculando objetivo, alcance, políticas de operación y actividades, como también sus lineamientos.</t>
  </si>
  <si>
    <t xml:space="preserve">- El miercoles 28 de abril de 2021 se remitió a la oficina de control interno correo electronico donde se remite la reformulacion de la accion a realizar la cual es: "Crear un documento para los lineamientos para la formulación de la planeación institucional de tipo metodológico bajo las directrices establecidas en la función pública.". Adicionalmente se pide modificar la fecha de la accion a : 30/07/2021. JAPV 02/06/2021
</t>
  </si>
  <si>
    <r>
      <rPr>
        <rFont val="Arial"/>
        <b/>
        <sz val="10.0"/>
      </rPr>
      <t>03/06/2021:</t>
    </r>
    <r>
      <rPr>
        <rFont val="Arial"/>
        <sz val="10.0"/>
      </rPr>
      <t xml:space="preserve"> Se cierra dado que se solicitó por parte de la OAP reformulación de la acción mediante correo electrónico del 28 de abril de 2021, y se abre una nueva para su Gestión con identificador AUDDIREST2020-3. SANH</t>
    </r>
  </si>
  <si>
    <t>AUDDIREST2020-3</t>
  </si>
  <si>
    <t>Crear un documento para los lineamientos para la formulación de la planeación institucional de tipo metodológico bajo las directrices establecidas en la función pública.</t>
  </si>
  <si>
    <t>A 30 de junio 2021, se viene adelantando la creación de un instructivo para la actualización de la planeación estratégica institucional, se tiene proyectado concluir en el mes de julio de 2021.JAPV
29/09/2021: Se elaboró y publicó en la página web institucional, el documento denominado Planeación Institucional, identificado bajo el código DE-IN-02, de acuerdo a las directrices tanto del Departamento Administrativo de la Función pública como de la CEPAL (se anexa documento y captura de pantalla de su publicación en página web). JAPV</t>
  </si>
  <si>
    <r>
      <rPr>
        <rFont val="Arial"/>
        <b/>
        <sz val="10.0"/>
      </rPr>
      <t>03/06/2021:</t>
    </r>
    <r>
      <rPr>
        <rFont val="Arial"/>
        <sz val="10.0"/>
      </rPr>
      <t xml:space="preserve"> Se creo dado que se solicitó por parte de la OAP reformulación de la acción mediante correo electrónico del 28 de abril de 2021. </t>
    </r>
    <r>
      <rPr>
        <rFont val="Arial"/>
        <b/>
        <sz val="10.0"/>
      </rPr>
      <t>SANH
14/07/2021:</t>
    </r>
    <r>
      <rPr>
        <rFont val="Arial"/>
        <sz val="10.0"/>
      </rPr>
      <t xml:space="preserve"> No se reporta evidencia de avance. Se recomienda la ejecución esta acción ya que  esta proxima a vencerse.MLBC
</t>
    </r>
    <r>
      <rPr>
        <rFont val="Arial"/>
        <b/>
        <sz val="10.0"/>
      </rPr>
      <t xml:space="preserve">30/07/2021: </t>
    </r>
    <r>
      <rPr>
        <rFont val="Arial"/>
        <sz val="10.0"/>
      </rPr>
      <t>De acuerdo a la solicitud de la OAP y los argumentos presentados en la comunicación interna 2884 del 29 de julio de 2021, se cambio la fecha de finalización del 30/07/2021 al 30/09/2021.</t>
    </r>
    <r>
      <rPr>
        <rFont val="Arial"/>
        <b/>
        <sz val="10.0"/>
      </rPr>
      <t xml:space="preserve"> SANH
11/10/2021:</t>
    </r>
    <r>
      <rPr>
        <rFont val="Arial"/>
        <sz val="10.0"/>
      </rPr>
      <t xml:space="preserve"> Se evidencia publicación en el mapa de procesos de la entidad del  Instructivo DE-IN-02 "Planeación Institucional",   cuyo objetivo es establecer los lineamientos a seguir para la formulación, ejecución, modificación y seguimiento de la planeación institucional en el Instituto Distrital de gestión de Riesgo y Cambio Climático IDIGER. Sin embargo,  se recomienda tener en cuenta para futuras versiones  la inclusión de lineamientos y articulación con los planes sectoriales en los cuales participa el IDIGER como son el Plan Distrital de Gestión del Riesgo de desastres y del Cambio Climático para Bogotá D.C., 2018-2030, Plan de Acción Cuatrienal Ambiental PACA, Plan de Gestión Ambiental del Distrito Capital – P.G.A. 2008 – 2038.</t>
    </r>
    <r>
      <rPr>
        <rFont val="Arial"/>
        <b/>
        <sz val="10.0"/>
      </rPr>
      <t>MLBC</t>
    </r>
  </si>
  <si>
    <t>SEGTRANSPARENCIA2021-1</t>
  </si>
  <si>
    <t>Publicar el documento y su radicado ante el Concejo de Bogotá correspondiente a la vigencia 2020</t>
  </si>
  <si>
    <r>
      <rPr>
        <rFont val="Arial"/>
        <sz val="10.0"/>
      </rPr>
      <t xml:space="preserve">Seguimiento 09/12/2020:
 No se evidenció publicación del radicado del mismo ante el Concejo de Bogotá durante el mes de febrero de la vigencia 2019,  se publicó el radicado 2020EE4337 con el que se hace el envío del informe al concejo vigencia 2018 
  Así mismo no se observó la publicación del informe de gestión de la vigencia 2019 y su respectivo radicado ante el Concejo de Bogotá en el mes de febrero de la presente vigencia  
Se solicita la publicacion del informe de gestion 2019 https://www.idiger.gov.co/informes-enviados-al-concejo, pero en cuanto al radicado de envio al concejo se consultó con los funcionarios que se encontraban presentes al momento de vencimiento de terminos de envio de informe al concejo vigencia 2019 y no se encontró evidencia,  
</t>
    </r>
    <r>
      <rPr>
        <rFont val="Arial"/>
        <b/>
        <sz val="10.0"/>
      </rPr>
      <t xml:space="preserve"> 23/12/2020</t>
    </r>
    <r>
      <rPr>
        <rFont val="Arial"/>
        <sz val="10.0"/>
      </rPr>
      <t xml:space="preserve">No se evidenció publicación del radicado del mismo ante el Concejo de Bogotá durante el mes de febrero de la vigencia 2019,  se publicó el radicado 2020EE4337 con el que se hace el envío del informe al concejo vigencia 2018 
  Así mismo no se observó la publicación del informe de gestión de la vigencia 2019 y su respectivo radicado ante el Concejo de Bogotá en el mes de febrero de la presente vigencia  
Se solicita la publicacion del informe de gestion 2019 https://www.idiger.gov.co/informes-enviados-al-concejo, pero en cuanto al radicado de envio al concejo se consultó con los funcionarios que se encontraban presentes al momento de vencimiento de terminos de envio de informe al concejo vigencia 2019 y no se encontró evidencia, 
</t>
    </r>
    <r>
      <rPr>
        <rFont val="Arial"/>
        <b/>
        <sz val="10.0"/>
      </rPr>
      <t xml:space="preserve">09/03/2021 </t>
    </r>
    <r>
      <rPr>
        <rFont val="Arial"/>
        <sz val="10.0"/>
      </rPr>
      <t xml:space="preserve">Se remite evidencia de la publicación a la Oficina de Control Interno del informe gestión y su radicado ante el concejo de Bogotá. </t>
    </r>
  </si>
  <si>
    <r>
      <rPr>
        <rFont val="Arial"/>
        <b/>
        <sz val="10.0"/>
      </rPr>
      <t xml:space="preserve">24/08/2020 </t>
    </r>
    <r>
      <rPr>
        <rFont val="Arial"/>
        <sz val="10.0"/>
      </rPr>
      <t xml:space="preserve">No se registra seguimiento o evidencia que de cuenta de la gestion de la acción. </t>
    </r>
    <r>
      <rPr>
        <rFont val="Arial"/>
        <b/>
        <sz val="10.0"/>
      </rPr>
      <t>AFPH
30/10/2020</t>
    </r>
    <r>
      <rPr>
        <rFont val="Arial"/>
        <sz val="10.0"/>
      </rPr>
      <t xml:space="preserve"> A la fecha de ete seguimiento no se encontraron reportes o evidencias del cumplimiento de la acción por parte del responsable de la acción o lider del proceso. </t>
    </r>
    <r>
      <rPr>
        <rFont val="Arial"/>
        <b/>
        <sz val="10.0"/>
      </rPr>
      <t>AFPH</t>
    </r>
    <r>
      <rPr>
        <rFont val="Arial"/>
        <sz val="10.0"/>
      </rPr>
      <t xml:space="preserve"> 
</t>
    </r>
    <r>
      <rPr>
        <rFont val="Arial"/>
        <b/>
        <sz val="10.0"/>
      </rPr>
      <t xml:space="preserve">31/12/2020 </t>
    </r>
    <r>
      <rPr>
        <rFont val="Arial"/>
        <sz val="10.0"/>
      </rPr>
      <t xml:space="preserve">se evidencio la publicacion del Radicado 2020EE4337, en el que se remite el informe de gestion 2018, no se observó la publicación del informe de gestión de la vigencia 2019 y su respectivo radicado ante el Concejo de Bogotá. al no poder ser verificada la continuidad de la accion. esta permanecerá abierta </t>
    </r>
    <r>
      <rPr>
        <rFont val="Arial"/>
        <b/>
        <sz val="10.0"/>
      </rPr>
      <t>AFPH
12/02/2021</t>
    </r>
    <r>
      <rPr>
        <rFont val="Arial"/>
        <sz val="10.0"/>
      </rPr>
      <t>: La oficina Asesora de Planeación solicitó mediante comunicación interna 2021IE659 del 12 de febrero de 2021 la modificación de la presente acción dado que no se pudo llevar a cabo, por lo tanto se cierra como inefectiva y se procede a abrir una nueva acción.  Es necesario mencionar que la nueva acción propuesta por la OAP es: "Publicar el documento y su radicado ante el Concejo de Bogotá correspondiente a la vigencia 2020" , no obstante el hallazgo habla de la ausencia de dicho documento para la vigencia 2019 (correspondiente al informe de gestión de la vigencia 2018) y 2020 (correspondiente al informe de gestión de la vigencia 2019),la Oficina de Control interno observó la publicación de los documentos, tal y como se menciona por parte del referente de la oficina asesora de planeación en el seguimiento que registró en esta herramienta el dia 23/12/2020, es decir, el informe de 2018 radicado con el correspondiente memorando al concejo de bogotá en febrero de 2019, y el informe de 2019 pero sin el radicado al concejo de bogotá en febrero de 2020, así mismo para evitar la materialización de las causas de dicho hallazgo la oficina de control Interno verificará igualmente la publicación del informe de gestión de la vigencia 2020 remitido al concejo de bogotá en el presente mes de febrero de 2021, por parte de la OAP. </t>
    </r>
    <r>
      <rPr>
        <rFont val="Arial"/>
        <b/>
        <sz val="10.0"/>
      </rPr>
      <t xml:space="preserve">SANH
17/03/2021: </t>
    </r>
    <r>
      <rPr>
        <rFont val="Arial"/>
        <sz val="10.0"/>
      </rPr>
      <t xml:space="preserve">Se observó radicado 2021EE1616 del 18 de febrero de 2021 del IDIGER y remitido al Concejo de Bogotá, con el asunto "Informe de gestión vigencia 2020 IDIGER", en cumplimiento de lo establecido en el Acuerdo 005 de 2000. </t>
    </r>
    <r>
      <rPr>
        <rFont val="Arial"/>
        <b/>
        <sz val="10.0"/>
      </rPr>
      <t>SANH</t>
    </r>
  </si>
  <si>
    <t>Informe Verificación cumplimiento Ley de Transparencia y del
derecho al acceso a la Información pública 2021</t>
  </si>
  <si>
    <t>Resolución 1519 de 2020, artículo 4 “Estándares de publicación y divulgación de contenidos e información. Los sujetos obligados deberán dar cumplimiento a los estándares de publicación y divulgación de contenidos e información aplicable a sus sitios web y sede electrónica, establecidos en el Anexo 2 de la presente resolución.” “artículo 8. Vigencia y derogatorias. La presente resolución rige a partir de su publicación en el Diario Oficial, y, deroga la Resolución MinTIC 3564 del 2015. Sin perjuicio de lo anterior, los sujetos obligados deberán implementar las disposiciones aquí referidas en las siguientes fechas: el artículo 3 se deberá implementar a más tardar el 31 de diciembre del 2021, conforme con los términos referidos en el anexo 1 de esta misma Resolución. Los lineamientos y directrices determinados en los artículos 4, 5, 6 y 7 se deberán implementar a más tardar el 31 de marzo del 2021.”</t>
  </si>
  <si>
    <t>Hallazgo 1: No se observó la adecuación de la sección transparencia y acceso a la información pública de la página web del IDIGER de acuerdo a lo establecido en el artículo 4 de la Resolución 1519 de 2020, anexo 2 “Estándares de publicación sede electrónico y web”, numeral 2.4.2 “Menú de transparencia y acceso a la Información pública”.</t>
  </si>
  <si>
    <t>1. Tiempo muy corto para implementar todos los requerimientos establecidos en la Resolución 1519 de 2020 de MINTIC, toda vez esta reglamentación  fue publicada el 7 de diciembre de 2020 en el Diario Oficial. Así mismo los requerimientos implican una inversión presupuestal por establecer y conseguir para  recurso humano experto, licencias y demas insumos tecnológicos.</t>
  </si>
  <si>
    <t xml:space="preserve">1. Consolidar los insumos requeridos para la implementación del anexo 2 numeral 2.4.2 de la Resolución 1519 de 2020 (10 numerales) (tiempo de implementación 3 semanas)
</t>
  </si>
  <si>
    <t>MARIA EUGENIA TOVAR
JEFE OFICINA ASESORA DE PLANEACIÒN</t>
  </si>
  <si>
    <t>A 30 de Junio de 2021 se realizó la actualización de los submenús del Menú de Trasparencia de acuerdo a los requerimientos establecidos en la Resolución 1519 de 2020 de MINTIC, la matriz fue enviada a TIC. JAPV</t>
  </si>
  <si>
    <r>
      <rPr>
        <rFont val="Arial"/>
        <b/>
        <sz val="10.0"/>
      </rPr>
      <t>14/07/2021</t>
    </r>
    <r>
      <rPr>
        <rFont val="Arial"/>
        <sz val="10.0"/>
      </rPr>
      <t>: Se evidencia matriz donde se consolidaron los insumos requeridos para la implementación del anexo 2 numeral 2.4.2 de la Resolución 1519 de 2020.
Se evidencia correo de 10 de junio envio por  planeación a TICS enviando la matriz cosnsolidada con la desagregación de los menús (de 1er, 2do y 3er nivel) exigidos bajo la Resolución 1519 de 2020 Anexo 2 del Ministerio de Tecnologías de la Información y las Comunicaciones MLBC</t>
    </r>
  </si>
  <si>
    <t>2. Hacer seguimiento al cronograma establecido por TIC sobre la Resolución 1519 de 2020</t>
  </si>
  <si>
    <r>
      <rPr>
        <rFont val="Arial"/>
        <sz val="10.0"/>
      </rPr>
      <t>A 30 de Junio 2021 se realizó seguimiento con la Oficina TIC y se corroboró que se actualice el Menú de Transparencia.JAPV
29/9/2021: Se realizó reunión de seguimiento a la implementación del anexo No. 2 de la Resolución 1519 de 2020, específicamente lo relacionado con el menú de transparencia y acceso a la información, top bar de Gov.co y Footer o pie de página. En la reunión se verificó que se contará con cada uno de los menús y submenús exigidos en la Resolución. Es importante precisar que, ya se había cerrado la acción que se cita a continuación “1. Diseño y estructura del menú de transparencia bajo los lineamientos establecidos por la resolución 1519 de 2020. Anexo 2. Numeral 2.4.2.”, aspecto que demuestra la adecuación de la página web por parte de la Oficina TIC. (se anexa captura de pantalla de la reunión, grabación de la misma y registro de asistencia emitido por Google Forms). Link de grabación</t>
    </r>
    <r>
      <rPr>
        <rFont val="Arial"/>
        <color rgb="FF000000"/>
        <sz val="10.0"/>
      </rPr>
      <t xml:space="preserve">: </t>
    </r>
    <r>
      <rPr>
        <rFont val="Arial"/>
        <color rgb="FF1155CC"/>
        <sz val="10.0"/>
        <u/>
      </rPr>
      <t xml:space="preserve">https://drive.google.com/file/d/1eJhc5l9-z6Kj7CaqjBwAMs2pmOSAZWL0/view
</t>
    </r>
    <r>
      <rPr>
        <rFont val="Arial"/>
        <sz val="10.0"/>
      </rPr>
      <t>20/12/2021: Se realizó seguimiento por parte de la Oficina Asesora de Planeación al cumplimiento del anexo No. 2 de la Resolución 1519 de 2020, identificando algunos aspectos a mejorar en el menú de transparencia y acceso a la información pública, los cuales se iban requiriendo a la Oficina TIC para el ajuste oportuno en la página web de la Entidad. Con base en lo anterior, se anexa un muestreo de 10 correos enviados a la Oficina TIC solicitando ajustes puntuales, los cuales a la fecha ya fueron subsanados, incluso para darle cumplimiento al esquema de publicación del IDIGER. Cabe precisar que se realizaron más solicitudes, sin embargo, solo se adjunta un muestreo (10 correos) como evidencia del cumplimiento a la acción.
Se anexan las evidencias correspondientes al drive correspondiente al hallazgo. JAPV</t>
    </r>
  </si>
  <si>
    <r>
      <rPr>
        <rFont val="Arial"/>
        <sz val="10.0"/>
      </rPr>
      <t xml:space="preserve">14/07/2021:Se evidencia citación de  Reunión el día 21 de Junio de 2021- Ley de Transparencia - Web IDIGER,  sin embargo se recomienda se allegue acta de reunión.MLBC
</t>
    </r>
    <r>
      <rPr>
        <rFont val="Arial"/>
        <b/>
        <sz val="10.0"/>
      </rPr>
      <t>11/10/2021</t>
    </r>
    <r>
      <rPr>
        <rFont val="Arial"/>
        <sz val="10.0"/>
      </rPr>
      <t>:Se evidencia mesa de trabajo el 28 de septiembre de 2021 con el fin de  hacer seguimiento al cronograma establecido por TIC sobre la Resolución 1519 de 2020, donde hace el seguimiento que se encuentren los menús  y submenús exigidos. Sin embargo y de acuerdo con lo mencionado en la mesa de trabajo  queda pendiente otras mesas de trabajo con las áreas responsables de Publicación de la información con el fin de identificar aspectos por mejorar en el contenido de los submenus  teniendo en cuenta  los lineamientos de la resolución 1519 de 2020.</t>
    </r>
    <r>
      <rPr>
        <rFont val="Arial"/>
        <b/>
        <sz val="10.0"/>
      </rPr>
      <t xml:space="preserve">MLBC 
</t>
    </r>
    <r>
      <rPr>
        <rFont val="Arial"/>
        <sz val="10.0"/>
      </rPr>
      <t xml:space="preserve">27/12/2021: Se identifica la implementación del control de seguimiento de publicaciones mediante correos, en concurrencia con las responsabilidades detalladas del nuevo  esquema de publicación en la página web del IDIGER adoptado por la Resolucion 300 del 29 de octubre de 2021, socializada mediante correo electrónico institucional. Se recomienda continuar con su socialización y las revisiones de control y de ajuste remitidas a TICS. Se cierra acción. </t>
    </r>
    <r>
      <rPr>
        <rFont val="Arial"/>
        <b/>
        <sz val="10.0"/>
      </rPr>
      <t>DKRP</t>
    </r>
  </si>
  <si>
    <t>SEGRIESGOS2021-1</t>
  </si>
  <si>
    <t>Verificación del mapa de riesgos de corrupción y el avance de la implementación del componente 1 “Gestión de riesgos de corrupción” del PAAC 2021, con corte a 30 de abril de 2021.</t>
  </si>
  <si>
    <t>Criterios:
Guía marco de referencia para la administración de los riesgos de gestión y de corrupción, código DE-GU-01,
versión 2 vigente desde el 18/08/2020”
Guía para la Administración del Riesgo y el Diseño de Controles en entidades públicas, Riesgos de Gestión,
Corrupción y Seguridad Digital, versión 4, DAFP, octubre de 2018.</t>
  </si>
  <si>
    <t>Hallazgo 1: La totalidad de los controles registrados en cada uno de los mapas de riesgo (DE-FT-13 Mapa de Riesgos Institucional) por proceso (107 controles), no tienen diligenciado las características cualitativas de los mismos (1.Responsable, 2.periodicidad, 3.proposito, 4.Cómo se realiza la actividad de control, 5.Qué pasa con las observaciones o desviaciones, 6.Evidencia de la ejecución del control), en el 100% de los casos (107 controles, 30 de los riesgos de corrupción y 77 de los riesgos de gestión) no se describen las características del control y solo se encuentra escrita la palabra “SI”, lo que impide a la Oficina de Control Interno verificar la calificación cuantitativa del control y en general si se cuenta con un adecuado diseño de controles para la mitigación del riesgo, incumpliendo la Guía marco de referencia para la administración de los riesgos de gestión y de corrupción, código DE-GU-01, versión 2 vigente desde el 18/08/2020” sección, Valoración de los Controles Asociados al Riesgo, que indica “Al momento de calificar el control, se responderán las preguntas que establecen si el diseño del control es adecuado, todas las respuestas deberán describir la justificación de la misma de tal manera que facilite el posterior monitoreo y seguimiento”.</t>
  </si>
  <si>
    <t xml:space="preserve">1-Los responsables de riesgo no asimilaron que debian diligenciar la hoja 6 para su presentación 2- Para la construcción del MAPA DE RIESGO y particularmente el diseño de los controles se aplicó el paso a paso y la metodologia determinada en la GUIA vigente para éste fin, se lograron los analisis y justificación cualitatiivo pertinentes; sin embargo la instrucción dada de parte de la oficina Asesora de Planeación no fue clara en cuanto al diligenciamiento de la información cualitativa.
</t>
  </si>
  <si>
    <t>1. Realizar  mesas de trabajo con referentes para actualizar de la hoja 6 del MAPA DE RIESGOS</t>
  </si>
  <si>
    <t>MARIA EUGENIA TOVAR
JEFE OFICINA ASESORA DE PLANEACIÒN Y VICTORIA AYERBE PROFESIONAL OFICINA DE PLANEACION</t>
  </si>
  <si>
    <t xml:space="preserve"> A 30 de junio 2021 no se realizó ninguna actividad. JAPV
29/09/2021: El pasado 2 de julio de 2021, se realizó una reunión con todos los referentes de gestión de cada uno de los procesos de la Entidad, a quienes desde la OAP se les explicó cómo caracterizar sus controles. Las evidencias de la acción No. 2 asociada al presente hallazgo, demuestra el impacto de la reunión, ya que a la fecha, todos los procesos realizaron la correspondiente caracterización cualitativa de sus controles. (se anexa captura de pantalla de la reunión, registro de asistencia emitido por Google Forms, presentación diseñada sobre el tema y link de grabación desde 1h y 59 min: https://drive.google.com/file/d/1fHzlBXWiGX17P9MWrN2C1iX1aQNmjzms/view ). JAPV</t>
  </si>
  <si>
    <r>
      <rPr>
        <rFont val="Arial"/>
        <sz val="10.0"/>
      </rPr>
      <t xml:space="preserve">14/07/2021: Se recomienda reportar avance de la acción dado que cuenta con 5 meses para su realización hasta noviembre de 2021. Se encuentra en ejecución.MLBC
</t>
    </r>
    <r>
      <rPr>
        <rFont val="Arial"/>
        <b/>
        <sz val="10.0"/>
      </rPr>
      <t xml:space="preserve">11/10/2021: </t>
    </r>
    <r>
      <rPr>
        <rFont val="Arial"/>
        <sz val="10.0"/>
      </rPr>
      <t>Se evidencio reunión el 2 de Julio de 2021, cuyo objetivo era "Realizar mesa de trabajo con los referentes de proceso para socializar como se debe actualizar de la hoja 6 Evaluación de los Controles del MAPA DE RIESGOS"  ( Registro de asistencia, presentación y pantallazo reunión referentes).</t>
    </r>
    <r>
      <rPr>
        <rFont val="Arial"/>
        <b/>
        <sz val="10.0"/>
      </rPr>
      <t xml:space="preserve">MLBC </t>
    </r>
  </si>
  <si>
    <t>Criterios:
Guía marco de referencia para la administración de los riesgos de gestión y de corrupción, código DE-GU-01,
versión 2 vigente desde el 18/08/2020”
Guía para la Administración del Riesgo y el Diseño de Controles en entidades públicas, Riesgos de Gestión,
Corrupción y Seguridad Digital, versión 4, DAFP, octubre de 2018.</t>
  </si>
  <si>
    <t>1-Los responsables de riesgo no asimilaron que debian diligenciar la hoja 6 para su presentación 2- Para la construcción del MAPA DE RIESGO y particularmente el diseño de los controles se aplicó el paso a paso y la metodologia determinada en la GUIA vigente para éste fin, se lograron los analisis y justificación cualitatiivo pertinentes; sin embargo la instrucción dada de parte de la oficina Asesora de Planeación no fue clara en cuanto al diligenciamiento de la información cualitativa.</t>
  </si>
  <si>
    <t xml:space="preserve">
2. Complementar formato MAPA DE RIESGOS para lograr que lo registrado en el formato DE-FT-13 Mapa de Riesgos Institucional este de acuerdo a instrucciones</t>
  </si>
  <si>
    <t>MARIA EUGENIA TOVAR JEFE OFICINA ASESORA DE PLANEACIÒN Y VICTORIA AYERBE PROFESIONAL OFICINA DE PLANEACION</t>
  </si>
  <si>
    <t xml:space="preserve"> A 30 de junio 2021 no se realizó ninguna actividad. JAPV
29/09/2021: Se realizó el ajuste en cada uno de los mapas de riesgos pertenecientes a los quince (15) procesos de la Entidad, específicamente en la hoja No. 6 denominada “Evaluación”, donde se caracterizaron de manera cualitativa cada uno de los 107 controles asociados a los riesgos de los diferentes procesos (se anexan los mapas de riesgos de los 15 procesos de la Entidad, con su respectiva caracterización de los controles).JAPV</t>
  </si>
  <si>
    <r>
      <rPr>
        <rFont val="Arial"/>
        <sz val="10.0"/>
      </rPr>
      <t xml:space="preserve">14/07/2021: Se recomienda reportar avance de la acción dado que cuenta con 5 meses para su realización hasta noviembre de 2021. Se encuentra en ejecución.MLBC
</t>
    </r>
    <r>
      <rPr>
        <rFont val="Arial"/>
        <b/>
        <sz val="10.0"/>
      </rPr>
      <t>11/10/202</t>
    </r>
    <r>
      <rPr>
        <rFont val="Arial"/>
        <sz val="10.0"/>
      </rPr>
      <t xml:space="preserve">1: Se evidencia ajustes en los mapas de riesgos por cada uno de los procesos de la entidad (15) , donde se evidencia la caracterización cualitativa  de los controles correspondiente a la hoja No. 6 denominada “Evaluación”. MLBC </t>
    </r>
  </si>
  <si>
    <t>AUDCALAMIDAD2021-4</t>
  </si>
  <si>
    <t>Auditoría continua para la verificación de las acciones desarrolladas por el IDIGER desde sus funciones y competencias frente a la declaración de calamidad pública y decretos reglamentarios asociados vigencia 2021.</t>
  </si>
  <si>
    <t>Actas No.1 del Consejo Distrital para la Gestión del Riesgos y Cambio Climático, sesión extraordinaria del 8 de enero de 2021.
Acta No. 2 de Consejo Distrital para la Gestión del Riesgos y Cambio Climático sesión extraordinaria con fecha 14 de enero de 2021.
Acta No. 9 de Junta directiva del 17 de diciembre de 2020, acta No. 10 del 28 de diciembre de 2020.
Guía marco de referencia para la administración de los riesgos de gestión y de corrupción Valoración de los Controles Asociados al Riesgo- Pregunta 6)</t>
  </si>
  <si>
    <t>OBSERVACIÓN 2: Diferencia entre la información reportada por la Oficina Asesora de Planeación frente los recursos comprometidos del PAE y los recursos asignados por el Consejo Distrital de Riesgos y Cambio Climático.</t>
  </si>
  <si>
    <t>Actualmente el aplicativo SICAPITAL, genera una base de datos donde están todas las transacciones aprobadas y anuladas. Al descargar esta base de datos y pasarlo a archivo de Excel, una  de las transacciones anuladas quedó sin filtrar convirtiéndose en un error humano. Adicionalmente, las transacciones anuladas se suman con las aprobadas, generando mayor probabilidad de cometer errores humanos.</t>
  </si>
  <si>
    <t>Emitir comunicación por parte del representante legal del FONDIGER para todas las Entidades del SDGR-CC, comunicando la restricción de realizar cambios posteriores al cierre del plan de acción y recordando las responsabilidades de la ejecución de los recursos asignados por la junta directiva del FONDIGER, en el marco del reglamento operativo y normatividad vigente aplicable al FONDIGER.</t>
  </si>
  <si>
    <t>OFICINA ASESORA DE PLANEACIÓN (FONDIGER). (KAREN GALVIS Y MARY SOL DEL PILAR MANJARRES)</t>
  </si>
  <si>
    <t xml:space="preserve">20/12/2021: Se realizó la circular para informar las restricciones de realizar cambios posteriores al cierre del plan de acción, entre otros aspectos. El comunicado se encuentra aún en revisión de la Dirección General, por consiguiente, se proyecta emitir oficialmente la circular antes del 31 de diciembre de 2021 a las siguientes entidades: Fondo de Desarrollo Local de Rafael Uribe, Fondo de desarrollo Local de Ciudad Bolívar, Fondo de Desarrollo Local de los Mártires, UAESP, EAAB, Caja de Vivienda Popular, JBB, Idiger, Secretaria Distrital de Integración Social, Secretaría de Hacienda, Secretaría de Salud y el Instituto Distrital de Recreación y Deporte. Una vez se emita la circular a las entidades anteriormente mencionadas, se procederá a subir la misma a la página web de la Entidad en el menú de transparencia y acceso a la información pública. JAPV
</t>
  </si>
  <si>
    <r>
      <rPr>
        <rFont val="Arial"/>
        <sz val="10.0"/>
      </rPr>
      <t xml:space="preserve">27/12/2021: La circular   para informar las restricciones de realizar cambios posteriores al cierre del plan de acción, entre otros aspectos, se encuentra en revisión . Una vez remitidda se dará cierre a la acción. Se encuentra abierta en desarrollo. DKRP
</t>
    </r>
    <r>
      <rPr>
        <rFont val="Arial"/>
        <b/>
        <sz val="10.0"/>
      </rPr>
      <t>06/01/202</t>
    </r>
    <r>
      <rPr>
        <rFont val="Arial"/>
        <sz val="10.0"/>
      </rPr>
      <t xml:space="preserve">2   (MLBC): Se evidenció  la circular 015 "lineamiento para la ejecución de recursos y tramite de cieere de los tramites de acción financiados con recursos asignados por la junta directiva del FONDIGER, en el marco del reglamento operativo , acuerdo 002 del 2019
*correos  de socialización de la circular 015 a las diferentes entidades.
* Evidencia de Publicación en la página web 
https://www.idiger.gov.co/documents/20182/1294365/Circular+No+015+del+30-12-2021+-+FONDIGER.pdf/1999a10d-80ad-4924-a05b-9c92bd791e67
Esta acción se da por </t>
    </r>
    <r>
      <rPr>
        <rFont val="Arial"/>
        <b/>
        <sz val="10.0"/>
      </rPr>
      <t xml:space="preserve">CERRADA </t>
    </r>
    <r>
      <rPr>
        <rFont val="Arial"/>
        <sz val="10.0"/>
      </rPr>
      <t xml:space="preserve">
</t>
    </r>
  </si>
  <si>
    <t>IATICS16-14</t>
  </si>
  <si>
    <t>Auditoria Interna -  TICS</t>
  </si>
  <si>
    <t>NTCGP 1000:2009 en su numeral 7.3.2 Elementos de entrada para el diseño y desarrollo</t>
  </si>
  <si>
    <t>4.3 Debilidades asociadas al SIRE relacionadas al Sistema Único de Reasentamiento –SURR.</t>
  </si>
  <si>
    <t xml:space="preserve">Falta de definición un procedimiento institucional para reasentamientos.
</t>
  </si>
  <si>
    <t>Solicitar a la Subdirección de Reducción los procedimientos actualizados para reasentamientos en los que se evidencie el rol del SURR, y desarrollar los nuevos módulos del SURR conforme a estos procedimientos</t>
  </si>
  <si>
    <t>Giovanni Flórez</t>
  </si>
  <si>
    <r>
      <rPr>
        <rFont val="Arial"/>
      </rPr>
      <t xml:space="preserve">18/09/2020 Se finalizó la construcción del sistema SURR en el marco de gestión predial. La aplicación cuenta con módulos de carga de concepto técnico, carga de información y generación del formato de ficha técnica, generador de notificaciones y carga de información de la ficha social. Así mismo se solicitó a la Subdirección de Reducción la actualización de sus procedimientos asociados al proceso de reasentamientos.
17/07/2020: Se cumple al 100%. 28/01/2020 Se finalizó la construcción del sistema SURR en el marco de gestión predial. Esta herramienta tecnológica cuenta con los módulos de carga de concepto técnico, carga de información y generación del formato de ficha técnica, generador de notificaciones y carga de información de la ficha social. Esta herramienta tecnologica ya se encuentra publicada en https://app1.sire.gov.co/IDIGER/inicio.html.                                                                                                                                                                                                                                                                                              28/04/2020. Está publicada en https://app1.sire.gov.co/IDIGER/inicio.html. Faltan las pruebas funcionales, Falta un 5%. 2 módulos desarrollados conforme a la solicitud de la subdirección.
 15/12/2017 Están desarrollados y en pruebas para publicación los módulos acciones judiciales y asignación de proceos (se encuentran en servidores para prueba) 
 http://appsurr.sire.gov.co:8180/surr/ Acciones judiciales
 http://172.16.24.28:8007/SURR/ Asignación de Procesos
 11/04/2019 Levantamiento de requerimientos del SURR en el marco de gestión predial
 28/01/2020 Se finalizo la construcción del sistema SURR en el marco de gestión predial. Esta herramienta tecnologica cuenta con los modulos de carga de concepto tecnico, carga de información y generación del formato de ficha tecnica, generador de notificaciones y carga de información de la ficha social. Esta herramienta tecnologica ya se encuentra publicada en </t>
    </r>
    <r>
      <rPr>
        <rFont val="Arial"/>
        <color rgb="FF1155CC"/>
        <u/>
      </rPr>
      <t>https://app1.sire.gov.co/IDIGER/inicio.html</t>
    </r>
  </si>
  <si>
    <r>
      <rPr>
        <rFont val="Arial"/>
        <b/>
        <sz val="10.0"/>
      </rPr>
      <t>17 de enero de 2017:</t>
    </r>
    <r>
      <rPr>
        <rFont val="Arial"/>
        <sz val="10.0"/>
      </rPr>
      <t xml:space="preserve"> Se revisó el plan de acción para la implementación del SURR, el cual se encuentra debidamente aprobado  y contiene los acuerdos y actividades con responsables y fechas de realización para los intervinientes, Dirección de Reasentamiento de la Caja de Vivienda Popular, Subdirección de Reducción de riesgos y adaptación al cambio climático y Oficina TICS, 
Se esta trabajando en uno de los módulos propuestos en la acción el cual se titula acciones judiciales.
Teniendo en cuenta que la fecha de finalización de esta acción es el 17 de febrero de 2017, pero en el plan de trabajo la fecha final es en el mes de mayo se sugirió solicitar formalmente a la Oficina de Control Interno ajuste de la fecha final de la acción. </t>
    </r>
    <r>
      <rPr>
        <rFont val="Arial"/>
        <b/>
        <sz val="10.0"/>
      </rPr>
      <t xml:space="preserve">NCSS
28 de agosto de 2017: </t>
    </r>
    <r>
      <rPr>
        <rFont val="Arial"/>
        <sz val="10.0"/>
      </rPr>
      <t>se realizó reunión donde se acordó que serán dos los desarrollos tenidos en cuenta para ésta acción, módulo de reasentamiento y módulo de procesos judiciales, al momento de revisión no se suministó evidencia del módulo procesos judiciales y frente al de reasentamiento el avance es el levantamiento de requerimientos.</t>
    </r>
    <r>
      <rPr>
        <rFont val="Arial"/>
        <b/>
        <sz val="10.0"/>
      </rPr>
      <t xml:space="preserve"> NCSS
15 enero de 2018: </t>
    </r>
    <r>
      <rPr>
        <rFont val="Arial"/>
        <sz val="10.0"/>
      </rPr>
      <t xml:space="preserve">se verificó en línea los links de los módulos en estado de prueba, con  los requerimientyos solicitados por la Subdirección de Reducción. </t>
    </r>
    <r>
      <rPr>
        <rFont val="Arial"/>
        <b/>
        <sz val="10.0"/>
      </rPr>
      <t>NCSS
17 julio de 2018:</t>
    </r>
    <r>
      <rPr>
        <rFont val="Arial"/>
        <sz val="10.0"/>
      </rPr>
      <t xml:space="preserve"> No se suministró evidencia de avance adicional. </t>
    </r>
    <r>
      <rPr>
        <rFont val="Arial"/>
        <b/>
        <sz val="10.0"/>
      </rPr>
      <t xml:space="preserve">NCSS
15 de Mayo de 2019: </t>
    </r>
    <r>
      <rPr>
        <rFont val="Arial"/>
        <sz val="10.0"/>
      </rPr>
      <t xml:space="preserve">No se observó avance ni reporte en esta actividad. </t>
    </r>
    <r>
      <rPr>
        <rFont val="Arial"/>
        <b/>
        <sz val="10.0"/>
      </rPr>
      <t xml:space="preserve">SANH
18 de julio de 2019: </t>
    </r>
    <r>
      <rPr>
        <rFont val="Arial"/>
        <sz val="10.0"/>
      </rPr>
      <t>No se observó avance ni reporte en esta actividad</t>
    </r>
    <r>
      <rPr>
        <rFont val="Arial"/>
        <b/>
        <sz val="10.0"/>
      </rPr>
      <t>. SANH
27 de diciembre de 2019</t>
    </r>
    <r>
      <rPr>
        <rFont val="Arial"/>
        <sz val="10.0"/>
      </rPr>
      <t xml:space="preserve">: No se observó avance ni evidencias en esta actividad. MLBC
</t>
    </r>
    <r>
      <rPr>
        <rFont val="Arial"/>
        <b/>
        <sz val="10.0"/>
      </rPr>
      <t>28/04/2020:</t>
    </r>
    <r>
      <rPr>
        <rFont val="Arial"/>
        <sz val="10.0"/>
      </rPr>
      <t xml:space="preserve">  Se evidenció que no se han actualizado los procedimientos para reasentamientos en los que se evidencie el rol del SURR: 0%  
En cuanto a la acción  de desarrollar  nuevos módulos del SURR ; según la Oficina de informatica " Está publicada en https://app1.sire.gov.co/IDIGER/inicio.html.  Falta un 5% correspondiente a las pruebas funcionales ; 2 módulos desarrollados conforme a la solicitud de la subdirección. Sin embargo no se remitieron soportes para confirmar el avance.</t>
    </r>
    <r>
      <rPr>
        <rFont val="Arial"/>
        <b/>
        <sz val="10.0"/>
      </rPr>
      <t xml:space="preserve">MLBC </t>
    </r>
    <r>
      <rPr>
        <rFont val="Arial"/>
        <sz val="10.0"/>
      </rPr>
      <t xml:space="preserve">
</t>
    </r>
    <r>
      <rPr>
        <rFont val="Arial"/>
        <b/>
        <sz val="10.0"/>
      </rPr>
      <t xml:space="preserve">
24/08/2020</t>
    </r>
    <r>
      <rPr>
        <rFont val="Arial"/>
        <sz val="10.0"/>
      </rPr>
      <t xml:space="preserve"> Pese a que se registra el seguimiento a julio 17 de 2020, no se allegaron evidencias verificables del cumplimiento por parte del responsable de la acción. </t>
    </r>
    <r>
      <rPr>
        <rFont val="Arial"/>
        <b/>
        <sz val="10.0"/>
      </rPr>
      <t>AFPH.
22/09/2020</t>
    </r>
    <r>
      <rPr>
        <rFont val="Arial"/>
        <sz val="10.0"/>
      </rPr>
      <t xml:space="preserve"> se presentan evidencias relacionadas con la terminación del sistema SURR en el marco de la gestión predial, se allega un apartado del desarrollo del manual del usuario y una comunicación interna de No. 2020IE2658 en la que se advierte sobre la necesidad de la actualización de los procedimientos de reasentamientos al Subdirector de reducción, de acuerdo a la actualización del módulo. se enviaron claves de acceso, para la revisión del sistema, sin embargo no fue posible acceder y verificar la funcionalidad del mismo, por tanto se solicita a la Oficina de TICS, realizar el acompañamiento para su revisión y aclaración de posibles dudas por parte del equipo de la OCI. </t>
    </r>
    <r>
      <rPr>
        <rFont val="Arial"/>
        <b/>
        <sz val="10.0"/>
      </rPr>
      <t>AFPH
09/10/2020:</t>
    </r>
    <r>
      <rPr>
        <rFont val="Arial"/>
        <sz val="10.0"/>
      </rPr>
      <t xml:space="preserve">El día 05 de septiembre de 2020, la Oficina de Tecnologías de la Información y las Comunicaciones TICS, citó a reunión a la Oficina de Control Interno, con presencia de personal de la Subdirección de Reducción y Adaptación al Cambio Climático para presentación del Sistema de Gestión Predial: La aplicación tiene proyectado el desarrollo de 12 módulos de los cuales únicamente se encuentra totalmente desarrollado y en proceso de implementación el primer módulo que responde a las necesidades del SURR (cargue de información correspondiente a 2019 en adelante), respecto a lo cual el profesional del área de reasentamientos informa que efectivamente este módulo responde a las necesidades de inclusión de información relacionada con el proceso de reasentamientos, y que en el procedimiento de reasentamientos que se encuentra en proceso de formulación se incluirá la actividad de diligenciamiento de la información en el mencionado modulo, el cual inicia con el cargue del concepto, diagnostico o fallo judicial que da lugar al proceso de reasentamiento, por parte de la Subdirección de Análisis de Riesgos y Efectos del Cambio Climático. La información cargada en esta aplicación es previamente revisada y aprobada por el líder del proceso.
De lo anterior se concluye que el primer módulo del Sistema de Gestión Predial reemplaza el anterior Sistema Único de Registro de Reasentamiento, en cumplimiento al Decreto 255 de 2013. “ARTÍCULO 3º.- Sistema Único de Registro de Reasentamiento.- El FOPAE, o quien haga sus veces, con base en el inventario de zonas de alto riesgo y de la identificación de familias, registrará y mantendrá actualizado un Sistema Único de Registro de Familias Sujetas a Reasentamiento, desde su identificación, hasta la solución definitiva.”
El día 06 de septiembre de 2020, la Jefe de la Oficina TICS, remite correo electrónico a la jefe de la Oficina de Control Interno informando lo siguiente:
“Teniendo en cuenta la última reunión de seguimiento a los hallazgos que se encontraban vencidos, y el compromiso de contar la situación presentada durante el desarrollo de las acciones para dar solución al hallazgo IATICS16-14, me permito informar:
El SURR hace referencia al Sistema Único de Registro de Reasentamiento. El reasentamiento corresponde al proceso de intervención de viviendas en condiciones de alto riesgo en estratos 1 y 2 en el Distrito Capital o su equivalente jurídico, con el fin de proteger la vida de las familias que las habitan. Al igual establece el Programa de Gestión Integral de Riesgos, que define el proyecto prioritario denominado Poblaciones Resilientes Frente a Riesgos y Cambio Climático, el cual incluye acciones para proteger la vida de las familias afectadas en situaciones de emergencia o en alto riesgo no mitigable, ya sea mediante procesos de reubicación de viviendas o la implementación de otras alternativas diseñadas por la Administración Distrital, tales como a) Relocalización transitoria, b) Reubicación, c) Reparación o reconstrucción de la vivienda.
El Decreto 255 del 12 de julio de 2013.  "Por el cual se establece el procedimiento para la ejecución del programa de reasentamiento de familias que se encuentran en condiciones de alto riesgo en el Distrito Capital y se dictan otras disposiciones”, establece en su artículo 3º.- Sistema Único de Registro de Reasentamiento.- El FOPAE, o quien haga sus veces, con base en el inventario de zonas de alto riesgo y de la identificación de familias, registrará y mantendrá actualizado un Sistema Único de Registro de Familias Sujetas a Reasentamiento, desde su identificación, hasta la solución definitiva.
Las entidades responsables del reasentamiento deben registrar en este Sistema el estado del trámite y novedades que se presenten con el fin que puedan ser consultados por los interesados.
Teniendo como base el decreto se crea el aplicativo SURR para tener el inventario de familias que se encuentran en zonas de alto riesgo, este aplicativo cumplía con lo básico de tener la información y poder mostrarla para su gestión.
Durante el desarrollo de las tareas se evidencia que no solo es necesario tener sistematizado el inventario de familias sino tener todo el proceso de gestión predial sistematizado para un mejor manejo de la información, consultas y reportes más específicos además de disminuir los tiempos de los procesos y de esta manera agilizar todo el proceso. Al ser un sistema que involucra varias dependencias de la entidad, la Dirección encargó a una persona para ser el enlace entre la parte funcional del proceso y el grupo de desarrollo.
Esta persona mediante reuniones con los funcionales del proceso como son la Subdirección de Análisis, Subdirección de Reducción, Oficina Jurídica y Subdirección Corporativa, generó los flujos de trabajo del sistema de gestión predial, en ellos se evidencia que lo que teníamos como SURR hace parte del Sistema de Gestión Predial y es por ello que se realiza la implementación y el cambio de la aplicación SURR a los módulos de Gestión Predial más específicamente. En la Subdirección de Análisis quedó lo competente a los conceptos técnicos que recomiendan predios a reasentamiento y la creación de las fichas técnicas las cuales son las que identifican los predios a reasentar.
Por parte de Reducción, y teniendo como insumo las fichas técnicas, se generan las notificaciones de visitas y las fichas sociales las cuales son las que identifican las familias que se encuentran en los predios identificados en las fichas técnicas.
Al SURR estar embebido dentro del Sistema de Gestión Predial es más fácil el manejo de la información, la generación de reportes gráficos y evitar el reproceso de información dado que solo se ingresa una vez en la identificación de la fichas técnicas y sociales, por lo cual la información puede estar disponible durante todo el proceso y se visualizará para los módulos que lo necesitan.    
Dado lo descrito anteriormente, y las evidencias donde se muestra la implementación de los módulos correspondientes a reasentamientos, se considera desarrollada la acción requerida para dar tratamiento al hallazgo número IATICS16-14. </t>
    </r>
    <r>
      <rPr>
        <rFont val="Arial"/>
        <b/>
        <sz val="10.0"/>
      </rPr>
      <t>TMMM</t>
    </r>
    <r>
      <rPr>
        <rFont val="Arial"/>
        <sz val="10.0"/>
      </rPr>
      <t xml:space="preserve">
</t>
    </r>
  </si>
  <si>
    <t>AIMANOP-REDES19-1</t>
  </si>
  <si>
    <t>Auditoría Interna procedimientos: Operación y Mantenimiento de redes de monitoreo</t>
  </si>
  <si>
    <t xml:space="preserve">•        Modelo Integrado de Planeación y Gestión – MIPG, Política de Fortalecimiento organizacional y simplificación de procesos, “Gestionar recursos físicos y servicios internos” – “Es importante que se asigne un responsable (ya sea en una dependencia o en una persona, dependiendo de las capacidades de la entidad) de establecer los mecanismos para ejercer el control legal y técnico de los bienes y servicios con que se cuenta. De igual manera, es importante identificar, caracterizar, dar el mantenimiento requerido, custodiar (si aplica) y disponer apropiadamente de los bienes materiales”.
•        La Resolución 645 del 24 de octubre de 2017,  “Por medio de la cual se modifica y única el manual de funciones y Competencias laborales del Instituto Distrital de Gestión de Riesgos y Cambio Climático IDIGER”, funciones y propósito principal del empleo  “Profesional Universitario Código 219 Grado 08”, área funcional Oficina de Tecnologías de la Información y las Comunicaciones.
•        La Resolución 645 del 24 de octubre de 2017,  “Por medio de la cual se modifica y única el manual de funciones y Competencias laborales del Instituto Distrital de Gestión de Riesgos y Cambio Climático IDIGER”, funciones y propósito principal del empleo “Jefe de Oficina”, área funcional Oficina de Tecnologías de la Información y las Comunicaciones.
</t>
  </si>
  <si>
    <t>HALLAZGO 1: NO SE OBSERVAN CRITERIOS Y CONTROLES ESTABLECIDOS PARA LA ASIGNACIÓN DE LA CUSTODIA DE LAS REDES DE MONITOREO DE BOGOTÁ</t>
  </si>
  <si>
    <t>No se tiene designado un funcionario de mayor grado al actual para asumir la custodia de los elementos de las redes de monitoreo de Bogotá</t>
  </si>
  <si>
    <t>“Designar a un funcionario de planta con la experiencia e idoneidad en la custodia de los elementos de redes de monitoreo de Bogotá, dicho funcionario junto con la jefatura TICS deben gestionar la administración, mantenimiento y control del inventario mensual. Lo anterior reflejado en el informe de gestión de la oficina TICS.”</t>
  </si>
  <si>
    <t>17//07/2020: Se sostuvo una conversación con Yenny Clavijo asesora de la dirección de la entidad frente a la posibilidad de solicitar la asignación de un profesional de grado mayor para la custodia de los equipos de instrumentacion y redes de monitoreo. Sin embargo se estableció que la acción a implementar definida en este plan de mejoramiento, se encuentra mal formulada por lo que se debe solicitar el cambio de acción y recomendación sobre la nueva acción a implementar directamente a la Oficina de Control Interno.                                                                                                                                                 
  28/04/2020.  Se hizo el traslado de bienes a la oficina Tic por parte del contratista Andrés Hernandez el 5/03/2020. Quedando acargo de Iván Bautista funcionario de la Oficina.   17/07/2020: Se cumple al 100% con la acción de liberar al contratista de la Oficina TIC de la obligación de custodia de los elementos de las redes de monitoreo de Bogotá
28/10/2020: Se envio comunicación interna 2020IE4249 a OCI, solicitando modificacion accion a implementar "Solicitar a la dirección el traslado de un cargo 8 al que corresponda la custodia de
los equipos de instrumentación y redes de monitoreo”.
31.1.2021: En la actualidad se esta haciendo todas las gestiones junto con la Dirección para determinar el cierre de la presente acción, dado el nivel de responsabilidad que se exige vs el monto contable de los bienes
31.3.2021: Para este periodo se resalta la continuidad en la gestiones junto con Dirección para determinar el cierre de esta acción, dado el nivel de responsabilidad del inventario. Se resalta que para este mes hubo cambio de Jefe de la Oficina TICS.
30.6.2021:La oficina TICS para este periodo está retomando las acciones pertinentes, con el fin de cerrar el hallazgo.
13/08/2021: La oficina TICS, para el periodo correspondiente se encuentra a la espera de un concepto normativo por parte de la Oficina jurídica del IDIGER, con el objetivo de definir las acciones para cerrar este hallazgo. 
29/09/2021: Se solicito cierre de acción a OCI el día 28.09.2021. 
12/10/2021: Por instrucciones de OCI, se solicito cambio de la acción Comunicacion Interna 3980.</t>
  </si>
  <si>
    <r>
      <rPr>
        <rFont val="Arial"/>
        <b/>
        <sz val="10.0"/>
      </rPr>
      <t>28/04/2020:</t>
    </r>
    <r>
      <rPr>
        <rFont val="Arial"/>
        <sz val="10.0"/>
      </rPr>
      <t xml:space="preserve"> Se evidenció el traslado a traves del formato "traslado de bienes devolutivosen servicio" de Andres Hernandez Montenegro  a Ivan Bautista Combita (Profesional Universitario 2019 08) el 5 de marzo de 2020.   Sin embargo no se esta cumpliendo con la acción especifica     " </t>
    </r>
    <r>
      <rPr>
        <rFont val="Arial"/>
        <i/>
        <sz val="10.0"/>
      </rPr>
      <t>traslado de un cargo 23 al que corresponda la custodia de los equipos de instrumentacion y redes de monitoreo</t>
    </r>
    <r>
      <rPr>
        <rFont val="Arial"/>
        <sz val="10.0"/>
      </rPr>
      <t xml:space="preserve">" con relación a que no se ha designado un funcionario de mayor grado al actual para asumir la custodia de los elementos de las redes de monitoreo de Bogotá
</t>
    </r>
    <r>
      <rPr>
        <rFont val="Arial"/>
        <b/>
        <sz val="10.0"/>
      </rPr>
      <t xml:space="preserve">24/08/2020 </t>
    </r>
    <r>
      <rPr>
        <rFont val="Arial"/>
        <sz val="10.0"/>
      </rPr>
      <t xml:space="preserve">Durante este seguimiento no se encontraron registros o evidencias verificables de la gestion de esta accion por cuenta de su responsable. </t>
    </r>
    <r>
      <rPr>
        <rFont val="Arial"/>
        <b/>
        <sz val="10.0"/>
      </rPr>
      <t>AFPH.
30/10/2020</t>
    </r>
    <r>
      <rPr>
        <rFont val="Arial"/>
        <sz val="10.0"/>
      </rPr>
      <t xml:space="preserve"> En reunion virtual sostenida con el Sr. Fredy Celis, enlace de la Ofcina de Tics , Se le explico que la modificacion de la accion solicitada mediante el memorando 2020IE4249, debe ser replanteada haciendo  énfasis en que la designación del funcionario debe determinarse de acuerdo al nivel de responsabilidad según el manual de funciones, del perfil que pueda asumir la administración y custodia de estos bienes, la OCI dara respuesta via memorando sustentando la posicion presentada. </t>
    </r>
    <r>
      <rPr>
        <rFont val="Arial"/>
        <b/>
        <sz val="10.0"/>
      </rPr>
      <t xml:space="preserve">AFPH
</t>
    </r>
    <r>
      <rPr>
        <rFont val="Arial"/>
        <sz val="10.0"/>
      </rPr>
      <t xml:space="preserve">31/12/2020 A la fecha no se han presentado los avances del accion conforme a las recomendaciones realizadas por la OCI, en relacion con la designación del funcionario, la cual debe determinarse de acuerdo al nivel de responsabilidad según el manual de funciones, del perfil que pueda asumir la administración y custodia de estos bienes. AFPH
15/07/2021 A la fecha no se han presentado los avances del accion conforme a las recomendaciones realizadas por la OCI, en relacion con la designación del funcionario, la cual debe determinarse de acuerdo al nivel de responsabilidad según el manual de funciones, del perfil que pueda asumir la administración y custodia de estos bienes. SANH
</t>
    </r>
    <r>
      <rPr>
        <rFont val="Arial"/>
        <b/>
        <color rgb="FFFF00FF"/>
        <sz val="10.0"/>
      </rPr>
      <t xml:space="preserve">13/10/2021:  </t>
    </r>
    <r>
      <rPr>
        <rFont val="Arial"/>
        <color rgb="FFFF00FF"/>
        <sz val="10.0"/>
      </rPr>
      <t xml:space="preserve">Mediante comunicación 2021IE3980 del 12 de Octubre de 2021,  Se solicta  modificación a las siguientes  2  acciones correspondientes a AIMANOP-REDES19-1   teniendo en cuenta el concepto Juridico  y que a la fecha  la persona asignada para la custodia de las redes de monitoreo de Bogotá es Iván Bautista, profesional de planta grado 8,
“Solicitar a la dirección el traslado de un cargo 23 al que corresponda la custodia de los equipos de instrumentación y redes de monitoreo”. Y “Liberar al contratista de la Oficina TIC de la obligación de custodia de los elementos de las redes de monitoreo de Bogotá”.
Por:
“Designar a un funcionario de planta con la experiencia e idoneidad en la custodia de los elementos de redes de monitoreo de Bogotá, dicho funcionario junto con la jefatura TICS deben gestionar la administración, mantenimiento y control del
inventario mensual. Lo anterior reflejado en el informe de gestión de la oficina TICS.”
De igual manera se solicita  el cambio de fecha del 28 de Novimbre de 2020 a 30 de noviembre de 2021.
</t>
    </r>
    <r>
      <rPr>
        <rFont val="Arial"/>
        <b/>
        <color rgb="FFFF00FF"/>
        <sz val="10.0"/>
      </rPr>
      <t xml:space="preserve">AVANCE NUEVA ACCIÓN </t>
    </r>
    <r>
      <rPr>
        <rFont val="Arial"/>
        <color rgb="FFFF00FF"/>
        <sz val="10.0"/>
      </rPr>
      <t xml:space="preserve">
* Por otra parte  verificando el avance de la nueva acción , y una vez revisada la comunicación 2021IE3393 del 6 de septiembre de 2021. se analiza el concepto emitido por la Oficina Asesora Juridica que menciona ".....conforme a la normatividad que puede aplicarse al caso, no existe una directriz que establezca el grado del funcionario que debe tener el bien en su inventario, lo que si señala es que “(…)Todo bien devolutivo de propiedad del IDIGER se encuentra asignado a un funcionario y a una dependencia responsable, donde éste bien permanece físicamente(…)” y el funcionario a quien le sea asignado “(…)debe poseer la facultad de controlarlo con base en los lineamientos del área de almacén (…)“, es decir, el criterio para su asignación es más espacial y funcional que de “ la nominación por grados”, toda vez que se tiene que establecer la ubicación del bien y la persona que esté facultada para ejercer el control sobre el mismo, a quien corresponderá la asignación del elemento.
la Oficina de TICS menciona mediante comunicación 2021IE3980 del 12 de Octubre de 2021  que a la fecha la persona asignada para la custodia de las redes de monitoreo de Bogotá es Iván Bautista, profesional de planta grado 8, quien tiene la experiencia e
idoneidad en el manejo y control de estas redes, Iván bautista es Ingeniero Electrónico con una experiencia profesional de 7 años, de los cuales 5 años en el oficina de TICS- IDIGER, destacándose en la actualidad por su compromiso en el soporte de los procesos misionales del IDIGER y su idoneidad en el manejo profesional de las Redes de Comunicaciones y Meteorológicas.
Asi las cosas la Oficina de Control Interno teniendo en cuenta el concepto Juridico y lo reportado por la Oficina TICS, considera pertinen el cierre de la acción .  MLBC</t>
    </r>
  </si>
  <si>
    <t>Liberar al contratista de la Oficina TIC de la obligación de custodia de los elementos de las redes de monitoreo de Bogotá</t>
  </si>
  <si>
    <t xml:space="preserve">17/07/2020: Se cumple al 100% con la acción de liberar al contratista de la Oficina TIC de la obligación de custodia de los elementos de las redes de monitoreo de Bogotá.                                                  
     28/04/2020. Los bienes están a cargo de Iván Bautista, funcionario de la oficina TIC en estos momentos. 
28/10/2020: Se envio comunicación interna 2020IE4249 a OCI, junto con la evidencia "Actas de traslados de bienes". Se solicita cierre de la acción.
31.1.2021: En la actualidad se esta haciendo todas las gestiones junto con la Dirección para determinar el cierre de la presente acción, dado el nivel de responsabilidad que se exige vs el monto contable de los bienes.
31.3.2021: Para este periodo se resalta la continuidad en la gestiones junto con Dirección para determinar el cierre de esta acción, dado el nivel de responsabilidad del inventario. Se resalta que para este mes hubo cambio de Jefe de la Oficina TICS.
30.6.2021:La oficina TICS para este periodo está retomando las acciones pertinentes, con el fin de cerrar el hallazgo.
13/08/2021: La oficina TICS, para el periodo correspondiente se encuentra a la espera de un concepto normativo por parte de la Oficina jurídica del IDIGER, con el objetivo de definir las acciones para cerrar este hallazgo. 
29/09/2021: Se solicito cierre de acción a OCI el día 28.09.2021. 
12/10/2021: Por instrucciones de OCI, se solicito cambio de la acción Comunicacion Interna 3980. </t>
  </si>
  <si>
    <r>
      <rPr>
        <rFont val="Arial"/>
        <b/>
        <sz val="11.0"/>
      </rPr>
      <t>30/04/2020</t>
    </r>
    <r>
      <rPr>
        <rFont val="Arial"/>
        <sz val="11.0"/>
      </rPr>
      <t xml:space="preserve">: Se observó que la Oficina TICS no reporta avancede la acción. MLBC
</t>
    </r>
    <r>
      <rPr>
        <rFont val="Arial"/>
        <b/>
        <sz val="11.0"/>
      </rPr>
      <t xml:space="preserve">24/08/2020 </t>
    </r>
    <r>
      <rPr>
        <rFont val="Arial"/>
        <sz val="11.0"/>
      </rPr>
      <t xml:space="preserve">Durante este seguimiento no se encontraron evidencias verificables que permitan dar cuenta de la gestion de esta accion. </t>
    </r>
    <r>
      <rPr>
        <rFont val="Arial"/>
        <b/>
        <sz val="11.0"/>
      </rPr>
      <t>AFPH.
30/10/2020 E</t>
    </r>
    <r>
      <rPr>
        <rFont val="Arial"/>
        <sz val="11.0"/>
      </rPr>
      <t>n reunion virtual sostenida con el Sr. Fredy Celis, enlace de la Ofcina de Tics , Se le explico que la modificacion de la accion solicitada y el traslado de los bienes a un funcionario, debe ser replanteada haciendo  énfasis en que la responsabilidad de estos bienes debe esta a cargo de un funcionario que pueda asumir la administración y custodia de estos, basados en los perfiles establecidos en el manual de funciones. la OCI dara respuesta via memorando sustentando la posicion presentada.</t>
    </r>
    <r>
      <rPr>
        <rFont val="Arial"/>
        <b/>
        <sz val="11.0"/>
      </rPr>
      <t xml:space="preserve"> AFPH
31/12/2020 </t>
    </r>
    <r>
      <rPr>
        <rFont val="Arial"/>
        <sz val="11.0"/>
      </rPr>
      <t>Al ser esta accion consecuencia de la anterior, permanecera abierta hasta que se asigne la responsabilidad de la custodia de los bienes , teniendo en cuenta lo establecido en el manual de funciones</t>
    </r>
    <r>
      <rPr>
        <rFont val="Arial"/>
        <b/>
        <sz val="11.0"/>
      </rPr>
      <t xml:space="preserve">. AFPH
15/07/2021 </t>
    </r>
    <r>
      <rPr>
        <rFont val="Arial"/>
        <sz val="11.0"/>
      </rPr>
      <t xml:space="preserve">Al ser esta accion consecuencia de la anterior, permanecerá abierta hasta que se asigne la responsabilidad de la custodia de los bienes , teniendo en cuenta lo establecido en el manual de funciones. </t>
    </r>
    <r>
      <rPr>
        <rFont val="Arial"/>
        <b/>
        <sz val="11.0"/>
      </rPr>
      <t xml:space="preserve">SANH
</t>
    </r>
    <r>
      <rPr>
        <rFont val="Arial"/>
        <b/>
        <color rgb="FFFF00FF"/>
        <sz val="11.0"/>
      </rPr>
      <t>13/10/2021</t>
    </r>
    <r>
      <rPr>
        <rFont val="Arial"/>
        <color rgb="FFFF00FF"/>
        <sz val="11.0"/>
      </rPr>
      <t xml:space="preserve">: Esta acción se cierra y se articula con la acción AIMANOP-REDES19-1 ,  dado que se traslada la custodia de los elementos de las redes de monitoreo al   ING. IVÁN BAUTISTA COMBITA / Profesional Universitario 219-08. MLBC
</t>
    </r>
    <r>
      <rPr>
        <rFont val="Arial"/>
        <b/>
        <sz val="11.0"/>
      </rPr>
      <t xml:space="preserve">
</t>
    </r>
  </si>
  <si>
    <t>AIMANOP-REDES19-2</t>
  </si>
  <si>
    <t xml:space="preserve">Modelo Integrado de Planeación y Gestión – MIPG, Política de Fortalecimiento organizacional y simplificación de procesos, “Trabajar por procesos”: “En este punto, los aspectos mínimos que una entidad debe tener en cuenta para trabajar por procesos son los siguientes: (…)
– Definir la secuencia de cada una de las diferentes actividades del proceso, desagregándolo en procedimientos o tareas
– Definir los responsables del proceso y sus obligaciones
– Revisar y analizar permanente el conjunto de procesos institucionales, a fin de actualizarlos y racionalizarlos (recorte de pasos, tiempos, requisitos, entre otros) (…)
Los jefes de las áreas de planeación lideran y facilitan los parámetros para el trabajo por procesos de la entidad. Sin embargo, la responsabilidad de su mantenimiento y mejora recae en cada uno de los líderes de los procesos y sus grupos de trabajo.” (Negrilla y subrayado fuera de texto)
</t>
  </si>
  <si>
    <t xml:space="preserve">HALLAZGO 2: LOS FORMATOS “VISITA DE MANTENIMIENTO A ESTACIONES RAB – FOPAE, CÓDIGO GAR–FT–13, VERSIÓN 3 DEL 2011” Y “VISITA DE MANTENIMIENTO A ESTACIONES RHB – FOPAE CÓDIGO GAR–FT–19, VERSIÓN 3 DEL 2011”, REQUIEREN ACTUALIZACIÓN DE ACUERDO A LA DENOMINACIÓN ACTUAL DE LA ENTIDAD </t>
  </si>
  <si>
    <t>Falta de actualización de los formatos establecidos en el procedimiento</t>
  </si>
  <si>
    <t>Realizar la actualización de los formatos asociados al procedimiento "Operación de las redes de monitoreo TICS-PD-11 V4" y publicarlos en el mapa de procesos de la Entidad.</t>
  </si>
  <si>
    <t>Ivan Bautista
 Juan Camilo Jimenez</t>
  </si>
  <si>
    <t>27/04/2020 Mediante correo electrónico a Mary Burgos (mburgos@idiger.gov.co) se enviaron los soportes del seguimiento con los formatos enviados por la Oficina TICs. El 28 de Enero se enviaron a Planeación; el 4 de Febrero Ana Milena de Planeación envió correo con formatos y codificación aprobados y el 10 de febrero se envío a Cristian Cabra de Gestión Documental para revisión y publicación. Hoy 28/04/2020 aparecen publicados los Formatos: (TC-FT-13/TC-FT-19)</t>
  </si>
  <si>
    <r>
      <rPr>
        <rFont val="Arial"/>
        <b/>
        <sz val="10.0"/>
      </rPr>
      <t>28/04/2020</t>
    </r>
    <r>
      <rPr>
        <rFont val="Arial"/>
        <sz val="10.0"/>
      </rPr>
      <t>: Se evidenció la actualización y publicación de los formatos correspondientes a "</t>
    </r>
    <r>
      <rPr>
        <rFont val="Arial"/>
        <i/>
        <sz val="10.0"/>
      </rPr>
      <t>VISITA DE MANTENIMIENTO A ESTACIONES RHB – IDIGER del 3 de febrero TC–FT–19</t>
    </r>
    <r>
      <rPr>
        <rFont val="Arial"/>
        <sz val="10.0"/>
      </rPr>
      <t xml:space="preserve"> y </t>
    </r>
    <r>
      <rPr>
        <rFont val="Arial"/>
        <i/>
        <sz val="10.0"/>
      </rPr>
      <t xml:space="preserve">VISITA DE MANTENIMIENTO A ESTACIONES RAB – IDIGER TC–FT–13  </t>
    </r>
    <r>
      <rPr>
        <rFont val="Arial"/>
        <sz val="10.0"/>
      </rPr>
      <t xml:space="preserve"> en el mapa de procesos de la entidad  de los formatos asociados al procedimiento "Operación de las redes de monitoreo TICS-PD-11 V4".
</t>
    </r>
  </si>
  <si>
    <t>AIMANOP-REDES19-3</t>
  </si>
  <si>
    <t xml:space="preserve">•	Modelo Integrado de Planeación y Gestión – MIPG, Política de Fortalecimiento organizacional y simplificación de procesos, “Trabajar por procesos”: “En este punto, los aspectos mínimos que una entidad debe tener en cuenta para trabajar por procesos son los siguientes: (…)
– Definir la secuencia de cada una de las diferentes actividades del proceso, desagregándolo en procedimientos o tareas
– Definir los responsables del proceso y sus obligaciones
– Revisar y analizar permanente el conjunto de procesos institucionales, a fin de actualizarlos y racionalizarlos (recorte de pasos, tiempos, requisitos, entre otros) (…)
Los jefes de las áreas de planeación lideran y facilitan los parámetros para el trabajo por procesos de la entidad. Sin embargo, la responsabilidad de su mantenimiento y mejora recae en cada uno de los líderes de los procesos y sus grupos de trabajo.” (Negrilla y subrayado fuera de texto)
</t>
  </si>
  <si>
    <t>OBSERVACIÓN: 	LOS RESULTADOS DE LOS MANTENIMIENTOS A LAS REDES RAB Y RHB, ASÍ COMO LAS NECESIDADES IDENTIFICADAS Y LAS CONCLUSIONES DESCRITAS EN LOS INFORMES MENSUALES RAB Y RHB DE BOGOTÁ, REALIZADOS POR EL GRUPO DE INSTRUMENTACIÓN Y TELECOMUNICACIONES DE LA OFICINA DE TICS NO SE COMUNICAN AL RESPONSABLE DEL PROCESO Y/O A LA DIRECCION GENERAL DEL IDIGER.</t>
  </si>
  <si>
    <t>No se emplean los canales oficiales para realizar la socialización de los resultados de los informes realizados en el procedimiento</t>
  </si>
  <si>
    <t>Elaborar una comunicación interna dirigida al jefe de la oficina TIC adjuntando los resultados de los mantenimientos de las redes RAB y RHB</t>
  </si>
  <si>
    <t>Ivan Bautista</t>
  </si>
  <si>
    <t>17/07/2020 Los resultados de los informes de la RHB y RAB de los meses de Abril  a Junio se enviaron al correo del Jefe de la Oficina TIC responsable del proceso para su socialización y retroalimentación. 
                              28/04/2020 Los resultados de los informes de la RHB y RAB de los meses de Febrero y Marzo se enviaron al correo del Jefe de la Oficina TIC responsable del proceso para su socialización y retroalimentación.
28/10/2020: Se envio comunicación interna 2020IE4249 a OCI, junto con la evidencia "Comunicación Interna oficina TICS", donde se socialializa al jefe de la oficina TICS los informes mensuales de RHB y RAB. Se solicita cierre acción.</t>
  </si>
  <si>
    <r>
      <rPr>
        <rFont val="Arial"/>
        <b/>
        <sz val="10.0"/>
      </rPr>
      <t>28/04/2020</t>
    </r>
    <r>
      <rPr>
        <rFont val="Arial"/>
        <sz val="10.0"/>
      </rPr>
      <t xml:space="preserve">: Con relación a la acción  se evidenciaron los siguientes  Informes 
INFORME DEL MANTENIMIENTO Y ESTADO DE LAS ESTACIONES DE LA RED
HIDROMETEOROLÓGICA DE BOGOTÁ – (RHB) PERIODO ENERO 2020
IM – 306
INFORME DEL MANTENIMIENTO Y ESTADO DE LAS ESTACIONES DE LA RED DE ACELERÓGRAFOS DE BOGOTÁ – (RAB) PERIODO ENERO 2020
IM – 307
 INFORME DEL MANTENIMIENTO Y ESTADO DE LAS ESTACIONES DE LA RED HIDROMETEOROLÓGICA DE BOGOTÁ – (RHB)  PERIODO FEBRERO 2020 
IM – 308
 INFORME DEL MANTENIMIENTO Y ESTADO DE LAS ESTACIONES DE LA RED DE ACELERÓGRAFOS DE BOGOTÁ – (RAB) PERIODO FEBRERO 2020
IM – 309
INFORME DEL MANTENIMIENTO Y ESTADO DE LAS ESTACIONES DE LA RED
HIDROMETEOROLÓGICA DE BOGOTÁ – (RHB) PERIODO MARZO 2020
IM – 310
INFORME DEL MANTENIMIENTO Y ESTADO DE LAS ESTACIONES DE LA RED DE ACELERÓGRAFOS DE BOGOTÁ – (RAB) PERIODO MARZO 2020
IM – 311
Es decir  de acuerdo a la fecha de terminación  esta acción se cierra cuando se cuente  con 20 informes que corresponde a los meses de  enero a octubre de 2020.  de acuerdo al seguimiento del 28 de abril se cuenta 6 informes de 20 
</t>
    </r>
    <r>
      <rPr>
        <rFont val="Arial"/>
        <b/>
        <sz val="10.0"/>
      </rPr>
      <t>24/08/2020</t>
    </r>
    <r>
      <rPr>
        <rFont val="Arial"/>
        <sz val="10.0"/>
      </rPr>
      <t xml:space="preserve"> Pese a que se registra el seguimiento a julio 17 de 2020, no se allegaron evidencias de cumplimiento  de la acción. </t>
    </r>
    <r>
      <rPr>
        <rFont val="Arial"/>
        <b/>
        <sz val="10.0"/>
      </rPr>
      <t xml:space="preserve">AFPH.
</t>
    </r>
    <r>
      <rPr>
        <rFont val="Arial"/>
        <sz val="10.0"/>
      </rPr>
      <t>30/10/2020 , se desarrolló una comunicación interna dirigida a la
Ingeniería Luz Paula Contreras – Jefe Oficina TICS adjuntando los resultados de
los mantenimientos de las redes RAB y RHB, se verifican las evidencias presentadas. la OCI concede el cierre de la Accion pero continuara al pendiente de que estos reportes contunuen presentandose al momento del cierre de la vigencia.AFPH</t>
    </r>
  </si>
  <si>
    <t>Informe Verificación cumplimiento Ley de Transparencia y del
derecho al acceso a la Información pública 2021</t>
  </si>
  <si>
    <t>* Tiempo muy corto para implementar todos los requerimientos establecidos en la Resolución 1519 de 2020 de MINTIC, toda vez esta reglamentación  fue publicada el 7 de diciembre de 2020 en el Diario Oficial. Así mismo los requerimientos implican una inversión presupuestal por establecer y conseguir para  recurso humano experto, licencias y demas insumos tecnológicos.
* A pesar de que ya se cuenta con un menú de transparencia y acceso a la información, no se contaba con el recurso humano experto de acuerdo a los requerimientos de Mintic,  y financiero necesario para dar cumplimiento a los anexos No. 1, 2 y 3 antes del 31 de marzo de 2021.
* Dificultad para el desarrollo de las actividades, dada la situación de pandemia que afronta el Distrito desde el año 2020.</t>
  </si>
  <si>
    <t>1. Diseño y estructura del menú de transparencia bajo los lineamientos establecidos por la resolucion 1519 de 2020. Anexo 2. Numeral 2.4.2.</t>
  </si>
  <si>
    <t>LUIS FERNANDO SANCHEZ GOMEZ
JEFE DE OFICINA (E) 
Y
MARIA EUGENIA TOVAR
JEFE OFICINA ASESORA DE PLANEACIÒN
JHON JAIRO GARCIA 
PROFESIONAL UNIVERSITARIO</t>
  </si>
  <si>
    <r>
      <rPr>
        <rFont val="Arial"/>
      </rPr>
      <t xml:space="preserve">30.06.2021: Se realiza la adecuación de la estructura del nuevo menú transparencia, incorporando un desarrollo de un menú tipo acordeón el cual es adaptativo, además se realiza una primera entrega del menú a planeación para su revisión y así poderlo poner en producción. URL: </t>
    </r>
    <r>
      <rPr>
        <rFont val="Arial"/>
        <color rgb="FF1155CC"/>
        <u/>
      </rPr>
      <t>https://www.idiger.gov.co/transparencia-demo</t>
    </r>
  </si>
  <si>
    <r>
      <rPr>
        <rFont val="Arial"/>
        <b/>
        <sz val="10.0"/>
      </rPr>
      <t>27/07/2021:</t>
    </r>
    <r>
      <rPr>
        <rFont val="Arial"/>
        <sz val="10.0"/>
      </rPr>
      <t xml:space="preserve">Se verificó la estructura de la sección trasnparencia y acceso a la información pública evidenciando que a la fecha ya se cuenta con la estructura solicitada por la Resolucion 1519 de 2020.
</t>
    </r>
    <r>
      <rPr>
        <rFont val="Arial"/>
        <b/>
        <sz val="10.0"/>
      </rPr>
      <t>SANH</t>
    </r>
  </si>
  <si>
    <r>
      <rPr>
        <rFont val="Arial"/>
        <color rgb="FF434343"/>
        <sz val="11.0"/>
      </rPr>
      <t xml:space="preserve">1. Realizar validación del funcionamiento del menú de transparencia, por parte OAP y TICS en la pagina web del Idiger. </t>
    </r>
    <r>
      <rPr>
        <rFont val="Arial"/>
        <color rgb="FF434343"/>
        <sz val="11.0"/>
      </rPr>
      <t xml:space="preserve"> </t>
    </r>
  </si>
  <si>
    <t>LUIS FERNANDO SANCHEZ GOMEZ JEFE DE OFICINA (E) Y MARIA EUGENIA TOVAR JEFE OFICINA ASESORA DE PLANEACIÒN JHON JAIRO GARCIA PROFESIONAL UNIVERSITARIO</t>
  </si>
  <si>
    <r>
      <rPr>
        <rFont val="Arial"/>
      </rPr>
      <t xml:space="preserve">12.07.2021: La Oficina de Planeación valido el nuevo menú y se publicó en la WEB del IDIGER el 01.07.2021, a la fecha está en producción y en estos momentos se está revisando por otras Áreas y Subdirecciones la visualización y organización de este menú en </t>
    </r>
    <r>
      <rPr>
        <rFont val="Arial"/>
        <color rgb="FF1155CC"/>
        <u/>
      </rPr>
      <t xml:space="preserve">https://www.idiger.gov.co/transparencia.
</t>
    </r>
    <r>
      <rPr>
        <rFont val="Arial"/>
      </rPr>
      <t>13/08/2021: En el mes de Julio del 2021 se realiza la publicación en producción del nuevo menú de transparencia en la web y la reubicación de este. Se viene realizando correcciones del diseño en cuanto a etiquetas, contrastes, textos alternos y enlaces caídos entre otros. Lo anterior de acuerdo con la herramienta web gratuita que mide la accesibilidad de las webs, (MINTIC).  www.idiger.gov.co. 
29/09/2021: Para el presente avance registramos que se realiza la publicación en producción del nuevo header y footer previa autorización de la Dirección del IDIGER en la página web www.idiger.gov.co. Y se continúa realizando correcciones del diseño en cuanto a etiquetas, contrastes, textos alternos y enlaces caídos entre otros. Por ultimo, se empezo a modificar la estructura de los documentos registrados en la pagina web.
12/10/2021: Se solicita cambio de la acción y se envian evidencias del avance a mburgos@idiger.gov.co para su verificación.</t>
    </r>
  </si>
  <si>
    <r>
      <rPr>
        <rFont val="Arial"/>
        <b/>
        <color rgb="FF000000"/>
        <sz val="10.0"/>
      </rPr>
      <t>27/07/2021:</t>
    </r>
    <r>
      <rPr>
        <rFont val="Arial"/>
        <color rgb="FF000000"/>
        <sz val="10.0"/>
      </rPr>
      <t xml:space="preserve">Se verificó la estructura de la sección trasnparencia y acceso a la información pública evidenciando que a la fecha ya se cuenta con la estructura solicitada por la Resolucion 1519 de 2020, cada una de las dependencias debe verificar que el espacio que le corresponde cuente con la informacion pertinente y completa,  para esta tarea, es necesario y obligatorio para dicha revision actualizar el acto administraitivo por medio del cual se adopta la estructuta de la Resolucion 1519 de 2020 y se adopta el esquema de publicacíon de información del idiger, dentro del cual se asignen efectivamente los numerales que seran responsabilidad de cada área, en cuanto a produccion de informacion y publicacion de la misma. </t>
    </r>
    <r>
      <rPr>
        <rFont val="Arial"/>
        <b/>
        <color rgb="FF000000"/>
        <sz val="10.0"/>
      </rPr>
      <t xml:space="preserve">SANH.
</t>
    </r>
    <r>
      <rPr>
        <rFont val="Arial"/>
        <color rgb="FF000000"/>
        <sz val="10.0"/>
      </rPr>
      <t xml:space="preserve">13/10/2021: Mediante correo electrónico  del 12 de Octubre de 2021  donde se solicita el cambio de la siguiente acción correspondiente al presente hallazgo .
antes Acción : Desarrollo de pruebas del nuevo menú de transparencia, posterior  validación  OAP, OCI y TICS seguido de publicación en la pagina web del Idiger. 
Ahora: Realizar validación del funcionamiento del menú de transparencia, por parte OAP y TICS en la página web del Idiger".
</t>
    </r>
    <r>
      <rPr>
        <rFont val="Arial"/>
        <b/>
        <color rgb="FF000000"/>
        <sz val="10.0"/>
      </rPr>
      <t xml:space="preserve">AVANCE NUEVA ACCIÓN </t>
    </r>
    <r>
      <rPr>
        <rFont val="Arial"/>
        <color rgb="FF000000"/>
        <sz val="10.0"/>
      </rPr>
      <t xml:space="preserve">
Se evidencia mesa de trabajo el 28 de septiembre de 2021, donde se valida  el funcionamiento del menú de transparencia, por parte OAP y TICS en la pagina web del Idiger teniendo en cuenta  la Resolución 1519 de 2020. Donde se analiza  los menús  y submenús exigidos.
Se recomienda y de acuerdo con lo mencionado en la mesa de trabajo  queda pendiente otras mesas de trabajo con las áreas responsables de Publicación con el fin de identificar aspectos por mejorar en el contenido de los submenus  de acuerdo a los lineamientos de la resolución 1519 de 2020.</t>
    </r>
    <r>
      <rPr>
        <rFont val="Arial"/>
        <b/>
        <color rgb="FF000000"/>
        <sz val="10.0"/>
      </rPr>
      <t>MLBC</t>
    </r>
    <r>
      <rPr>
        <rFont val="Arial"/>
        <color rgb="FF000000"/>
        <sz val="10.0"/>
      </rPr>
      <t xml:space="preserve"> </t>
    </r>
  </si>
  <si>
    <t>SEGTRANSPARENCIA2021-2</t>
  </si>
  <si>
    <t>Resolución 1519 de 2020, artículo 7, anexo 4 “Requisitos mínimos datos abiertos”, numerales 4.1 “Portal de datos
abiertos” y 4.2 “estándares de publicación de datos abiertos”; “artículo 8. Vigencia y derogatorias. La presente
resolución rige a partir de su publicación en el Diario Oficial, y, deroga la Resolución MinTIC 3564 del 2015. Sin
perjuicio de lo anterior, los sujetos obligados deberán implementar las disposiciones aquí referidas en las
siguientes fechas: el artículo 3 se deberá implementar a más tardar el 31 de diciembre del 2021, conforme con los
términos referidos en el anexo 1 de esta misma Resolución. Los lineamientos y directrices determinados en los
artículos 4, 5, 6 y 7 se deberán implementar a más tardar el 31 de marzo del 2021.”</t>
  </si>
  <si>
    <t>Hallazgo 2: No se evidenció la aplicación total de los componentes para la estrategia de Datos abiertos para las
entidades públicas descritas en la Guía de datos abiertos en Colombia, del MINTIC, ni su publicación en el Portal
Datos Abiertos del Estado colombiano -datos.gov.co, ni la aplicación de las directrices establecidas en el artículo
7 de la Resolución 1519 de 2020, anexo 4 “Requisitos mínimos datos abiertos”, numerales 4.1 “Portal de datos
abiertos” y 4.2 “estándares de publicación de datos abiertos”, en el espacio destinado para la publicación de los
datos abiertos en la sección transparencia y acceso a la información pública.</t>
  </si>
  <si>
    <t>Falta de actualización de la Estrategia Datos Abiertos
Falta de socialización de la Estrategia de datos Abiertos ante las demás áreas y oficinas del Idiger.</t>
  </si>
  <si>
    <t>Actualización mensual  de la WEB https://www.idiger.gov.co/transparencia sección 7.2 Datos Abiertos, con el objetivo de validar el estatus de la Estrategia de datos Abiertos, dentro del IDIGER y los nuevos lineamientos establecidos en la Resolución 1519 de Diciembre 2020.</t>
  </si>
  <si>
    <r>
      <rPr>
        <rFont val="Arial"/>
      </rPr>
      <t xml:space="preserve">30.06.2021: Se realizo consulta sobre Datos Abiertos a Mintic para aclarar el procedimiento de publicación de información, en donde se confirma que las Entidades Distritales deben publicar la información pertinente en el portal de Datos Bogotá. Adicionalmente, se desarrolla por parte de la Oficina TICS la visualización y actualización en el menú de transparencia el numeral 7.2 (Datos Abiertos). Así mismo, los Instrumentos de gestión de la información con los ítems 7.1.1 "Registro Activos de Información" y 7.1.2 "índice de información reservada y clasificada" se encuentran disponibles en; </t>
    </r>
    <r>
      <rPr>
        <rFont val="Arial"/>
        <color rgb="FF1155CC"/>
        <u/>
      </rPr>
      <t xml:space="preserve">https://datosabiertos.bogota.gov.co/organization/idiger.
</t>
    </r>
    <r>
      <rPr>
        <rFont val="Arial"/>
      </rPr>
      <t>13/08/2021: Registramos como avance para el hallazgo de la referencia, la elaboración del plan de apertura de datos con base a los lineamientos establecidos por Mintic. Así mismo, se actualizo los conjuntos de datos abiertos en el portal: https://datosabiertos.bogota.gov.co/organization/idiger.
29/09/2021: Para el presente avance registramos: 1. Se elaboró el plan de apertura de datos con base a lo establecido en la guía Nacional de datos abiertos solicitado por Mintic. 2. Actualización de los conjuntos de Datos en el portal de datos Bogotá a agosto de 2021. 3. Se realizó propuesta para generar una campaña pedagógica con el fin de promover el sistema SIRE y sus Datos Abiertos,  en cumplimiento de la Directiva 005 del Distrito, y la Resolución 1519 del 2020.
12/10/2021: Se enviaron evidencias del avance correspondiente a Septiembre 2021 a mburgos@idiger.gov.co.
12/11/2021: Para el mes de Octubre resaltamos como avance: Al conjunto de datos abiertos de la Entidad  SAB y STV se les dio apertura y se procedio a su publicación la plataforma:</t>
    </r>
    <r>
      <rPr>
        <rFont val="Arial"/>
        <color rgb="FF000000"/>
      </rPr>
      <t xml:space="preserve"> </t>
    </r>
    <r>
      <rPr>
        <rFont val="Arial"/>
        <color rgb="FF1155CC"/>
        <u/>
      </rPr>
      <t>https://datosabiertos.bogota.gov.co/organization/idiger.</t>
    </r>
    <r>
      <rPr>
        <rFont val="Arial"/>
      </rPr>
      <t xml:space="preserve"> En el mismo sentido se publico una visualización del conjunto de Datos "Bitácora de Emergencias" del Idiger en </t>
    </r>
    <r>
      <rPr>
        <rFont val="Arial"/>
        <color rgb="FF1155CC"/>
        <u/>
      </rPr>
      <t>https://herramientas.datos.gov.co/usos/bitacora-de-emergencias.</t>
    </r>
    <r>
      <rPr>
        <rFont val="Arial"/>
      </rPr>
      <t xml:space="preserve"> A la fecha cordialmente se solicita cierre de la acción a OCI.</t>
    </r>
  </si>
  <si>
    <r>
      <rPr>
        <rFont val="Arial"/>
        <b/>
        <sz val="10.0"/>
      </rPr>
      <t xml:space="preserve">13/10/2021: </t>
    </r>
    <r>
      <rPr>
        <rFont val="Arial"/>
        <sz val="10.0"/>
      </rPr>
      <t>se evidencia Actualización de la WEB https://www.idiger.gov.co/transparencia sección 7.2 Datos Abiertos, de acuerdo con lo reportado por la TICS en el mes de julio se actualizaron datos correspondientes : 
JUNIO:Se realizo consulta sobre Datos Abiertos a Mintic para aclarar el procedimiento de publicación de información, en donde se confirma que las Entidades Distritales deben publicar la información pertinente en el portal de Datos Bogotá. Adicionalmente, se desarrolla por parte de la Oficina TICS la visualización y actualización en el menú de transparencia el numeral 7.2 (Datos Abiertos). Así mismo, los Instrumentos de gestión de la información con los ítems 7.1.1 "Registro Activos de Información" y 7.1.2 "índice de información reservada y clasificada" se encuentran disponibles en; https://datosabiertos.bogota.gov.co/organization/idiger.
JULIO:-Elaboración del plan de apertura de datos con base a lo establecido en la guía nacional de datos abiertos solicitado por Mintic. Julio Borrador. 
-Actualización de los conjuntos de Datos en el portal de datos Bogotá a Julio de 2021.
-Diseño del borrador de una campaña pedagógica para promover el sistema SIRE y sus Datos Abiertos.
AGOSTO:-Elaboración del plan de apertura de datos con base a lo establecido en la guia nacional de datos abiertos solicitado por Mintic.
Plan de Apertura de Datos: tenemos 3 publicados, y para mejoramiento. Aperturamos 2.
- Actualización de los conjuntos de Datos en el portal de datos Bogotá a Agosto de 2021.
- Propuesta de la campaña pedagógica para promover el sistema SIRE y sus Datos Abiertos. En cumplimiento de la Directiva 005 del Distrito, y la Res. 1519. Elaboración de las piezas, un video, una encuesta. Todo esto se reportó a Mintic en el marco del
concurso Máxima Velocidad 2021, donde están midiendo el avance en la implementación de la Res. 1519 y Apertura de Datos Abiertos en las Entidades, empezando el 1 de Junio y terminando el 15 de octubre de 2021. La campaña está en ejecución desde el 3 de Septiembre y es interna y externa.
https://datosabiertos.bogota.gov.co/organization/idiger
https://datosabiertos.bogota.gov.co/dataset/registro-de-activos-de-informacion-02-10-2019
https://datosabiertos.bogota.gov.co/dataset/bitacora-de-emergencias
https://datosabiertos.bogota.gov.co/dataset/suga-sistema-unico-de-gestion-de-aglomeraciones-de-publico
https://datosabiertos.bogota.gov.co/dataset/surr-sistema-unico-de-registro-de-reasentamientos
SEPTIEMBRE: 1. Se elaboró el plan de apertura de datos con base a lo establecido en la guía Nacional de datos abiertos solicitado por Mintic. 2. Actualización de los conjuntos de Datos en el portal de datos Bogotá a agosto de 2021. 3. Se realizó propuesta para generar una campaña pedagógica con el fin de promover el sistema SIRE y sus Datos Abiertos,  en cumplimiento de la Directiva 005 del Distrito, y la Resolución 1519 del 2020.
T</t>
    </r>
    <r>
      <rPr>
        <rFont val="Arial"/>
        <b/>
        <sz val="10.0"/>
      </rPr>
      <t>eniendo en cuenta la actualización mensual  de la WEB, y  para efecto de poderle hacerle seguimiento a la acción se tendran en cuenta las fechas de inicio y finalización de esta accíon,  para este caso se realizara el seguimientos los meses de Junio, Julio, agosto, septiembre, Octubre. Se recomienda continuar con las actualizaciones de la sección 7.2 Datos Abiertos, con el objetivo de validar el estatus de la Estrategia de datos Abiertos, dentro del IDIGER y los nuevos lineamientos establecidos en la Resolución 1519 de Diciembre 2020 y así dar cumplimiento a la acción en el mes de noviembre de 2021.
A corte Septiembre se cuenta con un avance del 80% MLBC
DICIEMBRE</t>
    </r>
    <r>
      <rPr>
        <rFont val="Arial"/>
        <sz val="10.0"/>
      </rPr>
      <t xml:space="preserve">:  A corte diciembre de 2021  se evidencia que en el mes de octubre de 2021, la actualización Datos Abiertos Octubre de 2021 correspondiente a: 
*Conjuntos de Datos que se les dio Apertura: 
Sistema de Alerta Bogotá : SAB https://www.sire.gov.co/web/sab
Sistema de transporte Vertical:STB https://www.sire.gov.co/stv
De igual manera se evidenció la publicación de  una visualización del conjunto de Datos "Bitácora de Emergencias" del Idiger en https://herramientas.datos.gov.co/usos/bitacora-de-emergencias
Asi las cosas y evidenciandose que durnate el tiempo de abierta la acciones se realizaron actualizaciones en el menú de transparencia el numeral 7.2 (Datos Abiertos) se da por cerrada la acción.  Se recomienda continuar con actualizaciones en procura de continuar contribuyendo a la prestación de un mejor servicio a la ciudadania. MLBC
</t>
    </r>
  </si>
  <si>
    <t>AUDINTTICS2022-1</t>
  </si>
  <si>
    <t>Auditoría Interna Proceso Tecnologías de la
 Información y las Comunicaciones</t>
  </si>
  <si>
    <t>Actividad 2, Formato “Expedición de certificado" y 6.4 del Procedimiento Formato “Administración de Backups y recuperación de datos Procedimiento TICS-PD-07 Administración de Infraestructura Tecnológica generando deficiencia en el objetivo de control A.9.2.1 Registro de usuarios y anulación de registro de la norma ISO27001.</t>
  </si>
  <si>
    <t>Cumplimiento parcial al Procedimiento TICS-PD-07 Administración de Infraestructura Tecnológica para desactivar y/o anular un usuario y lograr mitigar el riesgo. Actividad 2, Formato “Expedición de certificado" y ACTIVIDAD 6.4 Formato “Administración de Backups y recuperación de datos</t>
  </si>
  <si>
    <t>Ausencia de Control en la desactivación y/o anulación de registro de usuarios de la entidad por la ausencia del registro de Formato “Expedición de certificado" y ACTIVIDAD 6.4 Formato “Administración de Backups y recuperación de datos
 Ausencia de Control de Copias de Respaldo de la información, software y sistemas de la entidad.</t>
  </si>
  <si>
    <t>Actualizar el procedimiento TICS-PD-07 conforme a las características y funcionalidades actuales de la infraestructura tecnológica.</t>
  </si>
  <si>
    <t>Jakeline Sánchez de López
 Profesional especializado 222-23</t>
  </si>
  <si>
    <t>16/01/2023 A la fecha no se evidencias avances ni evidencias de la presente acción</t>
  </si>
  <si>
    <t>AUDINTTICS2022-2</t>
  </si>
  <si>
    <t>Esta circunstancia desconoce los lineamientos para la valoración de controles contenida en el numeral 8.2.2 de la Guía Marco Referencia para la Gestión del Riesgo del Instituto Distrital de Gestión de Riesgos y Cambio Climático, Código: DE-GU-01, versión 11.</t>
  </si>
  <si>
    <t>Cumplimiento parcial de la GUÍA MARCO REFERENCIA PARA LA GESTIÓN DEL RIESGO DEL INSTITUTO DISTRITAL DE GESTIÓN DE RIESGOS Y CAMBIO CLIMÁTICO, numeral 8.2.2 Valoración de controles.</t>
  </si>
  <si>
    <t>Debilidades por parte de la Oficina TICS en identificar controles que permitan mitigar los riesgos de su proceso.</t>
  </si>
  <si>
    <t>Realizar la revisión y actualización de la matriz de riesgos de seguridad de la información con respecto a la infraestructura tecnológica que incluya los controles para su mitigación con su respectiva valoración conforme a la “Guía Marco Referencia Para La Gestión Del Riesgo Del Instituto Distrital De Gestión De Riesgos y Cambio Climático”</t>
  </si>
  <si>
    <t>AUDINTTICS2022-3</t>
  </si>
  <si>
    <t>Ley Estatutaria 1581 DE 2012 Por la cual se dictan disposiciones generales para la protección de datos personales. Principio de seguridad: La información sujeta a Tratamiento por el Responsable del Tratamiento o Encargado del Tratamiento a que se refiere la presente ley, se deberá manejar con las medidas técnicas, humanas y administrativas que sean necesarias para otorgar seguridad a los registros evitando su adulteración, pérdida, consulta, uso o acceso no autorizado o fraudulento.</t>
  </si>
  <si>
    <t>Materialización del riesgo Posibilidad de afectación reputacional por falencias en la operatividad de la infraestructura tecnológica debido a Falta de operatividad de la infraestructura (Servidores, pc, aires acondicionados, UPS,etc) por problemas de obsolescencia tecnológica, software desactualizado o, con fallas o, terminación de vida útil de componentes. Problemas con el fluido eléctrico en términos de falta del mismo, sobrecargas y problemas en la red eléctrica. Falta de conectividad de red o problemas con infraestructura de red de comunicaciones”.</t>
  </si>
  <si>
    <t>Ausencia de tratamiento para asegurar controles que ayuden a gestiones y manejar las medidas técnicas, humanas y administrativas que sean necesarias para otorgar seguridad a los registros evitando su adulteración, pérdida, consulta, uso o acceso no autorizado o fraudulento;</t>
  </si>
  <si>
    <t>Realizar el diagnóstico de la situación actual de la infraestructura existente que permita generar un plan de trabajo a corto, mediano y largo plazo</t>
  </si>
  <si>
    <t>AUDINTTICS2022-4</t>
  </si>
  <si>
    <t>Manual de gobierno digital Implementación de la Política de Gobierno Digital Decreto 1008 de 2018 (Compilado en el Decreto 1078 de 2015, capítulo 1, título 9, parte 2, libro 2) Lineamiento Guías y estándares Guía 8 Controles de Seguridad y Privacidad de la Información SIEMPRE se deben mencionar los controles correspondientes al Anexo A de la norma NTC: ISO/IEC 27001</t>
  </si>
  <si>
    <t>Materialización del riesgo identificado por el proceso auditor correspondiente a “Posible incumplimiento normativo debido a la ausencia de controles y desactualización de los procedimientos que aseguren el cumplimiento de los objetivos estratégicos del proceso de Tecnologías de la información y las comunicaciones del IDIGER.”</t>
  </si>
  <si>
    <t>Posible ausencia de controles que aseguren el cumplimiento normativo del proceso de Tecnologías de la Información y las Comunicaciones del IDIGER.</t>
  </si>
  <si>
    <t>Actualizar proceimiento ADM-PD-12 Versión 2 10-03-2015.</t>
  </si>
  <si>
    <t>Luis Sanchez Pofesional universitario grado 12</t>
  </si>
  <si>
    <t>Contratar personal para realizar las pruebas de funcionalidad en las etapas de desarrollo</t>
  </si>
  <si>
    <t>Tenemos un contrato de Service Desk o"Mesa de Servicios" , con el proveedor de "Aranda" que se está renovando y del cual tenemos programadas capacitaciones para usuario y adm. que no se estaba aprovechando en años anteriores para mejorar el servicio de atención de usuarios y actualizar el procedimiento con todas las condiciones definidas.</t>
  </si>
  <si>
    <t>Actualizar procedimiento TC-PD-15 Versión 1. 24/12/2019- Atención mesa de servicios.</t>
  </si>
  <si>
    <t>Carmenza González Vargas Pofesional universitario grado 08. Jesús Alfredo Sanabria Profesional especializado 222-23</t>
  </si>
  <si>
    <t>Los contratistas que tienen los conocimientos de la ERP desde sus inicios no se les ha exigido que actualicen el procedimiento, manuales etc. para que podamos tener una retroalimentación.</t>
  </si>
  <si>
    <t>Actualizar procedimiento ADM-PD-34 Versión 1. 13-01-14 . 
 Soporte y Mantenimiento ERP, Si Capital</t>
  </si>
  <si>
    <t>AESGI18-13</t>
  </si>
  <si>
    <t>NTC-ISO 14001:2015 numeral 7.2</t>
  </si>
  <si>
    <t>No se han determinado las necesidades de formación de funcionarios claves en el desempeño ambiental de la Entidad, para la vigencia 2018, asociadas con los aspectos ambientales.</t>
  </si>
  <si>
    <t xml:space="preserve">Mano de obra: Falta de cultura y compromiso organizacional de los funcionarios a la hora de realizar la  inducción en el aplicativo establecido para tal fin.
Medición y monitoreo:  No se realiza seguimiento periódico en plataforma de Inducción y Reinducción 
Método: No se incluye en el procedimiento y formato  utilizados por la entidad para la detección de necesidades de capacitación,  lo relacionado  a las capacitaciones relacionadas con los aspectos ambientales y el SGA de los funcionarios claves en la gestión ambiental. 
</t>
  </si>
  <si>
    <t>Ajustar el procedimiento ADM-PD-08 de  Vinculación, Permanencia y Retiro, incorporando las actividades de inducción  y reinducción,  así como los  respectivos controles, métodos de seguimiento, periodicidad y las fuentes de identificación.</t>
  </si>
  <si>
    <r>
      <rPr>
        <rFont val="Arial"/>
        <b/>
        <sz val="10.0"/>
      </rPr>
      <t xml:space="preserve">10 de Agosto 2018
</t>
    </r>
    <r>
      <rPr>
        <rFont val="Arial"/>
        <sz val="10.0"/>
      </rPr>
      <t xml:space="preserve">Se esta ajustando el procedimiento.
</t>
    </r>
    <r>
      <rPr>
        <rFont val="Arial"/>
        <b/>
        <sz val="10.0"/>
      </rPr>
      <t>21  de mayo de 2019</t>
    </r>
    <r>
      <rPr>
        <rFont val="Arial"/>
        <sz val="10.0"/>
      </rPr>
      <t xml:space="preserve">
No se ha terminado de ajustar el procedimiento, debido a que la ejecución del proceso de vinculación ocasionado por la  convocatoria nos evidenció que se debería ajustar nuevamente el procedimiento, que ya estaba listo para pasar a la OAP.  Como evidencia se entrega el documento del procedimiento que se esta actualizando.
</t>
    </r>
    <r>
      <rPr>
        <rFont val="Arial"/>
        <b/>
        <sz val="10.0"/>
      </rPr>
      <t xml:space="preserve">Julio 18 de 2019
</t>
    </r>
    <r>
      <rPr>
        <rFont val="Arial"/>
        <sz val="10.0"/>
      </rPr>
      <t xml:space="preserve">Se actualizó el procedimiento de vinculación así como el de retiro y se remitió a la Oficina Asesora de Planeación. Como evidencia se remite correo y procedimientos respectivos
</t>
    </r>
    <r>
      <rPr>
        <rFont val="Arial"/>
        <b/>
        <sz val="10.0"/>
      </rPr>
      <t xml:space="preserve">Diciembre de 2019
</t>
    </r>
    <r>
      <rPr>
        <rFont val="Arial"/>
        <sz val="10.0"/>
      </rPr>
      <t>El procedimiento de vinculación fue aprobado por la OAP y fue publicado en la página web del IDIGER, en el mapa de procesos/Talento Humano/procedimiento de Vinculación.
prueba pruebas</t>
    </r>
  </si>
  <si>
    <r>
      <rPr>
        <rFont val="Arial"/>
        <sz val="11.0"/>
      </rPr>
      <t xml:space="preserve">14/08-2018: El procedimientos e encuentra en  ajuste y en evaluación sobre  la funcionalidad de separar los componentes de vinculación,  permanencia y retiro de funcionarios. Continua en desarrollo.
</t>
    </r>
    <r>
      <rPr>
        <rFont val="Arial"/>
        <b/>
        <sz val="11.0"/>
      </rPr>
      <t xml:space="preserve">20 de Diciembre de 2018: </t>
    </r>
    <r>
      <rPr>
        <rFont val="Arial"/>
        <sz val="11.0"/>
      </rPr>
      <t xml:space="preserve">Mediante el seguimiento efectuado la profesional responsable del plan de mejoramiento argumentó que el procedimiento se encuentra aún en actualización. </t>
    </r>
    <r>
      <rPr>
        <rFont val="Arial"/>
        <b/>
        <sz val="11.0"/>
      </rPr>
      <t>SANH
21-05-2019</t>
    </r>
    <r>
      <rPr>
        <rFont val="Arial"/>
        <sz val="11.0"/>
      </rPr>
      <t xml:space="preserve">: Se evidencia documento borrador del procedimiento “VINCULACIÓN Y RETIRO” y se encuentra para ajuste y aprobación. La acción esta vencida en 8 meses. </t>
    </r>
    <r>
      <rPr>
        <rFont val="Arial"/>
        <b/>
        <sz val="11.0"/>
      </rPr>
      <t xml:space="preserve">LCIR
18 de Julio de 2019: </t>
    </r>
    <r>
      <rPr>
        <rFont val="Arial"/>
        <sz val="11.0"/>
      </rPr>
      <t>Se observó que la Subdirección corporativa y de Asuntos Disciplinarios remitió a la OAP los procedimientos de vinculacion y retiro de servidores del IDIGER, está pendiente que sean aprobados para su implementación en la entidad por parte de la OAP y publicados en el mapa de procesos.</t>
    </r>
    <r>
      <rPr>
        <rFont val="Arial"/>
        <b/>
        <sz val="11.0"/>
      </rPr>
      <t xml:space="preserve"> SANH
10/01/2020. </t>
    </r>
    <r>
      <rPr>
        <rFont val="Arial"/>
        <sz val="11.0"/>
      </rPr>
      <t xml:space="preserve">Se evidencia Procedimiento de Vinculación TH-PD-31 Versión 1, con la emisión inicial de documento 17/12/2019. Objetivo del Procedimiento: “Establecer los lineamientos para la vinculación a la planta de personal del IDIGER, de acuerdo con la normatividad vigente y las vacantes existentes de la misma”. Link: https://www.idiger.gov.co/web/guest/th. </t>
    </r>
    <r>
      <rPr>
        <rFont val="Arial"/>
        <b/>
        <sz val="11.0"/>
      </rPr>
      <t xml:space="preserve">LCIR.
</t>
    </r>
  </si>
  <si>
    <t>AESGI18-14</t>
  </si>
  <si>
    <t>Realizar seguimientos periódicos según lo incorporado en el procedimiento ADM-PD-08 de  Vinculación, Permanencia y Retiro</t>
  </si>
  <si>
    <r>
      <rPr>
        <rFont val="Arial"/>
        <sz val="10.0"/>
      </rPr>
      <t xml:space="preserve">14/08-2018: El procedimientos e encuentra en  ajuste y en evaluación sobre  la funcionalidad de separar los componentes de vinculación,  permanencia y retiro de funcionarios. Continua en desarrollo.DKRP
</t>
    </r>
    <r>
      <rPr>
        <rFont val="Arial"/>
        <b/>
        <sz val="10.0"/>
      </rPr>
      <t>20 de Diciembre de 2018:</t>
    </r>
    <r>
      <rPr>
        <rFont val="Arial"/>
        <sz val="10.0"/>
      </rPr>
      <t xml:space="preserve"> Mediante el seguimiento efectuado la profesional responsable del plan de mejoramiento argumentó que el procedimiento se encuentra aun en actualización. </t>
    </r>
    <r>
      <rPr>
        <rFont val="Arial"/>
        <b/>
        <sz val="10.0"/>
      </rPr>
      <t>SANH
21-05-2019</t>
    </r>
    <r>
      <rPr>
        <rFont val="Arial"/>
        <sz val="10.0"/>
      </rPr>
      <t xml:space="preserve">: Se evidencia formato de necesidades de capacitación, el cual se encuentra en la Oficina Asesora de Planeación para su aprobación. La accion no se ha culminado. Se encuentra vencida hace 8 meses. </t>
    </r>
    <r>
      <rPr>
        <rFont val="Arial"/>
        <b/>
        <sz val="10.0"/>
      </rPr>
      <t>LCIR
18 de Julio de 2019:</t>
    </r>
    <r>
      <rPr>
        <rFont val="Arial"/>
        <sz val="10.0"/>
      </rPr>
      <t xml:space="preserve"> Se observó que con corte a 26 de julio de 2019 no se ha publicado el documento, se recomienda recordar a la OAP su publicacion en el mapa de procesos.</t>
    </r>
    <r>
      <rPr>
        <rFont val="Arial"/>
        <b/>
        <sz val="10.0"/>
      </rPr>
      <t xml:space="preserve"> SANH
10/01/2020. </t>
    </r>
    <r>
      <rPr>
        <rFont val="Arial"/>
        <sz val="10.0"/>
      </rPr>
      <t xml:space="preserve">Se evidencia Formato de Necesidades ADM-FT-158, actualizado al 30/11/2018. Link: https://www.idiger.gov.co/web/guest/motivacion. </t>
    </r>
    <r>
      <rPr>
        <rFont val="Arial"/>
        <b/>
        <sz val="10.0"/>
      </rPr>
      <t>LCIR</t>
    </r>
  </si>
  <si>
    <t>AIAMBS18-4</t>
  </si>
  <si>
    <t>Auditoria Interna -Administración y manejo de Bienes y suministros</t>
  </si>
  <si>
    <t>ISO 9001:2015, numeral 7.1.3 Infraestructura</t>
  </si>
  <si>
    <t>Institucional 1. Inadecuado espacio de almacenamiento de bienes y elementos, y de funcionamiento del Almacén</t>
  </si>
  <si>
    <t>La bodega rentada no tiene la restricción de acceso al centro de reserva desde la oficina, no contempla el sistema de detección de incendios ni líneas de vida para el trabajo seguro en alturas</t>
  </si>
  <si>
    <t>Adecuar en la bodega rentada el sistema de detección de incendios, los puntos de anclaje para el trabajo serguro en alturas y definir la restricción de acceso al centro de reserva desde la oficina</t>
  </si>
  <si>
    <t>CARLOS TORRES .
 Subdirector de Emergencias</t>
  </si>
  <si>
    <r>
      <rPr>
        <rFont val="Arial"/>
        <b/>
        <sz val="10.0"/>
      </rPr>
      <t>Mayo 21 de 2019</t>
    </r>
    <r>
      <rPr>
        <rFont val="Arial"/>
        <sz val="10.0"/>
      </rPr>
      <t xml:space="preserve">
De acuerdo con lo informado por la Subdirección de Emergencias, el IDIGER  para el año 2018, en el plan de compras tenía establecido un presupuesto de 50 millones de pesos, recursos insuficientes según la cotización presentada por la empresa  respectiva, por lo cual no se hizo la instalación del sistema contra incendios.
Es importante aclarar que la instalación del sistema de incendios es muy costosa y teniendo en cuenta que no es una sede propia del IDIGER, no se podría asumir un gasto, que podría causar detrimento patrimonial en el momento que el IDIGER no suscriba un contrato de arrendamiento de esa bodega. Adicionalmente, el dueño de la bodega no va a asumir el gasto correspondiente. Por lo anterior, esta acción no se puede cumplir.
</t>
    </r>
    <r>
      <rPr>
        <rFont val="Arial"/>
        <b/>
        <sz val="10.0"/>
      </rPr>
      <t xml:space="preserve">julio 18 de 2019
</t>
    </r>
    <r>
      <rPr>
        <rFont val="Arial"/>
        <sz val="10.0"/>
      </rPr>
      <t xml:space="preserve">La Subdirectora Corporativa y de Asuntos Disciplinarios envió el 18 de julio de 2019, correo al Subdirector de Emergencias con el fin de determinar si se va a realizar la actividad por parte de esta dependencia. Como evidencia se cuenta con el correo enviado. Se remite respuesta mediante correo en donde se informa que no se va a realizar esta acción.
OCTUBRE DE 2019. Se remitió la información que solicitaba la OCI, razón por la cual se debe cerrar esta acción .
</t>
    </r>
    <r>
      <rPr>
        <rFont val="Arial"/>
        <b/>
        <sz val="10.0"/>
      </rPr>
      <t xml:space="preserve">Diciembre de 2019
</t>
    </r>
    <r>
      <rPr>
        <rFont val="Arial"/>
        <sz val="10.0"/>
      </rPr>
      <t xml:space="preserve">Se remitió a la Dra. Diana Karina en octubre la información para el cierre de esta acción, toda vez que no se puede realizar por 2 razones: 1- la sede de Fontibón no es de la Entidad, 2- No se cuenta con los recursos suficientes para la contratación del sistema de incendios
</t>
    </r>
    <r>
      <rPr>
        <rFont val="Arial"/>
        <b/>
        <sz val="10.0"/>
      </rPr>
      <t>21 Septiembre de 2020</t>
    </r>
    <r>
      <rPr>
        <rFont val="Arial"/>
        <sz val="10.0"/>
      </rPr>
      <t xml:space="preserve">
Respecto a esta acción me permito precisar que actualmente la Entidad acogió las recomendaciones establecidas y así mismo las necesidades que se vienen suscitando respecto a la disponibilidad de un espacio de almacenamiento y operación de mayor área, por lo cual, a la fecha nos encontramos adelantando un proceso de búsqueda de una bodega que cumpla con las condiciones de espacio requeridas y que así mismo se cuente con un sistema de detección de incendios, por lo cual se anexa el requerimiento recibido por parte de la Subdirección de emergencias con la cual es claro las características y necesidades de área requeridas para la operación del centro de reserva. Por otro lado, es importante aclarar que en lo que corresponde a los puntos de anclaje para trabajo en altura, me permito informar que la Entidad realizó la compra de líneas de vida portátiles con las cuales se da respuesta a este requerimiento.
</t>
    </r>
    <r>
      <rPr>
        <rFont val="Arial"/>
        <b/>
        <sz val="10.0"/>
      </rPr>
      <t>13/10/2020</t>
    </r>
    <r>
      <rPr>
        <rFont val="Arial"/>
        <sz val="10.0"/>
      </rPr>
      <t xml:space="preserve">
Se remite correo electronico a LCI adjuntando documento con el cual se está solicitando ofertas comerciales de bodegas disponibles para el traslado del centro de reserva.
Documento con el cual se puede dar cierre al proceso.
</t>
    </r>
    <r>
      <rPr>
        <rFont val="Arial"/>
        <b/>
        <sz val="10.0"/>
      </rPr>
      <t xml:space="preserve">06/11/2020
</t>
    </r>
    <r>
      <rPr>
        <rFont val="Arial"/>
        <sz val="10.0"/>
      </rPr>
      <t xml:space="preserve">Se remite pantallazo de la gestión que esta realizando la subdirección corporativa y asuntos disciplinarios con la respectiva inmobiliaria para la consecución de la nueva bodega centro de reserva. Remitimos esta evidencia dando a conocer que la subdirección esta trabajando para que esto se de en el menor tiempo posible.
</t>
    </r>
    <r>
      <rPr>
        <rFont val="Arial"/>
        <b/>
        <sz val="10.0"/>
      </rPr>
      <t>26/03/2021</t>
    </r>
    <r>
      <rPr>
        <rFont val="Arial"/>
        <sz val="10.0"/>
      </rPr>
      <t xml:space="preserve">
Este hallazgo queda 100% cumplido puesto que ya fue arrendada una nueva bodega, la cual se llevo a cabo con la empresa Muebles Multipack MS SAS, Contrato de arrendamiento 50-2021 Objeto" contratar en calidad de arrendamiento un inmueble, para garantizar la operación del Centro Distrital de Logistica y Reserva del IDIGER asi como aquellas que se requieran para la atención y manejo de emergencias en cumplimiento de los objetivos del FONDIGER y del SDGR-CC"</t>
    </r>
  </si>
  <si>
    <r>
      <rPr>
        <rFont val="Arial, sans-serif"/>
        <sz val="10.0"/>
      </rPr>
      <t xml:space="preserve">20 de Diciembre de 2018: No se evidencia avance en esa actiivdad. SANH
21-05-2019: Se evidencia Cotización -2018- 0655 de la empresa “GENERAL FIRE CONTROL”, por un valor de $194.499.481. Se evidencia archivo “Procesos de Compra”, el cual controla el Plan de Adquisiciones Vigencia 2018. La accion esta vencida hace 8 meses. LCIR
18 de Julio de 2019: Es necesario contar con la respuesta oficial de la Subdirección de Emergencias al correo remitido por la Subdirección Corporativa para determinar el avance o cierre de esta acción SANH.
10/01/2020. La SMED manifiesta que se encuentra en gestión un contrato para instalación de líneas de vida portátiles. Se cuenta con un control de ingreso de personas, donde se conocen los funcionarios que pueden ingresar. La OCI  recomienda realizar un escenario articulado para abordar el hallazgo inicial, analizando las limitaciones (indicadas en los correos de las dependencias involucradas) frente al cual se establece un plazo máximo de marzo 15 de 2020 para su definición en atención al valor de los recursos que se encuentran almacenados y frente a los cuales deben minimizarse los riesgos detectados. LCIR
22/09/2020.  Se evidencia archivo "ESTUDIOS PREVIOS CONTRATO DE ARRENDAMIENTO CONTRATACIÓN DIRECTA"donde se acoge las recomendaciones establecidas y así mismo las necesidades que se vienen suscitando respecto a la disponibilidad de un espacio de almacenamiento y operación de mayor área. Se encuentra en la etapa de proceso de búsqueda de una bodega que cumpla con las condiciones de espacio requeridas y que así mismo se cuente con un sistema de detección de incendios, respecto a los puntos de anclaje para trabajo en altura, se informa que la Entidad realizó la compra de líneas de vida portátiles con las cuales se da respuesta a este requerimiento.
19/10/2020. Se evidencia archivo Justificación Nueva Bodega Idiger SMED, el cual manifiesta la DESCRIPCIÓN DE LA NECESIDAD QUE SE PRETENDE SATISFACER y JUSTIFICACIÓN frente al contrato de arrendamiento del Centro Distrital Logístico y de Reserva – CDLyR. Se evidencia proyecto (documento en borrador incompleto y sin suscribir) de estudio previo cuyo objeto es “Contratar a título de arrendamiento un inmueble para la operación del Centro Distrital Logístico y de Reserva del IDIGER, en el cual se establecen varias especificaciones técnicas requeridas para el espacio dentro de los que se encuentra “Sistema de detección y extinción de incendios según norma”. De acuerdo a lo observado se asigna un porcentaje de avance a la acción, no obstante, se dará cierre a la acción tan pronto se evidencie el documento precontractual oficial “Estudio Previo” completo y suscrito para dar inicio al proceso de contratación, ya que de esta forma se garantiza que efectivamente se contará con el sistema de detección y extinción de incendios en la nueva bodega.
ETAPAS:
1. Adecuar en la bodega rentada el sistema de detección de incendios: 33.33%= 33.33%
2. Los puntos de anclaje para el trabajo serguro en alturas: 33.33% = 33.33%
3. Definir la restricción de acceso al centro de reserva desde la oficina= 33.33% = 17%
3. PROYECTO DE ESTUDIO PREVIO COMPLETO = 33.33% = 17% 
ESTUDIO PREVIO SUSCRITO = 33.33%. = 0%
EVIDENCIA DEL INICIO DEL PROCESO DE CONTRATACIÓN. = 33.33% = 0%
19/11/2020. Se evidencia correo electróníco del día 28/10/2020 con los ajustes especificaciones definidas para la consecución de una bodega para el traslado y funcionamiento del Centro de Reservas de la Subdirección de Emergencias.- IDIGER - FONDIGER.
</t>
    </r>
    <r>
      <rPr>
        <rFont val="Arial, sans-serif"/>
        <b/>
        <sz val="10.0"/>
      </rPr>
      <t>26/03/2021.</t>
    </r>
    <r>
      <rPr>
        <rFont val="Arial, sans-serif"/>
        <sz val="10.0"/>
      </rPr>
      <t xml:space="preserve"> Se evidencia soporte de SECOP con el número de proceso No. FONDIGER 050-2021 Título: ARRENDAMIENTO - CONTRATACIÓN DIRECTA con el arrendamiento de una nueva bodega, la cual se llevo a cabo con la empresa Muebles Multipack MS SAS, Objeto" contratar en calidad de arrendamiento un inmueble, para garantizar la operación del Centro Distrital de Logistica y Reserva del IDIGER asi como aquellas que se requieran para la atención y manejo de emergencias en cumplimiento de los objetivos del FONDIGER y del SDGR-CC" Proceso adjudicado y celebrado. LCIR 
</t>
    </r>
  </si>
  <si>
    <t>AIAMBS18-5</t>
  </si>
  <si>
    <t>política de operación del Procedimiento: Administración, Manejo y Control de Bienes ADM-PD-06 V-2</t>
  </si>
  <si>
    <t>1. Demora y falencias en el ingreso a almacén de bienes devolutivos y de consumo: Según la anterior tabla el 18% de las entradas revisadas se encontraba conforme, en el 64% de los casos se identificó que la legalización de la entrada a almacén se realizó con mora, en promedio 11 días después de que el bien y/o elemento ingresó materialmente a la entidad; en el 14% de los casos en los soportes de la entrada a almacén no se incluyeron evidencias del ingreso material en el IDIGER de los bienes y/o elementos, por lo cual no fue posible determinar la fecha de ingreso, ahora se encontraron 4 casos adicionales representando cada uno el 5% de la muestra revisada.</t>
  </si>
  <si>
    <t>No hay una persona asignada en forma permanente por parte del almacen para que realice todos los movimientos requeridos para la legalización de bienes que están en el centro de reserva</t>
  </si>
  <si>
    <t>Revisar la estructura operativa del procedimiento de ingreso a almacén de bienes devolutivos y de consumo de los ingresos o movimientos en tiempo real y contar con una persona de Almacén en el Centro de Reserva</t>
  </si>
  <si>
    <t>CAMPO ELIAS FERNANDEZ A. Almacenista</t>
  </si>
  <si>
    <r>
      <rPr>
        <rFont val="Arial"/>
        <sz val="10.0"/>
      </rPr>
      <t xml:space="preserve">Diciembre 7 de 2018
Se está ajustando el procedimiento .
</t>
    </r>
    <r>
      <rPr>
        <rFont val="Arial"/>
        <b/>
        <sz val="10.0"/>
      </rPr>
      <t>Mayo 21 de 2019</t>
    </r>
    <r>
      <rPr>
        <rFont val="Arial"/>
        <sz val="10.0"/>
      </rPr>
      <t xml:space="preserve">
Se está actualizando el procedimiento nuevamente de acuerdo con las modificaciones que se va a realizar sobre la Resolución de la Secretaría de Hacienda 001 de 2001. Se anexa documento de nueva Resolución la modificación del procedimiento y documentos complementarios
</t>
    </r>
    <r>
      <rPr>
        <rFont val="Arial"/>
        <b/>
        <sz val="10.0"/>
      </rPr>
      <t xml:space="preserve">Julio 18 de 2019
</t>
    </r>
    <r>
      <rPr>
        <rFont val="Arial"/>
        <sz val="10.0"/>
      </rPr>
      <t xml:space="preserve">Se actualizó el procedimiento de Administración y Control de Bienes el cual se remitió a la Oficina Asesora de Planeación. Como evidencia se remite correo y procedimientos respectivos
</t>
    </r>
    <r>
      <rPr>
        <rFont val="Arial"/>
        <b/>
        <sz val="10.0"/>
      </rPr>
      <t xml:space="preserve">Diciembre de 2019
</t>
    </r>
    <r>
      <rPr>
        <rFont val="Arial"/>
        <sz val="10.0"/>
      </rPr>
      <t>Se actualizó el procedimiento y fue publicado en la página web del IDIGER, en el proceso de GESTION ADMINISTRATIVA</t>
    </r>
  </si>
  <si>
    <r>
      <rPr>
        <rFont val="Arial, sans-serif"/>
        <b/>
        <sz val="10.0"/>
      </rPr>
      <t xml:space="preserve">20 de Diciembre de 2018: </t>
    </r>
    <r>
      <rPr>
        <rFont val="Arial, sans-serif"/>
        <sz val="10.0"/>
      </rPr>
      <t xml:space="preserve">Se observó la modificación del procedimiento Administración, Manejo y Control de Bienes, 
código ADM-PD-06-V3 del 07/12/2018, en visita insitu realizada el dia 20 de diciembre de 2018, la  profesional responsable del plan de mejoramiento de la Subdirección Corporativa y de Asuntos Disciplinarios, argumentó que con la aplicación del nuevo procedimiento por parte de los servidores se busca evitar los hallazgos encontraros al respecto. No obstante la versión remitida como evidencia no es la definitiva, según lo manifestado por la profesional debido a que aun falta una revisión final, así mismo se requiere su publicación en la página web de la entidad para la consulta. </t>
    </r>
    <r>
      <rPr>
        <rFont val="Arial, sans-serif"/>
        <b/>
        <sz val="10.0"/>
      </rPr>
      <t xml:space="preserve">SANH
Seguimiento 17/05/2019
</t>
    </r>
    <r>
      <rPr>
        <rFont val="Arial, sans-serif"/>
        <sz val="10.0"/>
      </rPr>
      <t xml:space="preserve">No se encuentra evidencia de la actualización del procedimiento. En el portal web continúa la versión 2, último cambio 05/05/2015. </t>
    </r>
    <r>
      <rPr>
        <rFont val="Arial, sans-serif"/>
        <b/>
        <sz val="10.0"/>
      </rPr>
      <t xml:space="preserve">LCIR
18 de Julio de 2019: </t>
    </r>
    <r>
      <rPr>
        <rFont val="Arial, sans-serif"/>
        <sz val="10.0"/>
      </rPr>
      <t>Se observó que con corte a 26 de julio de 2019 no se ha publicado el documento, en el portal web continúa la versión 2, se recomienda recordar a la OAP su publicacion en el mapa de procesos</t>
    </r>
    <r>
      <rPr>
        <rFont val="Arial, sans-serif"/>
        <b/>
        <sz val="10.0"/>
      </rPr>
      <t>. SANH</t>
    </r>
    <r>
      <rPr>
        <rFont val="Arial, sans-serif"/>
        <sz val="10.0"/>
      </rPr>
      <t xml:space="preserve">
</t>
    </r>
    <r>
      <rPr>
        <rFont val="Arial, sans-serif"/>
        <b/>
        <sz val="10.0"/>
      </rPr>
      <t>10/01/2020</t>
    </r>
    <r>
      <rPr>
        <rFont val="Arial, sans-serif"/>
        <sz val="10.0"/>
      </rPr>
      <t xml:space="preserve">. Se evidencia Procedimiento Administración, Manejo, y Control de Bienes GA-PD-06 Versión 2, con el control de cambios V2 Fecha 20/12/2019, el cual fue modificado por “El documento requiere modificarse en aplicación de la normatividad vigente”. Se evidencia la Política de Operación, Pág 2. “Si los elementos por sus características corresponden a elementos de consumo y que por necesidades del servicio requieren ser entregados o puestos en su lugar de utilización, la recepción y legalización ante almacén será responsabilidad del Supervisor del contrato”. Link: https://www.idiger.gov.co/web/guest/administrativa. </t>
    </r>
    <r>
      <rPr>
        <rFont val="Arial, sans-serif"/>
        <b/>
        <sz val="10.0"/>
      </rPr>
      <t xml:space="preserve">LCIR
</t>
    </r>
  </si>
  <si>
    <t>AIAMBS18-18</t>
  </si>
  <si>
    <t>Recomendaciones de la Auditoria</t>
  </si>
  <si>
    <t>PROCEDIMIENTO. 1.Se sugiere ajustar procedimiento estableciendo maximo 2 cargos por responsabilidad.</t>
  </si>
  <si>
    <t>El procedimiento en la columna RESPONSABLE se establecen tres (3) cargos y no es identificable la distribucion de funciones.</t>
  </si>
  <si>
    <t>REVISION, MODIFICACION Y APROBACION procedimiento</t>
  </si>
  <si>
    <r>
      <rPr>
        <rFont val="Arial"/>
        <sz val="10.0"/>
      </rPr>
      <t xml:space="preserve">
</t>
    </r>
    <r>
      <rPr>
        <rFont val="Arial"/>
        <b/>
        <sz val="10.0"/>
      </rPr>
      <t>Diciembre 7 de 2018</t>
    </r>
    <r>
      <rPr>
        <rFont val="Arial"/>
        <sz val="10.0"/>
      </rPr>
      <t xml:space="preserve">
Se esta efectuando los ajustes al procedimiento
</t>
    </r>
    <r>
      <rPr>
        <rFont val="Arial"/>
        <b/>
        <sz val="10.0"/>
      </rPr>
      <t>Mayo 21 de 2019</t>
    </r>
    <r>
      <rPr>
        <rFont val="Arial"/>
        <sz val="10.0"/>
      </rPr>
      <t xml:space="preserve">
Se está actualizando el procedimiento nuevamente de acuerdo con las modificaciones que se va a realizar sobre la Resolución de la Secretaría de Hacienda 001 de 2001. Se anexa documento de nueva Resolución la modificación del procedimiento y documentos complementarios
</t>
    </r>
    <r>
      <rPr>
        <rFont val="Arial"/>
        <b/>
        <sz val="10.0"/>
      </rPr>
      <t xml:space="preserve">Julio 18 de 2019
</t>
    </r>
    <r>
      <rPr>
        <rFont val="Arial"/>
        <sz val="10.0"/>
      </rPr>
      <t xml:space="preserve">Se actualizó el procedimiento de Administración y Control de Bienes el cual se remitió a la Oficina Asesora de Planeación. Como evidencia se remite correo y procedimientos respectivos
</t>
    </r>
    <r>
      <rPr>
        <rFont val="Arial"/>
        <b/>
        <sz val="10.0"/>
      </rPr>
      <t xml:space="preserve">Diciembre de 2019
</t>
    </r>
    <r>
      <rPr>
        <rFont val="Arial"/>
        <sz val="10.0"/>
      </rPr>
      <t>Se actualizó el procedimiento y fue publicado en la página web del IDIGER, en el proceso de GESTION ADMINISTRATIVA</t>
    </r>
  </si>
  <si>
    <r>
      <rPr>
        <rFont val="Arial, sans-serif"/>
        <b/>
        <sz val="11.0"/>
      </rPr>
      <t xml:space="preserve">20 de Diciembre de 2018: </t>
    </r>
    <r>
      <rPr>
        <rFont val="Arial, sans-serif"/>
        <sz val="11.0"/>
      </rPr>
      <t xml:space="preserve">Se observó la modificación del procedimiento Administración, Manejo y Control de Bienes, 
código ADM-PD-06-V3 del 07/12/2018, en visita insitu realizada el dia 20 de diciembre de 2018, la  profesional responsable del plan de mejoramiento de la Subdirección Corporativa y de Asuntos Disciplinarios, argumentó que con la aplicación del nuevo procedimiento por parte de los servidores se busca evitar los hallazgos encontraros al respecto. No obstante la versión remitida como evidencia no es la definitiva, según lo manifestado por la profesional debido a que aun falta una revisión final, así mismo se requiere su publicación en la página web de la entidad para la consulta. </t>
    </r>
    <r>
      <rPr>
        <rFont val="Arial, sans-serif"/>
        <b/>
        <sz val="11.0"/>
      </rPr>
      <t>SANH
21-05-2019:</t>
    </r>
    <r>
      <rPr>
        <rFont val="Arial, sans-serif"/>
        <sz val="11.0"/>
      </rPr>
      <t xml:space="preserve"> Se evidencia Guía Técnica Para la Toma Física de Inventarios – Vigencia 2018, para aprobación. Así mismo, el Procedimiento Administración, Manejo y Control de Bienes (ADM-PD-06 -V-4), del 11/04/2019. Se evidencia Manual de Procedimientos Administrativos y Contables para el Manejo y Control de los Bienes en las entidades de Gobierno de Bogotá D.C. del 30/09/2018. V1. Para su aprobación. En la web consultada el día del seguimiento permanece el procedimiento en su V6 del 2015. </t>
    </r>
    <r>
      <rPr>
        <rFont val="Arial, sans-serif"/>
        <b/>
        <sz val="11.0"/>
      </rPr>
      <t xml:space="preserve">LCIR
18 de Julio de 2019: </t>
    </r>
    <r>
      <rPr>
        <rFont val="Arial, sans-serif"/>
        <sz val="11.0"/>
      </rPr>
      <t xml:space="preserve">Se observó que con corte a 26 de julio de 2019 no se ha publicado el documento, en el portal web continúa la versión 2, se recomienda recordar a la OAP su publicacion en el mapa de procesos. </t>
    </r>
    <r>
      <rPr>
        <rFont val="Arial, sans-serif"/>
        <b/>
        <sz val="11.0"/>
      </rPr>
      <t>SANH
10/01/2020.</t>
    </r>
    <r>
      <rPr>
        <rFont val="Arial, sans-serif"/>
        <sz val="11.0"/>
      </rPr>
      <t xml:space="preserve">Se evidencia Procedimiento Administración, Manejo, y Control de Bienes GA-PD-06 Versión 2, con el control de cambios V2 Fecha 20/12/2019, el cual fue modificado por “El documento requiere modificarse en aplicación de la normatividad vigente”. Se evidencia la elaboración del procedimiento por el Almacenista – SCAD – Administrativa, y aprobación por parte de la Subdirectora Corporativa y Asuntos Disciplinarios y Jefe Oficina Asesora de Planeación. Link: https://www.idiger.gov.co/web/guest/administrativa. </t>
    </r>
    <r>
      <rPr>
        <rFont val="Arial, sans-serif"/>
        <b/>
        <sz val="11.0"/>
      </rPr>
      <t>LCIR</t>
    </r>
  </si>
  <si>
    <t>AIAMBS18-19</t>
  </si>
  <si>
    <t>PROCEDIMIENTO. 2. Se sugiere para entrega masiva de bienes y/o elementos se utilice registro de funcionarios y contratistas.</t>
  </si>
  <si>
    <t>Se realiza salida individual en entrega masiva de bienes y/o elementos.</t>
  </si>
  <si>
    <r>
      <rPr>
        <rFont val="Arial"/>
        <sz val="10.0"/>
      </rPr>
      <t>Diciembre 7 de 2018
Se esta actualizando el procedimiento
Mayo 21 de 2019
Se está actualizando el procedimiento nuevamente de acuerdo con las modificaciones que se va a realizar sobre la Resolución de la Secretaría de Hacienda 001 de 2001. Se anexa documento de nueva Resolución la modificación del procedimiento y documentos complementarios
Julio 18 de 2019
Se actualizó el procedimiento de Administración y Control de Bienes el cual se remitió a la Oficina Asesora de Planeación. Como evidencia se remite correo y procedimientos respectivos
D</t>
    </r>
    <r>
      <rPr>
        <rFont val="Arial"/>
        <b/>
        <sz val="10.0"/>
      </rPr>
      <t xml:space="preserve">iciembre de 2019
</t>
    </r>
    <r>
      <rPr>
        <rFont val="Arial"/>
        <sz val="10.0"/>
      </rPr>
      <t>Se actualizó el procedimiento y fue publicado en la página web del IDIGER, en el proceso de GESTION ADMINISTRATIVA</t>
    </r>
  </si>
  <si>
    <r>
      <rPr>
        <rFont val="Arial, sans-serif"/>
        <b/>
        <sz val="11.0"/>
      </rPr>
      <t xml:space="preserve">20 de Diciembre de 2018: </t>
    </r>
    <r>
      <rPr>
        <rFont val="Arial, sans-serif"/>
        <sz val="11.0"/>
      </rPr>
      <t xml:space="preserve">Se observó la modificación del procedimiento Administración, Manejo y Control de Bienes, 
código ADM-PD-06-V3 del 07/12/2018, en visita insitu realizada el dia 20 de diciembre de 2018, la  profesional responsable del plan de mejoramiento de la Subdirección Corporativa y de Asuntos Disciplinarios, argumentó que con la aplicación del nuevo procedimiento por parte de los servidores se busca evitar los hallazgos encontraros al respecto. No obstante la versión remitida como evidencia no es la definitiva, según lo manifestado por la profesional debido a que aun falta una revisión final, así mismo se requiere su publicación en la página web de la entidad para la consulta. </t>
    </r>
    <r>
      <rPr>
        <rFont val="Arial, sans-serif"/>
        <b/>
        <sz val="11.0"/>
      </rPr>
      <t xml:space="preserve">SANH
21-05-2019: </t>
    </r>
    <r>
      <rPr>
        <rFont val="Arial, sans-serif"/>
        <sz val="11.0"/>
      </rPr>
      <t xml:space="preserve">Se evidencia Guía Técnica Para la Toma Física de Inventarios – Vigencia 2018, para aprobación. Así mismo, el Procedimiento Administración, Manejo y Control de Bienes (ADM-PD-06 -V-4), del 11/04/2019. Se evidencia Manual de Procedimientos Administrativos y Contables para el Manejo y Control de los Bienes en las entidades de Gobierno de Bogotá D.C. del 30/09/2018. V1. Para su aprobación. En la web consultada el día del seguimiento permanece el procedimiento en su V6 del 2015. </t>
    </r>
    <r>
      <rPr>
        <rFont val="Arial, sans-serif"/>
        <b/>
        <sz val="11.0"/>
      </rPr>
      <t>LCIR
10/01/2020.</t>
    </r>
    <r>
      <rPr>
        <rFont val="Arial, sans-serif"/>
        <sz val="11.0"/>
      </rPr>
      <t xml:space="preserve">Se evidencia Formato de Solicitud de Bienes ADM-FT-36. Link: </t>
    </r>
    <r>
      <rPr>
        <rFont val="Arial, sans-serif"/>
        <color rgb="FF1155CC"/>
        <sz val="11.0"/>
        <u/>
      </rPr>
      <t>https://www.idiger.gov.co/web/guest/administrativa.LCIR</t>
    </r>
  </si>
  <si>
    <t>IGD17-7</t>
  </si>
  <si>
    <t>Auditoría Interna - Proceso Gestión Documental</t>
  </si>
  <si>
    <t>Informe de Auditoría - Debilidades</t>
  </si>
  <si>
    <t>4. Baja efectividad en la formación para lograr la competencia necesaria en los servidores que apoyan las labores de archivo de gestión:</t>
  </si>
  <si>
    <t xml:space="preserve">
Falta de plan de capacitaciones con evaluaciones de efectividad incluyendo aplicación práctica, normatividad y procedimientos vigentes.</t>
  </si>
  <si>
    <t>Realizar un plan de capacitaciones de gestión documental enmarcado en el plan de capacitacion de la entidad, realizando evaluaciones previas y post capacitación para evaluar su efectividad</t>
  </si>
  <si>
    <t>Luz Adriana Piragauta -  Profesional
Cristian Cabra - Técnico</t>
  </si>
  <si>
    <r>
      <rPr>
        <rFont val="Arial"/>
        <b/>
        <sz val="10.0"/>
      </rPr>
      <t>14 de agosto 2018</t>
    </r>
    <r>
      <rPr>
        <rFont val="Arial"/>
        <sz val="10.0"/>
      </rPr>
      <t xml:space="preserve">
Se dio prioridad a la intervención de los expedientes de contratos teniendo en cuenta que son objeto de auditoría , razón por  la cual  la prueba piloto de organización de documentos de CDI se postergará para Junio de 2019. 
</t>
    </r>
    <r>
      <rPr>
        <rFont val="Arial"/>
        <b/>
        <sz val="10.0"/>
      </rPr>
      <t xml:space="preserve">10 de Abril de 2019
</t>
    </r>
    <r>
      <rPr>
        <rFont val="Arial"/>
        <sz val="10.0"/>
      </rPr>
      <t>Por parte del área de Gestión documental se han realizado las siguientes capacitaciones en el año 2019 a los nuevos funcionarios de la Entidad: 
1</t>
    </r>
    <r>
      <rPr>
        <rFont val="Arial"/>
        <b/>
        <sz val="10.0"/>
      </rPr>
      <t>.</t>
    </r>
    <r>
      <rPr>
        <rFont val="Arial"/>
        <sz val="10.0"/>
      </rPr>
      <t xml:space="preserve"> Organización de Archivos 
2.Instrumenos archivísticos 
3.Manejo de la correspondencia en la Entidad y manejo de CORDIs Actas de Capacitación. 
Evidencias en drive: https://drive.google.com/drive/folders/1lpwgweJj6cYj752OAhNJwOpxmF-teI3g</t>
    </r>
  </si>
  <si>
    <r>
      <rPr>
        <rFont val="Arial"/>
        <b/>
        <sz val="10.0"/>
      </rPr>
      <t>16 DE AGOSTO DE 2018:</t>
    </r>
    <r>
      <rPr>
        <rFont val="Arial"/>
        <sz val="10.0"/>
      </rPr>
      <t xml:space="preserve"> Se amplia la fecha del 31 de junio de 2018 al 30 de junio de 2019, de acuerdo a Comunicación Interna 2018IE3070, en la que la Subdirección Corporativa y de Asuntos Disciplinarios solicita dicha ampliación con la siguiente justificación: </t>
    </r>
    <r>
      <rPr>
        <rFont val="Arial"/>
        <i/>
        <sz val="10.0"/>
      </rPr>
      <t xml:space="preserve">"Se dio prioridad a la intervención de los expedientes de contratos teniendo en cuenta que son objeto de auditoria, razon por l cual la prueba piloto de organización de documentos de CDI se postergará". </t>
    </r>
    <r>
      <rPr>
        <rFont val="Arial"/>
        <b/>
        <sz val="10.0"/>
      </rPr>
      <t xml:space="preserve">TMMM
18 de Julio de 2019 : </t>
    </r>
    <r>
      <rPr>
        <rFont val="Arial"/>
        <sz val="10.0"/>
      </rPr>
      <t xml:space="preserve">Se observó la realizacion de las capacitaciones mencioandas en el seguimiento de la líder de acuerdo a las evidencias remitidas, se recomienda tener en cuenta las necesidades de los servidores que ejecutan el proceso de gestión documental para integrar actividades de este tema en el plan de capacitaciones de la vigencia 2020 para dar continudad. ". </t>
    </r>
    <r>
      <rPr>
        <rFont val="Arial"/>
        <b/>
        <sz val="10.0"/>
      </rPr>
      <t xml:space="preserve">SANH
</t>
    </r>
  </si>
  <si>
    <t>IGD17-11</t>
  </si>
  <si>
    <t>7. No se ha realizado eliminación documental respondiendo a lo establecido en los instrumentos archivísticos.</t>
  </si>
  <si>
    <t xml:space="preserve">
Falta de aplicación de instrumentos archivísticos de acuerdo a los procedimientos establecidos.</t>
  </si>
  <si>
    <t>Realizar cronograma de trabajo para la aplicación de instrumentos archivísticos a los fondos documentales de la entidad.</t>
  </si>
  <si>
    <t>Gestión Documental
Profesional del Archivo de Bogotá.</t>
  </si>
  <si>
    <r>
      <rPr>
        <rFont val="Arial"/>
        <sz val="10.0"/>
      </rPr>
      <t xml:space="preserve">9 de agosto de 2018:
Los formatos de inventario FUID se dilgenciaron en la actividad de inventario en estado natural por parte del grupo de Gestión Documental.
Se dieron las instrucciones al proveedor de archivo para el correcto diligenciamiento del FUID 
</t>
    </r>
    <r>
      <rPr>
        <rFont val="Arial"/>
        <b/>
        <sz val="10.0"/>
      </rPr>
      <t xml:space="preserve">10 de Abril de 2019
</t>
    </r>
    <r>
      <rPr>
        <rFont val="Arial"/>
        <sz val="10.0"/>
      </rPr>
      <t xml:space="preserve">Se estan aplicando PGD y PINAR, esta pendiente la aplicación de TRD teniendo en cuenta a la fecha no hay  convalidación por parte del Archivo de Bogotá, previo envio de los ajustes solicitados por este.
</t>
    </r>
    <r>
      <rPr>
        <rFont val="Arial"/>
        <b/>
        <sz val="10.0"/>
      </rPr>
      <t xml:space="preserve">Julio 18 de 2019
</t>
    </r>
    <r>
      <rPr>
        <rFont val="Arial"/>
        <sz val="10.0"/>
      </rPr>
      <t xml:space="preserve">A la fecha el archivo de Bogotá no ha remitido concepto sobre la última actualización a la TRD requerida por ellos mediante comunicación 2019EE3330 del 20 de marzo de 2019. Sin embargo, conforme al proyecto del Pinar "centralización y organización de los archivos de la Entidad", se ha venido realizando la intervención archivistica (clasificación, descripción, depuración documental, inserción de documentos, elaboración de hoja de control, actualización de inventario documental y disposición física de los expedientes), actividades que permitirán la identificación de documentos a eliminar.
</t>
    </r>
    <r>
      <rPr>
        <rFont val="Arial"/>
        <b/>
        <sz val="10.0"/>
      </rPr>
      <t xml:space="preserve">Octubre de 2019
</t>
    </r>
    <r>
      <rPr>
        <rFont val="Arial"/>
        <sz val="10.0"/>
      </rPr>
      <t xml:space="preserve">Se recibió la aprobación de las TRD por parte del Archivo Distrital  a través de comunicación radicada en el IDIGER con número 2019ER17508  del 16 de septiembre de 2019. Se solicitará prórroga teniendo en cuenta que en un mes no se pueden implementar las tablas.
</t>
    </r>
    <r>
      <rPr>
        <rFont val="Arial"/>
        <b/>
        <sz val="10.0"/>
      </rPr>
      <t xml:space="preserve">Septiembre 21 de 2020:
</t>
    </r>
    <r>
      <rPr>
        <rFont val="Arial"/>
        <sz val="10.0"/>
      </rPr>
      <t xml:space="preserve">
Se adjunta el cronograma planteado para aplicacion  de los instrummentos archivisticos, el cual se encuentra en proceso de aprobacion por el Comitè Interinstitucional de Gestion y Desempeño. 
</t>
    </r>
    <r>
      <rPr>
        <rFont val="Arial"/>
        <b/>
        <sz val="10.0"/>
      </rPr>
      <t>Octubre 28/10/2020</t>
    </r>
    <r>
      <rPr>
        <rFont val="Arial"/>
        <sz val="10.0"/>
      </rPr>
      <t xml:space="preserve">
Se adjunta comunicación interna 2020IE4277, esta se da luego de realizar reunión con los referentes de gestión documental, control interno y planeación y se llega a un acuerdo para cerrar la acción, en la comunicación interna se sustenta de forma técnica la decisión tomada.
</t>
    </r>
  </si>
  <si>
    <r>
      <rPr>
        <rFont val="Arial"/>
        <sz val="10.0"/>
      </rPr>
      <t xml:space="preserve">16 DE AGOSTO DE 2018: Se amplia la fecha del 31 de diciembre de 2018 al 30 de noviembre de 2019, de acuerdo a Comunicación Interna 2018IE3070, en la que la Subdirección Corporativa y de Asuntos Disciplinarios solicita dicha ampliación con la siguiente justificación: "Teniendo en cuenta que a la fecha no se ha han convalidado las TRD por parte del Archivo de Bogotá, no se puede avanzar en esta actividad". TMMM
21-05-2019: No evidencia avances . Fue prorrogada al 30/11/2019  LCIR
21-05-2019: Se evidencia comunicado del IDIGER 2019EE3330, del 15/03/2019, donde se remite Respuesta de Concepto de Revisión y Evaluación Radicado 2-2018-22404 a la Secretaría Técnica del Consejo Distrital de Archivos de Bogotá D.C., con el propósito de continuar con el trámite de aprobación de la propuesta de actualización de las tablas de retención documental. Se evidencia capacitación Manejo, Desarrollo y Generación de Reportes del aplicativo Cordis, de los días 03/01/2019, 18/01/2019, y 05/03/2019, con TICS y Gestión Documental. LCIR
20 de julio de 2019: Hasta tanto el Archivo de Bogotá de respuesta a la comunicación 2019EE3330, se recomienda documentar las evidencias sobre la implementacion de la actividad "Realizar cronograma de trabajo para la aplicación de instrumentos archivísticos a los fondos documentales de la entidad" y su implementación, aspi como dar cuenta de los avances en la intervención archivista como se menciona en el seguimiento diligenciado el 18 de julio de 2019, ya que con esto se podria determinar el avance en la acción. SANH
Se evidencia comunicación interna 2019ER17508 del 16/09/2019 de la Secretaría Técnica del Consejo Distrital de Archivos de Bogotá D.C., en la cual oficia al IDIGER proceder a expedir al acto administrativo que ordena la adopción e implementación de la tabla de retención documental, asi como su divulgación, publicación e inscripción en el Registro Único de Series Documentales, de conformidad con los artículos 17, 18 y 19 del Acuerdo 04 de 2019 del Archivo General de la Nación. Una vez se adopte la tabla de retención documental, se procederá a la eliminación documental. LCIR
Mediante comunicado 2019IE5106 del 23/10/2019, la Subdirección Corporativa y Asuntos Disciplinarios - Gestión Documental, solicita la ampliación de la fecha de cumplimiento hasta el 31/12/2020, sustentado en lo siguiente: "Esta Acción no se ha podido realizar toda vez que el Consejo Distrital de Archivos aprobó las TRD en agosto de 2019 e informó al IDIGER con comunicación radicada 2019ER17508 del 16 de septiembre de 2019. Con base en los anterior, no es posible eliminar la documentación toda vez que primero debemos formalizar las tablas, socializarlas e implementarlas, requiriendo de por lo menos un (1) año más para realizar el proceso de eliminación documental". Una vez verificada la información suministrada, se modifica la fecha de terminación de la acción al 31/12/2020, de acuerdo a los términos requeridos por el líder del proceso. LCIR .
06/08/2020. Actividad que se encuentra en ejecución. No se evidencia avance. LCIR
</t>
    </r>
    <r>
      <rPr>
        <rFont val="Arial"/>
        <b/>
        <sz val="10.0"/>
      </rPr>
      <t>Agosto 10 de 2020</t>
    </r>
    <r>
      <rPr>
        <rFont val="Arial"/>
        <sz val="10.0"/>
      </rPr>
      <t xml:space="preserve">. Se elaboró y aprobó el acto dministrativo No. 614 de 2019,  para aprobación y adopción de TRD por parte del IDIGER, dando cumplimiento al Acuerdo 004 de 2019. Asi mismo se elaborò un cronograma para la implementacion de TRD durante la vigencia 2020, el cual no se ha podido desarrollar por temas de COVID-19 y por cambios en el personal lider del Grupo de Gestion Documental. Se adjunta cronograma.
</t>
    </r>
    <r>
      <rPr>
        <rFont val="Arial"/>
        <b/>
        <sz val="10.0"/>
      </rPr>
      <t>22/09/2020</t>
    </r>
    <r>
      <rPr>
        <rFont val="Arial"/>
        <sz val="10.0"/>
      </rPr>
      <t xml:space="preserve">. Se evidencia archivo " IGD17-11_SOPORTE GESTION DOCUMENTAL", con el cronograma de actividades para culinar la accioón al Semana del 05 al 09 de octubre de 2020.LCIR.
</t>
    </r>
    <r>
      <rPr>
        <rFont val="Arial"/>
        <b/>
        <sz val="10.0"/>
      </rPr>
      <t>30/09/2020.</t>
    </r>
    <r>
      <rPr>
        <rFont val="Arial"/>
        <sz val="10.0"/>
      </rPr>
      <t xml:space="preserve"> Teniendo en cuenta las Tablas de Retencioón Documental del fondo documental del Idiger, se ha ido dando aplicación donde se puede determinar que los tiempos de retencion y disposicion final no alcanzan para realIzar el proceso de eliminación documental, toda vez que el fondo Idiger comienza en el 2016 y que en su mayoria las series documentales deben reposar un año en gestión y nueve años en central. Una vez pasada este tiempo se aplica la disposición final establecida en la TRD. Se evidencia aplicacion del cronograma con las áreas "CRONOGRAMA TRABAJO TRD y TRASLADOS Modificado", con el fin de verificar los tiempos de cada de una de las series documentales producidas. Se dará continuidad a la aplicación del instrumensto anualmente para identificar el momento que se pueda realizar el proceso de eliminación, en los casos que aplique. Asi mismo, se evidencia la aprobación de este nuevo cronograma por parte del Comité Institucional de Gestión y desempeño del día 24/09/2020. LCIR . 
No se subsana lo establecido en la Causa del Hallazgo. Informe Auditoria Gestión Documental. Alcance "Se evaluará lo correspondiente a resultados 2016 y gestión 2017. La auditoría aplica al proceso "Administración documental ADM-PR-01 Versión 3", específicamente a los procedimientos "Administración de comunicaciones oficinales internas y externas", "Validación e ingreso de información", "Transferencias Primarias y Eliminación Documental", "Préstamo y consulta de documentos", "Aplicación y Actualización de Tablas de Retención Documental - TRD" y "Pérdida, extravío, siniestro, deterioro y reconstrucción de expedientes"  (formatos, manuales, instructivos, tramites, servicios, sistemas de Información etc.), productos asociados, así como el reporte de informes que realiza el área."</t>
    </r>
    <r>
      <rPr>
        <rFont val="Arial"/>
        <color rgb="FFFF0000"/>
        <sz val="10.0"/>
      </rPr>
      <t xml:space="preserve">
</t>
    </r>
    <r>
      <rPr>
        <rFont val="Arial"/>
        <b/>
        <sz val="10.0"/>
      </rPr>
      <t>30/10/2020</t>
    </r>
    <r>
      <rPr>
        <rFont val="Arial"/>
        <sz val="10.0"/>
      </rPr>
      <t>.Mediante comunicado 2020IE4277 del 28/10/2020 se solito el cierre de la acción una vez realizado una reunion realizada el día 28/10/2020 con la jefe de la Oficina de Control Interno Diana Karina, referentes de la SGCAD  Dora robayo, Franklin Molina, Diana Medina, y por OAP Andrés Caballero con la siguiente justificación: ...."Actualmente el grupo de Gestión Documental cuenta con un cronograma de traslados que se está realizando sobre el instrumento archivistico denominado tablas de Retención Documental el cual se esta socialzando con cada dependencia para que puedan realizar traslados al CAD. Este instrumento establece que los documentos correspondientes al FONDO DOCUMENTAL IDIGER, deben estar en el archivo en las fases de gestión y central mínimo 10 años, Este instrumento se encuentra aprobada mediante Resolución 614 de 13/11/2019 La TRD indica que los documentos en archivo de gestión reposan por 1 año y 9 años en el archivo central , por lo cual no se puede realizar la eliminación de documentos hasta que no se cumplan con los tiempos de retención establecidos en las TRD (10 años)....".</t>
    </r>
    <r>
      <rPr>
        <rFont val="Arial"/>
        <color rgb="FFFF0000"/>
        <sz val="10.0"/>
      </rPr>
      <t xml:space="preserve">
</t>
    </r>
  </si>
  <si>
    <t>ISGSST17-1</t>
  </si>
  <si>
    <t>Auditoria Interna al SGSST</t>
  </si>
  <si>
    <t>* NTC-ISO 9001: 2008 Norma Técnica Colombiana Sistemas de Gestión de la Calidad - Requisito 4.2.3. - literal b) revisar y actualizar los documentos cuando sea necesario y aprobarlos nuevamente.
 * Decreto 1072 de 2015, Artículo 2.2.4.6.16: Evaluación inicial del sistema de gestión de la seguridad y salud en el trabajo SG-SST.
 * Resolución 1111 de 2017, Artículo 10: Fases de adecuación, transición y aplicación del Sistema de Gestión de Seguridad y Salud en el Trabajo con estándares mínimos, de junio del año 2017 a diciembre del año 2019, numeral 1: Evaluación inicial (de junio a agosto de 2017).</t>
  </si>
  <si>
    <t>DOCUMENTOS DESACTUALIZADOS PARA EL DESARROLLO DE LA EVALUACIÓN INICIAL DEL SISTEMA DE GESTIÓN DE SEGURIDAD Y SALUD EN EL TRABAJO (SGSST).
 De acuerdo al Decreto 1072 de 2015 (art. 2.2.4.6.16.), la evaluación inicial del SGSST“…deberá realizarse con el fin de identificar las prioridades en seguridad y salud en el trabajo para establecer el plan de trabajo anual o para la actualización del existente…”, “…permitiendo mantener vigentes las prioridades en seguridad y salud en el trabajo acorde con los cambios en las condiciones y procesos de trabajo de la empresa y su entorno, y acorde con las modificaciones en la normatividad del Sistema General de Riesgos Laborales en Colombia…” Para tal efecto establece ocho (8) aspectos básicos, a desarrollar durante la evaluación inicial, los cuales debían ejecutarse dentro del periodo comprendido entre junio y agosto de 2017, de acuerdo a la Resolución 1111 de 2017 (art. 10.):</t>
  </si>
  <si>
    <t>No se habia realizado una evaluación tan detallada como lo correspondiente a la Resolución 1111 de 2017 que permitiera conocer la realidad frente al tema de documentación del SGSST
 2. No se habia visualizado la importancia de documentar el SGSST.
 3. No se habia visto la importancia de actualizar los documentos existentes del SGSST, porque no se consultaban.</t>
  </si>
  <si>
    <t>Actualizar y documentar en caso de requerirse los instrumentos que conforman el sistema de gestión de la seguridad y salud en el trabajo de acuerdo con lo establecido en el Decreto 1072 de 2015</t>
  </si>
  <si>
    <t>Sandra Caycedo M
 Profesional Universitario Código 219 grado 12</t>
  </si>
  <si>
    <t>21 de Mayo de 2019
Se encuentra toda la documentación del Sistema de Seguridad y Salud en el trabajo actualizada en el normograma de la Entidad
Adicionalmente:
1. Se programó y ejecutó el Plan de Seguridad y Salud en el trabajo en el año 2018 en cumplimiento de la normatividad vigente.
2. Se esta ejecutando un Plan de Seguridad y Salud en el trabajo del año 2019 el cual se diseñó en cumplimiento de la normatividad vigente.</t>
  </si>
  <si>
    <r>
      <rPr>
        <rFont val="Arial"/>
        <b/>
        <sz val="10.0"/>
      </rPr>
      <t>21/05/2019:</t>
    </r>
    <r>
      <rPr>
        <rFont val="Arial"/>
        <sz val="10.0"/>
      </rPr>
      <t xml:space="preserve"> Se evidencia archivo Plan de Trabajo 2019 definitivo Vigencia 2019. Así mismo, soportes de las actividades que se han venido desarrollando, en cumplimiento al plan como; PON EVACUACIÓN, PON INCENDIOS, PON PRIMEROS AUXILIOS, PON SISMO, SIMULACRO FONTIBON, PON ATENTADO, SISTEMA EXTINCIÓN. </t>
    </r>
    <r>
      <rPr>
        <rFont val="Arial"/>
        <b/>
        <sz val="10.0"/>
      </rPr>
      <t>LCIR</t>
    </r>
    <r>
      <rPr>
        <rFont val="Arial"/>
        <sz val="10.0"/>
      </rPr>
      <t xml:space="preserve">  </t>
    </r>
  </si>
  <si>
    <t>ISGSST17-2</t>
  </si>
  <si>
    <t>* Decreto 1072 de 2015 "Por medio del cual se expide el Decreto Único Reglamentario del Sector Trabajo", Capitulo 6 "Sistema de Gestión de la Seguridad y Salud en el Trabajo"- ARTÍCULO 2.2.4.6.8. Obligaciones de los empleadores - 9. Participación de los Trabajadores, ARTÍCULO 2.2.4.6.10. Responsabilidades de los trabajadores - 4. Informar oportunamente al empleador o contratante acerca de los peligros y riesgos latentes en su sitio de trabajo; 5. Participar en las actividades de capacitación en seguridad y salud en el trabajo definido en el plan de capacitación del SG-SST; y 6. Participar y contribuir al cumplimiento de los objetivos del Sistema de Gestión de la Seguridad y Salud en el Trabajo SG-SST.</t>
  </si>
  <si>
    <t>DEBILIDAD 2. FALTA APROPIACIÓN DEL SISTEMA DE GESTIÓN DE SEGURIDAD Y SALUD EN EL TRABAJO
 De acuerdo al sondeo de percepción realizado a funcionarios y contratistas se logró evidenciar que existe desconocimiento y falta de interés sobre aspectos y actividades del SGSST, como se observa a continuación:</t>
  </si>
  <si>
    <t>1. Es un tema relativamente nuevo en la entidad al cual no se le ha dado la importancia que se merece
 2. No se habian desarrollado temas con respecto a la seguridad y salud en el trabajo
 3. No se habian tenido en cuenta los requisitos legales frente a la seguridad y salud en el trabajo
 4. No se habia involucrado a los servidores, contratistas ni visitantes en temas relacionados con la seguridad y salud en el trabajo.
 5. no se habia tenido en cuenta a Talento Humano cuando se realizan los cambios administrativos o locativos</t>
  </si>
  <si>
    <t>1. Realizar jornadas de inducción y reinducción a servidores, contratistas de prestación de servicios 
 2. Elaborar el plan de trabajo de seguridad y salud en el trabajo correspondiente al año 2018 y realizar seguimiento.</t>
  </si>
  <si>
    <t>Mayo 21 de 2019 
En el momento de afiliación a la ARL, el contratista diligencia el formato ADM-FT-61 en donde se evidenvia que recibió la inducción al SGSST. Esto se puede evidenciar en las carpetas que se encuentran con la profesional Sandra Caycedo. Se ejecutó el Plan de acción a diciembre de 2018, evidenciando una ejecución del 97%</t>
  </si>
  <si>
    <r>
      <rPr>
        <rFont val="Arial"/>
        <b/>
        <sz val="10.0"/>
      </rPr>
      <t xml:space="preserve">21/05/2019: </t>
    </r>
    <r>
      <rPr>
        <rFont val="Arial"/>
        <sz val="10.0"/>
      </rPr>
      <t xml:space="preserve">Se evidencia archivo Plan de Trabajo 2019 definitivo Vigencia 2019. Así mismo, soportes de las actividades que se han venido desarrollando, en cumplimiento al plan como; PON EVACUACIÓN, PON INCENDIOS, PON PRIMEROS AUXILIOS, PON SISMO, SIMULACRO FONTIBON, PON ATENTADO, SISTEMA EXTINCIÓN. Se evidenció con la funcionaria responsable del Control de la Inducción de la SGSST, las carpetas con los soportes de la inducción y reinducción en la afiliación a la ARL de funcionarios y contratistas del IDIGER. </t>
    </r>
    <r>
      <rPr>
        <rFont val="Arial"/>
        <b/>
        <sz val="10.0"/>
      </rPr>
      <t>LCIR</t>
    </r>
    <r>
      <rPr>
        <rFont val="Arial"/>
        <sz val="10.0"/>
      </rPr>
      <t xml:space="preserve">   </t>
    </r>
  </si>
  <si>
    <t>ESGI17-7</t>
  </si>
  <si>
    <t>Auditoria Sistema de Gestión. Norma Iso 14001:2004</t>
  </si>
  <si>
    <t>ISO 14001:2004 Numeral 4.4.7</t>
  </si>
  <si>
    <t>No se evidencia que la organización revise periódicamente el plan de preparación y respuesta a emergencias ambientales.</t>
  </si>
  <si>
    <t>Durante la vigencia 2016 se desarrollaron
 simulacros más enfocados al Sistema de Gestión de Seguridad y Salud en el Trabajo. El PEC del IDIGER no contempla protocolos integrados (SGA – SGSST). No existe una programación de simulacros para cada vigencia.</t>
  </si>
  <si>
    <t>Desarrollar simulacro que integre la temática ambiental.</t>
  </si>
  <si>
    <t>Sandra Caycedo
 Lider SGSST</t>
  </si>
  <si>
    <r>
      <rPr>
        <rFont val="Arial"/>
        <sz val="10.0"/>
      </rPr>
      <t xml:space="preserve">1. Formato ADM-FT-61 realizar jornada de inducción y reinducción del SGSST, identificación de peligros.
 2. Emisión de Circular 001 de 2018
 3. Importancia de encontrarse afiliado a la ARL-Positiva (Enviar correo recordatorio desde Talento Humano mensualmente)
 4. Documentar el plan anual de SGSST
 5. Realizar seguimiento al plan anual del sgsst
 6. Identificación de peligros - Resolución 144 de 2017, para contatistas de prestación de servicios.
 7. Realización de mediciones ambientales
 8.Días de P&amp;P
</t>
    </r>
    <r>
      <rPr>
        <rFont val="Arial"/>
        <b/>
        <sz val="10.0"/>
      </rPr>
      <t>10 de Agosto de 2018</t>
    </r>
    <r>
      <rPr>
        <rFont val="Arial"/>
        <sz val="10.0"/>
      </rPr>
      <t xml:space="preserve">
En el momento de afiliación a la ARL, el contratista diligencia el formato ADM-FT-61 en donde se evidenvia que recibió la inducción al SGSST.
Se elaboró el Plan anual de SGSST del IDIGER, cuyo avance a junio es de 56%  
</t>
    </r>
    <r>
      <rPr>
        <rFont val="Arial"/>
        <b/>
        <sz val="10.0"/>
      </rPr>
      <t>Mayo 21 de 2019</t>
    </r>
    <r>
      <rPr>
        <rFont val="Arial"/>
        <sz val="10.0"/>
      </rPr>
      <t xml:space="preserve">
Se actualizo el Plan de preparación y respuesta Emergencias en donde se incluyó el capítulo 15.3.1 SIMULACROS AMBIENTALES. Se crearon los Procedimientos Operativos Normalizados (PON) como complemento al Plan de emergencias.
Adicionalmente, se realizó en la sede de Fontibón un simulacro ambiental sobre derrame de líquido de gasolina, se incluye video al respecto.</t>
    </r>
  </si>
  <si>
    <r>
      <rPr>
        <rFont val="Arial"/>
        <sz val="10.0"/>
      </rPr>
      <t xml:space="preserve">14-08-2018: Se identifican las distintas comunicaciones enfatizando la importancia y obligación de afiliación a ARL, se verifica Circular 001 de 2018, se cuenta Con base de datos de afiliación por parte de la referente encargada.
Se cuenta con Plan SGSST donde la dependencia reporta un 55% de avance.
De las 7 actividades de la acción reportadas para realizar se encuentran 5  realizadas equivalente a 71%.Continua en desarrollo. DKRP
</t>
    </r>
    <r>
      <rPr>
        <rFont val="Arial"/>
        <b/>
        <sz val="10.0"/>
      </rPr>
      <t>21/05/2019</t>
    </r>
    <r>
      <rPr>
        <rFont val="Arial"/>
        <sz val="10.0"/>
      </rPr>
      <t xml:space="preserve">: Se evidencia archivo Plan de Emergencias y Contingencias 2018, Numeral 15.3.1, donde se actualizó el tema “Simulacros Ambientales”. Así mismo, soportes de las actividades que se han venido desarrollando, en cumplimiento al plan como; PON EVACUACIÓN, PON INCENDIOS, PON PRIMEROS AUXILIOS, PON SISMO, SIMULACRO FONTIBON, PON ATENTADO, SISTEMA EXTINCIÓN. Se evidencia video “Simulacro Fontibón”, como actividad de capacitación de emergencia. </t>
    </r>
    <r>
      <rPr>
        <rFont val="Arial"/>
        <b/>
        <sz val="10.0"/>
      </rPr>
      <t>LCIR</t>
    </r>
  </si>
  <si>
    <t>ISGSST18-1</t>
  </si>
  <si>
    <t>Auditoría Interna -  Seguimiento al Sistema de Gestión de la Seguridad y Salud en el trabajo SGSST</t>
  </si>
  <si>
    <t>Decreto 1072 de 2015, 
 * Resolución 1111 de 2017, Artículo 10: Fases de adecuación, transición y aplicación del Sistema de Gestión de Seguridad y Salud en el Trabajo con estándares mínimos, de junio del año 2017 a diciembre del año 2019, numeral</t>
  </si>
  <si>
    <t>Incumplimiento de los requisitos mínimos para la implementación del SGSST en el IDIGER de acuerdo a lo establecido en el Decreto 1072 de 2015 y la Resolucion 1111 de 2017</t>
  </si>
  <si>
    <t xml:space="preserve">Falta de revisión de los documentos que se publican en la intranet de la entidad relacionados con el SGSST para identificar su actualización oportuna
No se cuenta con el personal de planta suficiente para la implementación del SGSST
Falta de articulación de las dependencias para propender por la implementación del SGSST
Falta de apropiación y de interés por parte de los colaboradores (Servidores y Contratistas) del IDIGER para coayudar en la implementación del SGSST
</t>
  </si>
  <si>
    <t>Formular y ejecutar un plan de trabajo para cumplir con los requisitos mínimos del SGSST según la normatividad específica aplicable</t>
  </si>
  <si>
    <t xml:space="preserve">
Mayo 21 de 2019
Se ejecutó el Plan de acción a diciembre de 2018, evidenciando una ejecución del 97%
</t>
  </si>
  <si>
    <r>
      <rPr>
        <rFont val="Arial"/>
        <sz val="10.0"/>
      </rPr>
      <t>En los informes de los simulacros realizados (Subdirección Corporativa) se registran los resultados de las jornadas con las respectivas recomendaciones de mejora que se encuentran en curso de inclusión al PEC. (Se realizó simulacro, se identificó y se documentó, en curso adecuación de documento) Dentro de la auditoria al SGSST realizada entre septiembre y diciembre de 2017, se recomendo la actualización del documento PEC con todos sus anexos.
14-08-2018: Pendiente hasta reincorporación de vacaciones de la referente.</t>
    </r>
    <r>
      <rPr>
        <rFont val="Arial"/>
        <b/>
        <sz val="10.0"/>
      </rPr>
      <t>DKRP
21/05/2019</t>
    </r>
    <r>
      <rPr>
        <rFont val="Arial"/>
        <sz val="10.0"/>
      </rPr>
      <t xml:space="preserve">: 
Se evidencia archivo Plan de Emergencias y Contingencias 2018 del IDIGER y Plan de Trabajo 2018 con un cumplimiento del 97%.
</t>
    </r>
    <r>
      <rPr>
        <rFont val="Arial"/>
        <b/>
        <sz val="10.0"/>
      </rPr>
      <t>LCIR</t>
    </r>
  </si>
  <si>
    <t>AIGF18-1</t>
  </si>
  <si>
    <t>Auditoría Interna-Gestión Financiera</t>
  </si>
  <si>
    <t>Normas de Referencia: Normas para el Reconocimiento, Medición, Revelación. Resolución 
 533 de 2015 CGN; el Numeral 7.1.6 Conocimientos De La Organización de la ISO 
 9001.2015 y El Componente Información Y Comunicación del MECI 2017</t>
  </si>
  <si>
    <t>1. La provisión contable de procesos judiciales no es revisada periódicamente frente a los procesos y valores registrados en SIPROJ WEB</t>
  </si>
  <si>
    <t>La rotación de personal por la convocatoria 431 de 2016 generó algun desorden en la consecución de actividades relacionadas con la revisón de información de SIPROJ WEB</t>
  </si>
  <si>
    <t>Efectuar trimestralmente reunión para realizar la conciliación conjunta entre el grupo contable y la OAJ de los procesos judiciales y valores registrados en SIPROJ WEB</t>
  </si>
  <si>
    <t>Correctiva</t>
  </si>
  <si>
    <t>Subdirección Corporativa - Grupo contable</t>
  </si>
  <si>
    <t>Leticia Vasquez</t>
  </si>
  <si>
    <t xml:space="preserve">
Mayo 21 de 2019
Se realizaron reuniones con la Oficina Asesora Jurídica  y se efectuó la conciliación correspondiente para actualizar en SIPROj WEB</t>
  </si>
  <si>
    <r>
      <rPr>
        <rFont val="Arial"/>
        <b/>
        <sz val="10.0"/>
      </rPr>
      <t>21/05/2019:</t>
    </r>
    <r>
      <rPr>
        <rFont val="Arial"/>
        <sz val="10.0"/>
      </rPr>
      <t xml:space="preserve"> Se evidencia Acta de Reunión No. 1, Tema Conciliación Reporte SIPROJ, del día 11/01/2019 entre la Oficina Asesora Jurídica y el Área de Gestión Contable, donde se realizó la Conciliación Bases SIPROJ Cuarto  Trimestre 2018 (4to Contingente Judicial), con una actividad pendiente por corregir de la cédula del Sr. Rodríguez Leal Michael Alexander. Se evidencia Acta de Reunión, Tema: Seguimiento a Compromisos Revisión Cuarto Trimestre Contable, (4to Contingente Judicial) del día 04/02/2019 entre la Oficina Asesora Jurídica y el Área de Gestión Contable donde se corrige la cédula del Sr. Rodríguez Leal Michael Alexander. Se evidencia Acta de Reunión, Tema: Seguimiento a Compromisos Revisión Primer Trimestre Contable - 2019, (1er Contingente Judicial) del día 04/04/2019 entre la Oficina Asesora Jurídica y el Área de Gestión Contable donde se evidencia que tanto la información de los procesos judiciales y la información contable, coinciden.</t>
    </r>
    <r>
      <rPr>
        <rFont val="Arial"/>
        <b/>
        <sz val="10.0"/>
      </rPr>
      <t>LCIR</t>
    </r>
  </si>
  <si>
    <t>AIGF18-2</t>
  </si>
  <si>
    <t>Normas de Referencia: el numeral 5.3. Roles, responsabilidades y autoridades en la 
 organización de la ISO 9001.2015. Componente Actividades de Control</t>
  </si>
  <si>
    <t>2. La primera línea de defensa que realiza las operaciones sobre incapacidades y amortización de saldos de convenios no suministra información en tiempo real a la primera y segunda línea de defensa del procedimiento contable</t>
  </si>
  <si>
    <t>Los reportes de incapacidades presentan retrasos por la no entrega de incapacidades y la validación de estas por parte de las EPS
 Deconocimiento en la Entrega de información al área contable frente a la liquidación de convenios</t>
  </si>
  <si>
    <t>1. Realizar mesas de trabajo con las dependencias que deben entregar información de convenios
 2. Proyectar comunicación a las áreas técnicas del IDIGER sobre información que se debe entregar a Contabilidad
 3. Elaborar y aprobar procedimiento de incapacidades</t>
  </si>
  <si>
    <t xml:space="preserve">
Mayo 21 de 2019
Se realizó comunicación a los supervisores de convenios y se efectuó reunión con estos</t>
  </si>
  <si>
    <r>
      <rPr>
        <rFont val="Arial"/>
        <b/>
        <sz val="10.0"/>
      </rPr>
      <t>21/05/2019</t>
    </r>
    <r>
      <rPr>
        <rFont val="Arial"/>
        <sz val="10.0"/>
      </rPr>
      <t xml:space="preserve">: Se evidencia comunicado 2019IE1733 del 10/04/2019 de la Sub. Corporativa y Asuntos Disciplinarios, Asuntos INFORME DE CONVENIOS, donde solicita se remitan los informes financieros de ejecución de convenios con corte a 31 de marzo de 2019, para dar cumplimiento a la Res. 533 de 2015, Depuración Contable Permanente del Procedimiento para la evaluación del Control Interno Contable de la Res. 193 de 2016 y Art. 355 de la Ley 1819 de 2016. Se evidencia lista de asistencia del día 14/11/2018, Tema: Conciliación Convenios de Obra, Convenios 537 y 602, con la participación de 5 funcionarios. </t>
    </r>
    <r>
      <rPr>
        <rFont val="Arial"/>
        <b/>
        <sz val="10.0"/>
      </rPr>
      <t>LCIR</t>
    </r>
  </si>
  <si>
    <t xml:space="preserve"> Resolución No. DDC-000003 del 5 de diciembre de 2018 “por la cual se establecen lineamientos para la sostenibilidad del Sistema Contable Público Distrital” art. 7 “Plan de sostenibilidad”.
- Plan de Sostenibilidad Contable del IDIGER</t>
  </si>
  <si>
    <t>El Plan de sostenibilidad contable no cuenta con todos los criterios mínimos de acuerdo a lo  establecido en la  resolución No. DDC-000003 del 5 de diciembre de 2018 “por la cual se establecen lineamientos para la sostenibilidad del Sistema Contable Público Distrital” art. 7 “Plan de sostenibilidad”</t>
  </si>
  <si>
    <t xml:space="preserve">No se establecio dentro del Plan de Acción del área contable la revisión normativa del procedimiento GFI-PD-02. 
</t>
  </si>
  <si>
    <t xml:space="preserve">Actualizar el  procedimiento de Gestión Contable Código: GFI-PD-02 Versión 05 del 29 de diciembre de 2017. de acuerdo al formato de Plantilla Procedimiento establecido.
</t>
  </si>
  <si>
    <t>21 Septiembre de 2020
Conforme esta Accion remitimos copia del correo electronico en el cual desde el area de planeacion en el cual informan que la solicitud de publicación del procedimiento de contabilidad fue aprobado y que el documento se
encuentra disponible y publicado en el Mapa de Procesos en Gestión Financiera.</t>
  </si>
  <si>
    <r>
      <rPr>
        <rFont val="Arial"/>
        <b/>
        <sz val="10.0"/>
      </rPr>
      <t>30/04/2020.</t>
    </r>
    <r>
      <rPr>
        <rFont val="Arial"/>
        <sz val="10.0"/>
      </rPr>
      <t xml:space="preserve"> No se encuentra evidencia del avance de la acción. No hay referente por parte de la SGCAD.</t>
    </r>
    <r>
      <rPr>
        <rFont val="Arial"/>
        <b/>
        <sz val="10.0"/>
      </rPr>
      <t xml:space="preserve"> LCIR
Agosto 11 de 2020</t>
    </r>
    <r>
      <rPr>
        <rFont val="Arial"/>
        <sz val="10.0"/>
      </rPr>
      <t xml:space="preserve">. No se evidencia avance de la acción. LCIR
</t>
    </r>
    <r>
      <rPr>
        <rFont val="Arial"/>
        <b/>
        <sz val="10.0"/>
      </rPr>
      <t xml:space="preserve">
</t>
    </r>
    <r>
      <rPr>
        <rFont val="Arial"/>
        <b/>
        <color rgb="FFFF0000"/>
        <sz val="10.0"/>
      </rPr>
      <t>22/09/2020.</t>
    </r>
    <r>
      <rPr>
        <rFont val="Arial"/>
        <sz val="10.0"/>
      </rPr>
      <t>Se evidencia correo electrónico del día 17/09/2020, donde la funcionaria Maria Eugenia Tovar Rojas de la OAP informa a Contabilidad la aprobación y publicación del procedimiento en el Mapa de Procesos en gestión Financiera. Link: https://www.idiger.gov.co/web/guest/financiera</t>
    </r>
  </si>
  <si>
    <t>El Modelo Integrado de Planeación y Gestión MIPG adoptado para la ciudad de Bogotá a través del Decreto 591 de 2018, establece:
 *7ª. Dimensión: Control Interno - 7.2.1 Diseñar y mantener de manera adecuada y efectiva el MECI desarrollando las siguientes actividades para cada uno de sus componentes – Actividades de control...</t>
  </si>
  <si>
    <t>El área contable cuenta con el procedimiento de Gestión Contable Código: GFI-PD-02 Versión 05 del 29 de diciembre de 2017 ubicado en la página web link https://www.idiger.gov.co/web/guest/financiera, sin embargo se evidenció que este procedimiento no se encuentra actualizado debido a que se relaciona la resolución DDC 000001 de Julio 30 de 2010que fue derogada por la resolución DDC 000003 de Diciembre05 de 2018 con las normas vigentes.</t>
  </si>
  <si>
    <t xml:space="preserve">No se estableció en el Plan de Acción del área contable la armonización y verificación entre los procedimientos y planes contables con las actualizaciones normativas existentes </t>
  </si>
  <si>
    <t>Reformular el  Plan de Sostenibilidad, adicionando las columnas de avance (cuantitativo y cualitativo), y limitantes presentadas, solicitando las evidencias a las diferentes áreas que reportan la información</t>
  </si>
  <si>
    <t>21 Septiembre de 2020
Conforme esta Acciòn remitimos copia del Acta de reunion No.2 del comité de sostenibiidad contabledel dia 30 de Diciembre de 2020, el cual soporta en su punto no.6 la aprobacion por parte del comité tecnico de las modificaciones realizadas al plan de sostenibilidad con ocasion a la auditoria realizada.</t>
  </si>
  <si>
    <r>
      <rPr>
        <rFont val="Arial"/>
        <b/>
        <sz val="10.0"/>
      </rPr>
      <t>30/04/2020.</t>
    </r>
    <r>
      <rPr>
        <rFont val="Arial"/>
        <sz val="10.0"/>
      </rPr>
      <t xml:space="preserve"> No se encuentra evidencia del avance de la acción. No hay referente por parte de la SGCAD. </t>
    </r>
    <r>
      <rPr>
        <rFont val="Arial"/>
        <b/>
        <sz val="10.0"/>
      </rPr>
      <t>LCIR
Agosto 11 de 2020</t>
    </r>
    <r>
      <rPr>
        <rFont val="Arial"/>
        <sz val="10.0"/>
      </rPr>
      <t xml:space="preserve">. No se evidencia avance de la acción. LCIR.
</t>
    </r>
    <r>
      <rPr>
        <rFont val="Arial"/>
        <b/>
        <color rgb="FFFF0000"/>
        <sz val="10.0"/>
      </rPr>
      <t xml:space="preserve">22/09/2020. </t>
    </r>
    <r>
      <rPr>
        <rFont val="Arial"/>
        <sz val="10.0"/>
      </rPr>
      <t>Se evidencia archivo "AIGF19_4_FORMATO CHECK LIST 2020 CONSOLIDADO_PLAN_SOSTENIBILIDAD" con las modificaciones realizadas de acuerdo a la recomendaciones de la Auditoria Continua. Asi mismo se evidencia su sensibilización del día 18/09/2020, con una participación de 13 asistentes. Se aprobó su modificación mediante acta de reunión No.2 en el Comité de Sostenibilidad Contable del 30/12/2019.</t>
    </r>
  </si>
  <si>
    <t>AIADPREDIAL19-4</t>
  </si>
  <si>
    <t>Auditoría Interna procedimiento: Adquisición Predial para el Reasentamiento GMR-PD-09 Versión 2.</t>
  </si>
  <si>
    <t xml:space="preserve">•	Modelo Integrado de Planeación y Gestión – MIPG, Política de Fortalecimiento organizacional y simplificación de procesos, “Trabajar por procesos”: “En este punto, los aspectos mínimos que una entidad debe tener en cuenta para trabajar por procesos son los siguientes: (…)
– Definir la secuencia de cada una de las diferentes actividades del proceso, desagregándolo en procedimientos o tareas
– Definir los responsables del proceso y sus obligaciones
– Revisar y analizar permanente el conjunto de procesos institucionales, a fin de actualizarlos y racionalizarlos (recorte de pasos, tiempos, requisitos, entre otros) (…)
Los jefes de las áreas de planeación lideran y facilitan los parámetros para el trabajo por procesos de la entidad. Sin embargo, la responsabilidad de su mantenimiento y mejora recae en cada uno de los líderes de los procesos y sus grupos de trabajo.” (Negrilla y subrayado fuera de texto)
•	La Resolución 645 del 24 de octubre de 2017,  “Por medio de la cual se modifica y unifica el manual de funciones y Competencias laborales del Instituto Distrital de Gestión de Riesgos y Cambio Climático IDIGER”, establece como función en el manual de funciones del cargo 222-23, “Área funcional Oficina Asesora Jurídica”: “11. Depurar y legalizar los documentos que acreditan la titularidad de los bienes inmuebles del IDIGER, 14. Coordinar los procesos de saneamiento predial de los inmuebles adquiridos por el IDIGER en el marco de la ejecución de los diferentes programas.” 
</t>
  </si>
  <si>
    <t>HALLAZGO 4. NO SE EVIDENCIA LINEAMIENTO INSTITUCIONAL DOCUMENTADO PARA EL SANEAMIENTO DE LOS PREDIOS ADQUIRIDOS POR EL IDIGER EN EL MARCO DEL PROGRAMA DE REASENTAMIENTO.</t>
  </si>
  <si>
    <t xml:space="preserve">Presunción de que las adquisiciones de predios antiguos realizadas por la Entidad se habían efectuado en debida forma </t>
  </si>
  <si>
    <t>Elaborar una guía para el saneamiento de los predios mas antiguos adquiridos por el idiger</t>
  </si>
  <si>
    <t>Subdirección Corporativa y Asuntos Disciplinarios y Oficina Asesora Jurídica</t>
  </si>
  <si>
    <r>
      <rPr>
        <rFont val="Arial"/>
        <b/>
        <sz val="10.0"/>
      </rPr>
      <t xml:space="preserve">14/10/2020
</t>
    </r>
    <r>
      <rPr>
        <rFont val="Arial"/>
        <sz val="10.0"/>
      </rPr>
      <t xml:space="preserve">Se envia guía de saneamiento predial elaborada por parte de la subdirección corporativa y de asuntos disciplinario a la oficina de planeación para la publicación.
</t>
    </r>
    <r>
      <rPr>
        <rFont val="Arial"/>
        <b/>
        <sz val="10.0"/>
      </rPr>
      <t>28/10/2020</t>
    </r>
    <r>
      <rPr>
        <rFont val="Arial"/>
        <sz val="10.0"/>
      </rPr>
      <t xml:space="preserve">
Se realiza la publicación de manera oficial en la pagína Web de la entidad de la Guía de saneamiento predial con esto se da alcance a la acción propuesta, en el siguiente Link se puede evidenciar:
https://www.idiger.gov.co/documents/20182/295042/GA-GU-05+Guia+para+el+tratamiento+de+los+bienes+V1.pdf/55c8202f-465e-4c0d-8356-729a9646eecd</t>
    </r>
  </si>
  <si>
    <r>
      <rPr>
        <rFont val="Arial"/>
        <b/>
        <sz val="10.0"/>
      </rPr>
      <t>30/04/2020.</t>
    </r>
    <r>
      <rPr>
        <rFont val="Arial"/>
        <sz val="10.0"/>
      </rPr>
      <t xml:space="preserve"> No se encuentra evidencia del avance de la acción. No hay referente por parte de la SGCAD. </t>
    </r>
    <r>
      <rPr>
        <rFont val="Arial"/>
        <b/>
        <sz val="10.0"/>
      </rPr>
      <t xml:space="preserve">LCIR
Agosto 11 de 2020. </t>
    </r>
    <r>
      <rPr>
        <rFont val="Arial"/>
        <sz val="10.0"/>
      </rPr>
      <t xml:space="preserve">No se evidencia avance de la acción. LCIR.
</t>
    </r>
    <r>
      <rPr>
        <rFont val="Arial"/>
        <b/>
        <sz val="10.0"/>
      </rPr>
      <t xml:space="preserve">
</t>
    </r>
    <r>
      <rPr>
        <rFont val="Arial"/>
        <sz val="10.0"/>
      </rPr>
      <t xml:space="preserve">
</t>
    </r>
    <r>
      <rPr>
        <rFont val="Arial"/>
        <b/>
        <sz val="10.0"/>
      </rPr>
      <t xml:space="preserve">14/07/2020: </t>
    </r>
    <r>
      <rPr>
        <rFont val="Arial"/>
        <sz val="10.0"/>
      </rPr>
      <t xml:space="preserve">A la fecha de revisión esta acción se encontró en estado "abierta vencida" (fecha de terminación 01/06/2020); mediante comunicación interna 2020IE2513 del 07/07/2020, la Oficina Asesora Jurídica solicitó "prorroga hasta el dia 30 de novimebre de 2020 (...)" </t>
    </r>
    <r>
      <rPr>
        <rFont val="Arial"/>
        <b/>
        <color rgb="FFFF0000"/>
        <sz val="10.0"/>
      </rPr>
      <t xml:space="preserve">por lo cual desde la Oficina de Control Interno se cambió la fecha de finalización del "01/06/2020" y se asignó nueva fecha para el </t>
    </r>
    <r>
      <rPr>
        <rFont val="Arial"/>
        <b/>
        <color rgb="FFFF0000"/>
        <sz val="12.0"/>
      </rPr>
      <t>30/11/2020</t>
    </r>
    <r>
      <rPr>
        <rFont val="Arial"/>
        <sz val="10.0"/>
      </rPr>
      <t xml:space="preserve">, pasando a estado "abierta en desarrollo". SANH
</t>
    </r>
    <r>
      <rPr>
        <rFont val="Arial"/>
        <b/>
        <sz val="10.0"/>
      </rPr>
      <t>19/10/2020.</t>
    </r>
    <r>
      <rPr>
        <rFont val="Arial"/>
        <sz val="10.0"/>
      </rPr>
      <t xml:space="preserve"> Se evidencia Guía de Saneamiento Predial en elaboración. Se evidencia solicitud de Creación, actualización, o eliminacion de documentos solicitando la creación de la Guía de Sanemaiento Predial. LCIR.
</t>
    </r>
    <r>
      <rPr>
        <rFont val="Arial"/>
        <b/>
        <sz val="10.0"/>
      </rPr>
      <t xml:space="preserve">29/10/2020.  </t>
    </r>
    <r>
      <rPr>
        <rFont val="Arial"/>
        <sz val="10.0"/>
      </rPr>
      <t>Se evidencia la GUÍA PARA EL TRATAMIENTO DE LOS BIENES DENTRO DEL NUEVO MARCO NORMATIVO GA-GU-05 Versión 1 en el portal web del Idiger, en el Mapa de procesos. 
Lin</t>
    </r>
    <r>
      <rPr>
        <rFont val="Arial"/>
        <color rgb="FF000000"/>
        <sz val="10.0"/>
      </rPr>
      <t xml:space="preserve">k: </t>
    </r>
    <r>
      <rPr>
        <rFont val="Arial"/>
        <color rgb="FF1155CC"/>
        <sz val="10.0"/>
        <u/>
      </rPr>
      <t>https://www.idiger.gov.co/documents/20182/295042/GA-GU-05+Guia+para+el+tratamiento+de+los+bienes+V1.pdf/55c8202f-465e-4c0d-8356-729a9646eecd</t>
    </r>
    <r>
      <rPr>
        <rFont val="Arial"/>
        <sz val="10.0"/>
      </rPr>
      <t xml:space="preserve"> LCIR</t>
    </r>
  </si>
  <si>
    <t>ISGSST19-1</t>
  </si>
  <si>
    <t>Seguimiento Al Sistema de Gestión de seguridad y Salud en el Trabajo</t>
  </si>
  <si>
    <t>Recomendaciones del informe 2019IE5487 del 15/11/2019</t>
  </si>
  <si>
    <t>Se solicita que la dependencia formule acciones como oportunidad de mejora en el Plan de Mejoramiento Institucional, respecto a las recomendaciones que se enuncian a continuación las cuales han sido reiteradas por la Oficina de Control Interno durante las dos anteriores vigencias:
 Se reitera la recomendación de incluir dentro de los pliegos de condiciones correspondientes a la contratación de servicios de salud para la ejecución de exámenes ocupacionales, un mecanismo estándar para la recopilación de los resultados médicos periódicos a fin de manejar una trazabilidad año a año con respecto a las mismas variables, teniendo en cuenta el reciente ingreso de personal de la entidad (a partir de octubre de la vigencia 2018), lo que permite iniciar una recopilación periódica organizada y estructurada de las condiciones de salud de los trabajadores. Esta acción permite que la entidad cuente con la evolución de las condiciones de salud históricas de cada uno de los empleados, frente a procesos legales que se puedan generar por enfermedades o accidentes laborales.
 Publicar los documentos actualizados correspondientes al SGSST, en el link dispuesto en la intranet para tal fin, garantizando que los funcionarios conozcan esta información.
Realizar la actualización de las evaluaciones de amenazas y vulnerabilidades en el Plan de Emergencias y Contingencias del IDIGER.
 Desarrollar evaluación de la efectividad de las medidas implementadas para controlar los peligros, riesgos y amenazas, verificando si en el año en curso, dichas medidas están permitiendo reducir, los índices de frecuencia y severidad por ausentismo, accidentes e incidentes de trabajo y vulnerabilidad, entre otros, conforme a lo establecido en el Decreto 1072 de 2015.
 Teniendo en cuenta la importancia de los indicadores como mecanismos de medición y control, se les debe dar un tratamiento prioritario al interior del sistema, dentro de lo cual se recomienda seguimiento y análisis y/o ajustes de ser necesario, como insumo para la implementación de medidas.</t>
  </si>
  <si>
    <t xml:space="preserve">"La profesional del area de SGSST consideró que era suficiente el análisis presentado por el proveedor.
No se revisó la página web después de la actualización que efectuó la oficina TICS </t>
  </si>
  <si>
    <t>Realizar las siguientes acciones para cumplir con las recomendaciones establecidas en el informe de seguimiento al Sistema de gestión de seguridad y salud en el trabajo.
Continuar ocn la incorporación en las obligaciones contractuales de servicios de salud de un mecanismo estandar para la recopilación de los resultados médicos periodicos
Continuar con la recopilación de la información de exámenes médicos periodicos y llevar la trazabilidad y análisis año tras año de las variables
Realizar un análisis de la evolución de las condiciones de salud históricas de cada uno de los empleados sobre enfermedades y accidentes de trabajo
Actualizar y publicar la matriz de identificación de peligros
Actualizar, publicar el PEC del IDIGER anualmente
Incluir dentro del PEC las evaluaciones de amenzas y vulnerabilidades
Desarrollar la evaluación de la efectividad de las medidas implementadas para controlar los peligros, riesgos, y amenza, verificando y realizando un análsis de estas frente a los indices de frecuencia y severidad sobre ausentismo, acidentes e incidentes de trabajo y vulnerabilidad entre otros
Realizar seguimiento y análisis de los indicadores e implementar las medidas que sean necearias sobre el resultado obtenido.</t>
  </si>
  <si>
    <t>Sandra Caycedo</t>
  </si>
  <si>
    <r>
      <rPr>
        <rFont val="Arial"/>
        <b/>
        <sz val="10.0"/>
      </rPr>
      <t xml:space="preserve">14/07/2020 </t>
    </r>
    <r>
      <rPr>
        <rFont val="Arial"/>
        <color rgb="FFFF0000"/>
        <sz val="10.0"/>
      </rPr>
      <t xml:space="preserve">Se acepta la solicitud de modificación de la acción según lo sugerido en memorando de radicado 2020IE2518 enviado por la Subdireccion Corporativa, se concertó la nueva estructura de la acción y se incluyó una nueva con el ajuste propuesto y el plazo ampliado a </t>
    </r>
    <r>
      <rPr>
        <rFont val="Arial"/>
        <b/>
        <color rgb="FFFF0000"/>
        <sz val="10.0"/>
      </rPr>
      <t>15/08/2020</t>
    </r>
    <r>
      <rPr>
        <rFont val="Arial"/>
        <sz val="10.0"/>
      </rPr>
      <t xml:space="preserve">, referenciada con el identificador ISGSST19-2, por tal motivo la OCI modifica esta acción en la fecha de su cumplimiento.
</t>
    </r>
    <r>
      <rPr>
        <rFont val="Arial"/>
        <b/>
        <sz val="10.0"/>
      </rPr>
      <t xml:space="preserve">30/04/2020. </t>
    </r>
    <r>
      <rPr>
        <rFont val="Arial"/>
        <sz val="10.0"/>
      </rPr>
      <t xml:space="preserve">No se encuentra evidencia del avance de la acción. No hay referente por parte de la SGCAD. </t>
    </r>
    <r>
      <rPr>
        <rFont val="Arial"/>
        <b/>
        <sz val="10.0"/>
      </rPr>
      <t xml:space="preserve">LCIR.
</t>
    </r>
    <r>
      <rPr>
        <rFont val="Arial"/>
        <sz val="10.0"/>
      </rPr>
      <t xml:space="preserve">
</t>
    </r>
  </si>
  <si>
    <t>AINOMSITAD-1</t>
  </si>
  <si>
    <t>Auditoría Interna procedimientos Nómina y Situaciones Administrativas</t>
  </si>
  <si>
    <t xml:space="preserve">Guía de Administración Pública - ABC de situaciones administrativas, Departamento Administrativo de la Función Pública DAFP y lo establecido en la Ley 1635 de 2013 "Por medio de la cual se establece la licencia por luto para los servidores públicos":
“La licencia por luto es una situación administrativa regulada por la Ley 1635 de 2013 en la que se busca que el servidor público cuente con un tiempo prudencial que le permita volver a retomar sus actividades laborales, entendiendo el duelo como la pena, el sufrimiento y el desamparo emocional causado por la muerte o la pérdida de un ser querido.
La licencia por luto es remunerada y se concede a los servidores públicos por cinco (5) días hábiles en caso del fallecimiento de su cónyuge, compañero (a) permanente o de un familiar hasta el segundo grado de consanguinidad (hijos, padres, hermanos, abuelos y nietos), primero de afinidad (suegros) y segundo civil (padre adoptante, hijo adoptivo, hermano adoptivo). La justificación de la ausencia del empleado deberá presentarse al Jefe de Personal o quien haga sus veces dentro de los treinta (30) días siguientes a la ocurrencia del hecho, adjuntando copia del certificado de defunción expedido por la autoridad competente, además de los siguientes documentos:
En caso de relación de parentesco por consanguinidad: copia del Certificado de Registro Civil en donde se constate la relación vinculante entre el empleado y la persona fallecida.
En caso de relación cónyuge: copia del certificado de matrimonio civil o religioso.
En caso de compañera o compañero permanente: declaración que haga el servidor público ante la autoridad, la cual se entenderá hecha bajo la gravedad del juramento, donde se manifieste la convivencia que tenían el empleado con la persona fallecida, según la normatividad vigente.
En caso de parentesco por afinidad: copia del certificado de matrimonio civil o religioso (cónyuges), o por declaración que haga el servidor público ante la autoridad, la cual se entenderá hecha bajo la gravedad del juramento (compañeros(as) permanentes) y copia del Registro Civil en la que conste la relación del cónyuge, compañero o compañera permanente con la persona fallecida.
En caso de parentesco civil: copia del Registro Civil donde conste el parentesco del empleado con la persona adoptada fallecida. La licencia por luto no interrumpe el tiempo de servicio. Esta licencia interrumpe las vacaciones, la licencia ordinaria y la licencia no remunerada para adelantar estudios, si el empleado se encuentra en estas situaciones administrativas. Una vez cumplida la misma, se reanudarán las diferentes situaciones administrativas en la que se encontraba el servidor. (Art. 2.2.5.5.16 del Decreto 1083 de 2015 modificado por el 648 de 2017)”
</t>
  </si>
  <si>
    <t>OBSERVACIÓN 1.No se observaron soportes suficientes y completos remitidos por la Subdirección Corporativa y de Asuntos Disciplinarios relacionados con la radicación de la documentación por parte de los servidores públicos del Idiger, necesaria para sustentar la situación administrativa licencia por luto en la cual se encontraron suscritos, de acuerdo a lo establecio en la ley 1653 de 2013</t>
  </si>
  <si>
    <t>Desconocimiento por parte de algunos de los servidores y contratistas del área de Talento Humano de la documentación existente en las historias laborales</t>
  </si>
  <si>
    <t>Capacitar a los servidores y contratistas en Tablas de Retención documental del área de Halento Humano</t>
  </si>
  <si>
    <t>1. Area de gestión Documental 
 2.Claudia Gómez M</t>
  </si>
  <si>
    <t>1. 01/03/2020
2. 01/03/2020</t>
  </si>
  <si>
    <t>1. 31/03/2020
2. 31/12/2020</t>
  </si>
  <si>
    <r>
      <rPr>
        <rFont val="Arial"/>
        <b/>
        <sz val="10.0"/>
      </rPr>
      <t xml:space="preserve">14/07/2020 </t>
    </r>
    <r>
      <rPr>
        <rFont val="Arial"/>
        <sz val="10.0"/>
      </rPr>
      <t xml:space="preserve">Se acepta la solicitud de modificación de la acción segun lo sugerido en memorando de radicado 2020IE2518 enviado por la Subdireccion Corporativa, se concerto la nueva estructura de la accion y se incluyo una nueva con el ajuste propuesto y el plazo ampliado a 15/08/2020, referenciada con el identificador </t>
    </r>
    <r>
      <rPr>
        <rFont val="Arial"/>
        <b/>
        <sz val="10.0"/>
      </rPr>
      <t>AINOMSITAD-5,</t>
    </r>
    <r>
      <rPr>
        <rFont val="Arial"/>
        <sz val="10.0"/>
      </rPr>
      <t xml:space="preserve"> por tal motivo la OCI cierra esta acción a fin de evitar su duplicidad.
</t>
    </r>
    <r>
      <rPr>
        <rFont val="Arial"/>
        <b/>
        <sz val="10.0"/>
      </rPr>
      <t xml:space="preserve">30/04/2020. </t>
    </r>
    <r>
      <rPr>
        <rFont val="Arial"/>
        <sz val="10.0"/>
      </rPr>
      <t xml:space="preserve">No se encuentra evidencia del avance de la acción. No hay referente por parte de la SGCAD. </t>
    </r>
    <r>
      <rPr>
        <rFont val="Arial"/>
        <b/>
        <sz val="10.0"/>
      </rPr>
      <t>LCIR</t>
    </r>
  </si>
  <si>
    <t>AINOMSITAD-2</t>
  </si>
  <si>
    <t>Criterio:
Modelo Integrado de Planeación y Gestión – MIPG, Política de Fortalecimiento organizacional y simplificación de procesos, “Trabajar por procesos”: “En este punto, los aspectos mínimos que una entidad debe tener en cuenta para trabajar por procesos son los siguientes: (…)
– Identificar los riesgos del proceso, así como establecer los controles correspondientes
– Definir los controles de medición y seguimiento correspondientes
Dimensión de Control Interno, segundo componente, “Evaluación del Riesgo” - Asegurar la gestión del riesgo en la entidad, que indica: “Referencia al ejercicio efectuado bajo el liderazgo del equipo directivo y de todos los servidores de la entidad, y permite identificar, evaluar y gestionar eventos potenciales, tanto internos como externos, que puedan afectar el logro de los objetivos institucionales”.</t>
  </si>
  <si>
    <t xml:space="preserve"> OBSERVACIÓN 2. Valoración de riesgos y controles operacionales</t>
  </si>
  <si>
    <t>Debilidades en el marco de referencia de la matriz de riesgos del IDIGER</t>
  </si>
  <si>
    <t>Analizar y actualizar la matriz de riesgos de proceso y corrupción del área de talento humano</t>
  </si>
  <si>
    <t>Claudia Gómez M
Eulin Gómez P</t>
  </si>
  <si>
    <t>25 de septiembre
Se remite:
Correo remitido el 13 de febrero de 2020 con la matriz de riesgos actualizada a la Oficina Asesora de Planeación.
Correo reenvio de la matriz actualizada a la Oficina Asesora de Planeación de fecha 7 de julio de 2020.
Mediante radicado 2020IE3353 del 31 de agosto de 2020, a la Oficina de Control Interno y a la Oficina Asesora de Planeación, las evidencias del mapa de riesgos.
El 4 de septiembre de 2020, se remitió a la Oficina Asesora de Planeación la matriz de riesgos de Talento Humano actualizada.
03/12/2020
Se remite acta de mesa de trabajo matriz de riesgo para el proceso de talento humano realizada el 27/11/2020 entre talento humano y la referentes de la oficina asesora de planeación, donde el punto principal es la capacitación de la nueva plantilla de levantamiento de riesgo la cual fue aprobada en comite, se realiza el ejercicio con los referentes de planeación de manera presencial y virtual. con esta acciones se da por entendido que dicho hallazgo puede ser cerrado. adicional se adjunat la plantilla con todos los riesgos de talento humano la cual quedara vigente a partir de enero 2021.</t>
  </si>
  <si>
    <r>
      <rPr>
        <rFont val="Arial"/>
        <b/>
        <sz val="10.0"/>
      </rPr>
      <t xml:space="preserve">14/07/2020 </t>
    </r>
    <r>
      <rPr>
        <rFont val="Arial"/>
        <sz val="10.0"/>
      </rPr>
      <t>Se concede la modificación del plazo de la  acción según lo sugerido en memorando de radicado 2020IE2518 enviado por la Subdirección Corporativa, se incluyo una nueva acción con el ajuste propuesto y el plazo ampliado a</t>
    </r>
    <r>
      <rPr>
        <rFont val="Arial"/>
        <b/>
        <sz val="10.0"/>
      </rPr>
      <t xml:space="preserve"> </t>
    </r>
    <r>
      <rPr>
        <rFont val="Arial"/>
        <b/>
        <color rgb="FFFF0000"/>
        <sz val="10.0"/>
      </rPr>
      <t>15/08/2020,</t>
    </r>
    <r>
      <rPr>
        <rFont val="Arial"/>
        <b/>
        <sz val="10.0"/>
      </rPr>
      <t xml:space="preserve"> r</t>
    </r>
    <r>
      <rPr>
        <rFont val="Arial"/>
        <sz val="10.0"/>
      </rPr>
      <t xml:space="preserve">eferenciada con el identificador AINOMSITAD-6, por tal motivo la OCI cierra esta acción a fin de evitar su duplicidad.
Agosto 11 de 2020. No se evidencia avance de la acción. LCIR </t>
    </r>
    <r>
      <rPr>
        <rFont val="Arial"/>
        <color rgb="FFFF0000"/>
        <sz val="10.0"/>
      </rPr>
      <t xml:space="preserve">Nota: Esta acción tiene cambio de fecha de terminación 15/08/2020.
</t>
    </r>
    <r>
      <rPr>
        <rFont val="Arial"/>
        <b/>
        <sz val="10.0"/>
      </rPr>
      <t>28/09/2020.</t>
    </r>
    <r>
      <rPr>
        <rFont val="Arial"/>
        <sz val="10.0"/>
      </rPr>
      <t xml:space="preserve"> Se evidencia Comunicación Interna  2020IE3353 del 31/08/2020 de la SGCAD a la OAP,  informando las evidencias del Mapa de riesgos de Corrupción y de gestión. No se encuentra la Matriz de Riesgos de Corrupción Actualizada de acuerdo al formato  DE_FT_13_MAPA DE RIESGOS INSITUCIONALES.
Se evidencia correo electrónico del día 13/02/2020 de la SGCAD a la  OAP remitiendo,la matriz de riesgos de corrupción de talento humano.
Se evidencia correo electronico del día 07/07/2020 de la SGCAD a la  OAP remitiendo nuevamente la matriz de riesgos.
Se evidencia correo electronico del día 04/09/2020 de la SGCAD a la  OAP remitiendo,la matriz ajustada. </t>
    </r>
    <r>
      <rPr>
        <rFont val="Arial"/>
        <b/>
        <sz val="10.0"/>
      </rPr>
      <t xml:space="preserve">LCIR.
04/12/2020. </t>
    </r>
    <r>
      <rPr>
        <rFont val="Arial"/>
        <sz val="10.0"/>
      </rPr>
      <t xml:space="preserve">Se evidencia Formato con la nueva Plantilla de la Matriz de Riesgos de los riesgos identificados por el ärea de Talento Humano., Proceso Talento Humano  y SGSST. Asi mismo, se evidencia acta Seción Virtual del día 27/11/2020 a las 8:30 am con el,Objetivo de Presentar a los líderes de los procesos y a los responsables de la ejecución de los procedimientos y/o actividades de a nueva herraminta del Mapa de Riesgos con el fin de explicar el diligenciamiento de la misma: para que el área posteriormente entregue el consolidado del mapa de riesgos en la nueva plantilla al final del mes de diciembre de 2020. LCIR   </t>
    </r>
  </si>
  <si>
    <t>AINOMSITAD-3</t>
  </si>
  <si>
    <t>Criterio: Reporte de autorización de horas extras, dominicales, festivos, recargo nocturno y trabajo suplementario-Código ADM-FT-156”</t>
  </si>
  <si>
    <t>OBSERVACIÓN 3. Una vez calculadas las horas extras se observó
diferencias tanto en la planilla “reporte de autorización de horas
extras, dominicales, festivos, recargo nocturno y trabajo
suplementario-código adm-ft-156” con lo reportado en la nómina de
enero de 2019 generado por el aplicativo perno</t>
  </si>
  <si>
    <t xml:space="preserve">No se tenía un servidor o contratista asignado para realizar una  verificación posterior de los factores de las nóminas generadas </t>
  </si>
  <si>
    <t>Asignar a una persona que realice la verificación de cada uno de los factores de la nómina generada mensualmente</t>
  </si>
  <si>
    <t>Clara Prada</t>
  </si>
  <si>
    <t>25 de septiembre
Teniendo en cuenta la auditoria realizada a finales del año 2019, subdirecciòn Corporativa, designo a la contratista Clara Prada, para que luego de elaborar la nòmina en TH, realizarà la revisiòn de las novedades incorporadas, entre estas las horas extras y verificara la nòmina en general, quien estuvo hasta el 28 defebrero de 2020.
Con el cambio de Administraciòn, la responsabilidad la retomo directamente el àrea de contabilidad desde marzo de 2020, la profesional responsable de Contabilidad, designo a la funcionaria Angie Rodriguez Prof Universitario de Contabilidad, para que  realizarà la funciòn de revisar toda la nòmina de conformidad a las novedades reportadas mensualmente, asì mismo la misma responsable de contabilidad (Marìa Leticia Vasquez), luego de la revisiòn efectuada por Angie Rodriguez, realiza revisiones aleatorias de la nòmina para constatar y verificar que la nòmina no presente inconsistencias y se realicen las correcciones pertinentes en el caso de presentarse.
Por lo tanto a la fecha se cuenta con el apoyo correspondiente de un funcionario de planta del àrea de contabilidad que se encarga de realizar la revisiòn de la nòmina, no solo de de las horas extras ya que no son las ùnicas novedades de nòmina. ( Se anexan evidencias de revisiòn)</t>
  </si>
  <si>
    <r>
      <rPr>
        <rFont val="Arial"/>
        <b/>
        <sz val="10.0"/>
      </rPr>
      <t xml:space="preserve">30/04/2020. </t>
    </r>
    <r>
      <rPr>
        <rFont val="Arial"/>
        <sz val="10.0"/>
      </rPr>
      <t xml:space="preserve">No se encuentra evidencia del avance de la acción. No hay referente por parte de la SGCAD. </t>
    </r>
    <r>
      <rPr>
        <rFont val="Arial"/>
        <b/>
        <sz val="10.0"/>
      </rPr>
      <t>LCIR.
Agosto 11 de 202</t>
    </r>
    <r>
      <rPr>
        <rFont val="Arial"/>
        <sz val="10.0"/>
      </rPr>
      <t xml:space="preserve">0. No se evidencia avance de la acción. LCIR.
</t>
    </r>
    <r>
      <rPr>
        <rFont val="Arial"/>
        <b/>
        <sz val="10.0"/>
      </rPr>
      <t xml:space="preserve">28/09/2020. </t>
    </r>
    <r>
      <rPr>
        <rFont val="Arial"/>
        <sz val="10.0"/>
      </rPr>
      <t xml:space="preserve">Se evidencia la asignación de un funcionario de planta del área de contabilidad, para la revision de la nómina. Asi mismo se evidencian soportes aleatorios de la revisión de nómina de vigencia 2020. </t>
    </r>
    <r>
      <rPr>
        <rFont val="Arial"/>
        <b/>
        <sz val="10.0"/>
      </rPr>
      <t>LCIR</t>
    </r>
    <r>
      <rPr>
        <rFont val="Arial"/>
        <sz val="10.0"/>
      </rPr>
      <t xml:space="preserve">
</t>
    </r>
  </si>
  <si>
    <t>AINOMSITAD-4</t>
  </si>
  <si>
    <t>CIRCULAR EXTERNA 020 del DASC: Registro de Hoja de Vida en el Sistema de Información Distrital de Empleo y Administración Publica — SIDEAP, obligaciones de las Entidades Distritales respecto al reporte de información y certificación mensual de la información.
ACTA DE COMPROMISO DE ACTUALIZACIÓN PERMANENTE DE INFORMACIÓN DE SIDEAP SUSCRITA ENTRE EL DASC Y EL IDIGER Y RADICADA BAJO COMUNICACIÓN 2019 2019EE14315:
Compromiso 4: El INSTITUTO DISTRITAL DE GESTIÓN DEL RIESGO Y CAMBIO CLIMÁTICO certificará mensualmente antes del séptimo día hábil del mes siguiente al reportado que la información de planta de personal así como la contratación cargada esa idea corresponde la totalidad de Novedades presentadas en la entidad al último día del mes en los formatos sf-002 certificado reporte talento humano cda sc FM certificado reporte contratación SIDEAP</t>
  </si>
  <si>
    <t>OBSERVACIÓN 4. Se presenta extemporaneidad en uno de los reportes de certificación de actualización del sideap, correspondiente al mes de septiembre de 2019 y reportada en octubre de 2019.</t>
  </si>
  <si>
    <t xml:space="preserve">Falta de control y seguimiento en las fechas máximas para actualización del SIDEAP </t>
  </si>
  <si>
    <t>Tener un cronograma  de las fechas máximas de actualización del SIDEAP y llevar el control y seguimiento respectivo que permita dar cumplimiento a lo establecido por el DASCD</t>
  </si>
  <si>
    <t>Claudia Gómez M
Alejandra Sabino</t>
  </si>
  <si>
    <t>25 de septiembre
Se adjunta:
1. Cronograma de actualización del Sideap. 
2. Correo cronograma de entrega de infoamación del SIDEAP del II semestre dirigido a la 3. Oficina Asesora Jurídica.
3. Radicado 2020EE147 del 8/1/2020 Remisión información SIDEAP del mes de diciembre al DASCD.
4. Correo electrónico entrega información SIDEAP el 14/01/2020 del mes de diciembre al DASCD.Radicado 2020EE2001 del 6/02/2020 Remisión información SIDEAP del mes de enero al DASCD.
5. Radicado 2020EE3330 del 4/03/2020 Remisión Información SIDEAP del mes de febrero al DASCD.
6. Correo electrónico del 13 de marzo entrega información SIDEAP del mes de fecbrero.
7. Radicado 2020EE4311 del 7/04/2020 remisión información SIDEAP del mes de marzo.
8. Correo electrónico del 7 de abril entrega información SIDEAP del mes de marzo al DASCD.
9. Correo electrónico del 8 de mayo entrega información SIDEAP del 
10. Radicado 2020EE5734 del 5/06/2020 Remisión Información SIDEAP del mes de mayo al DASCD.
11. Radicado 2020EE6341 del 7/7/2020 Remisión información SIDEAP de los meses de mayo y junio al DASCD.
12. Correo electrónico del 5/06/2020 entrega información SIDEAP del mes de mayo.
13. Correo electrónico del 7/7/2020 entrega información SIDEAP de los meses de mayo y junio.
14. Radicado 2020EE7489 del 11/08/20 Remisión información SIDEAP del mes de julio al DASCD.</t>
  </si>
  <si>
    <t xml:space="preserve">30/04/2020. No se encuentra evidencia del avance de la acción. No hay referente por parte de la SGCAD. 
LCIR
Agosto 11 de 2020. No se evidencia avance de la acción. LCIR.
28/08/2020. Se evidencian los siguientes soportes:
- CERTIFICACIÓN DE ACTUALIZACIÓN DE INFORMACIÓN SISTEMA DE INFORMACIÓN DISTRITAL DEL EMPLEO Y LA ADMINISTRACIÓN PÚBLICA - SIDEAP. Mes reportado Julio/2020.
- CERTIFICACIÓN DE ACTUALIZACIÓN DE INFORMACIÓN SISTEMA DE INFORMACIÓN DISTRITAL DEL EMPLEO Y LA ADMINISTRACIÓN PÚBLICA - SIDEAP. Mes reportado Abril/2020.
- CERTIFICACIÓN DE ACTUALIZACIÓN DE INFORMACIÓN SISTEMA DE INFORMACIÓN DISTRITAL DEL EMPLEO Y LA ADMINISTRACIÓN PÚBLICA - SIDEAP. Mes reportado Diciembre/2019, 2020EE147. Se evidencia correo electrónico del día 14/01/2020 donde se remite el informe SIDEAP a sideap_entidadessideap_entidades@serviciocivil.gov.co&gt;
- CERTIFICACIÓN DE ACTUALIZACIÓN DE INFORMACIÓN SISTEMA DE INFORMACIÓN DISTRITAL DEL EMPLEO Y LA ADMINISTRACIÓN PÚBLICA - SIDEAP. Mes reportado Enero/2020, 2020EE2001. Se evidencia correo electrónico del día 07/02/2020 donde se remite el informe SIDEAP a sideap_entidadessideap_entidades@serviciocivil.gov.co&gt;
- CERTIFICACIÓN DE ACTUALIZACIÓN DE INFORMACIÓN SISTEMA DE INFORMACIÓN DISTRITAL DEL EMPLEO Y LA ADMINISTRACIÓN PÚBLICA - SIDEAP. Mes reportado Febrero/2020, 2020EE3330.Se evidencia correo electrónico del día 13/03/2020 donde se remite el informe SIDEAP a sideap_entidadessideap_entidades@serviciocivil.gov.co&gt;
- CERTIFICACIÓN DE ACTUALIZACIÓN DE INFORMACIÓN SISTEMA DE INFORMACIÓN DISTRITAL DEL EMPLEO Y LA ADMINISTRACIÓN PÚBLICA - SIDEAP. Mes reportado Marzo/2020, 2020EE4311. 
-CERTIFICACIÓN DE ACTUALIZACIÓN DE INFORMACIÓN SISTEMA DE INFORMACIÓN DISTRITAL DEL EMPLEO Y LA ADMINISTRACIÓN PÚBLICA - SIDEAP. Mes reportado Mayo/2020, 2020EE5734.
- CERTIFICACIÓN DE ACTUALIZACIÓN DE INFORMACIÓN SISTEMA DE INFORMACIÓN DISTRITAL DEL EMPLEO Y LA ADMINISTRACIÓN PÚBLICA - SIDEAP. Mes reportado Mayo y Junio /2020, 2020EE6341.Se evidencia correo electrónico de los días 05/06/2020 y  07/07/2020 donde se remite el informe SIDEAP a sideap_entidadessideap_entidades@serviciocivil.gov.co&gt;
- CERTIFICACIÓN DE ACTUALIZACIÓN DE INFORMACIÓN SISTEMA DE INFORMACIÓN DISTRITAL DEL EMPLEO Y LA ADMINISTRACIÓN PÚBLICA - SIDEAP. Mes reportado Julio/2020, 2020EE7493.
- Se evidencia correo electronico del día 20/08/2020 con el crónograma de entrega de la información correspondiente a la SIDEAP del segundo semestre de 2020.
- Se evidencia archivo en excel del Plan de Mejoramiento -  ENTREGA - SIDEAP - DIAS HABILES - ENERO A AGOSTO DE 2020. LCIR
Nota: No se evidencia envío del mes de agosto de 2020. LCIR
</t>
  </si>
  <si>
    <t>ESCAD20-1</t>
  </si>
  <si>
    <t>Requerimiento Contaduria General de la Nación. seguimiento CHIP.</t>
  </si>
  <si>
    <t>Numeral 1-Presentación de Estados Financieros del capítulo VI-Normas para la presentación de estados financieros y revelaciones del Marco Normativo para Entidades de Gobierno; la resolución 706 de 2016 y sus modificaciones, y el numeral 2.2.3 del instructivo No. 001 del 17 de diciembre de 2019</t>
  </si>
  <si>
    <t xml:space="preserve">“…se observa un  incumplimiento en la norma que regula la presentación de estados financieros puesto que en el reporte se evidencia que se contraviene lo dispuesto en el numeral 1-Presentación de Estados Financieros del capítulo VI-Normas para la presentación de estados financieros y revelaciones del Marco Normativo para Entidades de Gobierno; la resolución 706 de 2016 y sus modificaciones, y el numeral 2.2.3 del instructivo No. 001 del 17 de diciembre de 2019, por la siguiente  deficiencia observada: No reporta estados financieros completos </t>
  </si>
  <si>
    <t>*Debilidad en los controles establecidos para la transmición de los Estados Financieros a la Plataforma Chip.</t>
  </si>
  <si>
    <t>*Implementación herramienta Check list para la transmición de la información a la Contaduría General de la Nación, a traves de la Plataforma Chip.</t>
  </si>
  <si>
    <t>MARIA LETICIA VASQUEZ V</t>
  </si>
  <si>
    <r>
      <rPr>
        <rFont val="Arial"/>
        <b/>
        <sz val="10.0"/>
      </rPr>
      <t>01 de octubre 2020</t>
    </r>
    <r>
      <rPr>
        <rFont val="Arial"/>
        <sz val="10.0"/>
      </rPr>
      <t xml:space="preserve">
Se implemento una heramienta en excel  para previamente validar la información en la elaboración  de los Estados Financieros-  adjunto formato en excel.</t>
    </r>
  </si>
  <si>
    <r>
      <rPr>
        <rFont val="Arial"/>
        <b/>
        <sz val="10.0"/>
      </rPr>
      <t xml:space="preserve">30/04/2020. </t>
    </r>
    <r>
      <rPr>
        <rFont val="Arial"/>
        <sz val="10.0"/>
      </rPr>
      <t xml:space="preserve">No se encuentra evidencia del avance de la acción. No hay referente por parte de la SGCAD. </t>
    </r>
    <r>
      <rPr>
        <rFont val="Arial"/>
        <b/>
        <sz val="10.0"/>
      </rPr>
      <t>LCIR
Agosto 11 de 2020</t>
    </r>
    <r>
      <rPr>
        <rFont val="Arial"/>
        <sz val="10.0"/>
      </rPr>
      <t xml:space="preserve">. No se evidencia avance de la acción. LCIR
</t>
    </r>
    <r>
      <rPr>
        <rFont val="Arial"/>
        <b/>
        <sz val="10.0"/>
      </rPr>
      <t xml:space="preserve">
01/10/2020</t>
    </r>
    <r>
      <rPr>
        <rFont val="Arial"/>
        <sz val="10.0"/>
      </rPr>
      <t>. Se evidencia archivo" IDENTIFICADOR - ESCAD20-1  - CHECK LIST ESTADOS FINANCIEROS" , el cual contiene como control los estándares mínimos de validación contable y lista de chequeo revisión de estados financieros presentados. LCIR. 
Total seguimientos de acuerdo a las fechas del PM =</t>
    </r>
  </si>
  <si>
    <t>SEGSOSTCONT2020-2</t>
  </si>
  <si>
    <t>INFORME SEGUIMIENTO PLAN DE SOSTENIBILIDAD CONTABLE
Corte: Diciembre de 2020</t>
  </si>
  <si>
    <t>Resolución No. DDC-000003 del 5 de diciembre de 2018 “Por la cual se establecen lineamientos para la sostenibilidad del Sistema Contable Público Distrital” art. 7 “Plan de sostenibilidad” y lo aprobado mediante comité.</t>
  </si>
  <si>
    <t>El formato del plan de sostenibilidad contable no contiene lo aprobado en el comité de Sostenibilidad contable del mes de diciembre de 2019, es decir las columnas de avance cuantitativas, avance cualitativas”, anexo de soportes”, “dificultades presentadas”, sino que realiza una columna “consolidado año 2019” donde concluye que todas las depedencias involucradas cumplieron en un 100% con el envío de la información, situación que podría llevar al incumplimiento de lo establecido en la Resolución No. DDC-000003 del 5 de diciembre de 2018 “Por la cual se establecen lineamientos para la sostenibilidad del Sistema Contable Público Distrital” art. 7 “Plan de sostenibilidad” y lo aprobado mediante comité.</t>
  </si>
  <si>
    <t xml:space="preserve">Falencia en la consolidacion del cuadro definitivo de la información recibida por las áreas funcionales. </t>
  </si>
  <si>
    <t>Actualizar el formato Sostenibilidad Contable, que sirva de instrumento de monitoreo  a  la informacion enviada por las areas funcionales, de tal forma que permita medir el avance cualitativo, avance cuantitativo y las dificulatades presentadas.</t>
  </si>
  <si>
    <r>
      <rPr>
        <rFont val="Arial"/>
        <b/>
        <sz val="10.0"/>
      </rPr>
      <t>01 de octubre 2020</t>
    </r>
    <r>
      <rPr>
        <rFont val="Arial"/>
        <sz val="10.0"/>
      </rPr>
      <t xml:space="preserve">
Acorde a la reunión de la Subdirección Corporativa donde se sensibilizo el tema de Sostenibilidad Contable, en los compromisos establecidos  quedo en que la herramienta se va a actualizar en enero 2021, y en estos dos trimestres restantes se va hacer acompañamiento a cada area al finalizar el trimestre y monitoreos  mensuales, a fin de fortalecer la cultura y afinar el optimo diligenciamiento de la herramienta Check list.
</t>
    </r>
    <r>
      <rPr>
        <rFont val="Arial"/>
        <b/>
        <sz val="10.0"/>
      </rPr>
      <t xml:space="preserve">27/10/2020
</t>
    </r>
    <r>
      <rPr>
        <rFont val="Arial"/>
        <sz val="10.0"/>
      </rPr>
      <t xml:space="preserve"> El formato se encuentra corregido con los ajuste propuestos. Se han realizado reuniones de sensibilizacion, capacitacion y acompañamiento sobre el diligenciamiento del formato y se esta a la espera por parte de la oficina asesora de palneación para la formalización de dicho formato.
</t>
    </r>
    <r>
      <rPr>
        <rFont val="Arial"/>
        <b/>
        <sz val="10.0"/>
      </rPr>
      <t xml:space="preserve">03/12/2020
</t>
    </r>
    <r>
      <rPr>
        <rFont val="Arial"/>
        <sz val="10.0"/>
      </rPr>
      <t xml:space="preserve"> Se remite el formato de Plan de sostenibilidad contable, se encuentra adoptado y publicado en la pagina de IDIGER, adicional se envia acta donde se socializa el formato, lo cual con esto se esta dando alcance a la acción planteada y poder cerrar el hallazgo. El formato ya se encuentra publicado en la pagina Web de la entidad CODIGO GF-FT-33</t>
    </r>
  </si>
  <si>
    <r>
      <rPr>
        <rFont val="Arial"/>
        <b/>
        <sz val="10.0"/>
      </rPr>
      <t xml:space="preserve">Agosto 11 de 2020. </t>
    </r>
    <r>
      <rPr>
        <rFont val="Arial"/>
        <sz val="10.0"/>
      </rPr>
      <t xml:space="preserve">No se evidencia avance de la acción. LCIR.
</t>
    </r>
    <r>
      <rPr>
        <rFont val="Arial"/>
        <b/>
        <sz val="10.0"/>
      </rPr>
      <t>Agosto 16 de 2020.</t>
    </r>
    <r>
      <rPr>
        <rFont val="Arial"/>
        <sz val="10.0"/>
      </rPr>
      <t xml:space="preserve"> Se observó que el formato del plan de sostenibilidad contable contiene en la mayor parte del formato, lo aprobado en el comité de  Sostenibilidad Contable del mes de diciembre de 2019, es decir las columnas de avance cuantitativas, avance cualitativas”, anexo de soportes”, “dificultades presentadas .Sin Embargo se recomienda que el áreas de gestión incluyan el avance cuantitativas, avance cualitativas”, anexo de soportes”, “dificultades presentadas en el formato establecido. con un procentaje del 50%. MLB.
</t>
    </r>
    <r>
      <rPr>
        <rFont val="Arial"/>
        <b/>
        <sz val="10.0"/>
      </rPr>
      <t xml:space="preserve">27/10/2020. </t>
    </r>
    <r>
      <rPr>
        <rFont val="Arial"/>
        <sz val="10.0"/>
      </rPr>
      <t xml:space="preserve">Se evidencia archivo en excel con el check list 2020. Con los ajustes de avance cuantitativo y cualitativos del Plan de Sostenibilidad Contable. Se evidencia el seguimiento al segundo trimestre de 2020. LCIR.
</t>
    </r>
    <r>
      <rPr>
        <rFont val="Arial"/>
        <b/>
        <sz val="10.0"/>
      </rPr>
      <t xml:space="preserve">04/12/2020. </t>
    </r>
    <r>
      <rPr>
        <rFont val="Arial"/>
        <sz val="10.0"/>
      </rPr>
      <t>Se evidencia archivo SEGUIMIENTO PLAN DE SOSTENIBILIDAD CONTABLE con 106 actividades. El archivo contiene el seguimiento con corte al cuarto trimestre de 2020.  Se evidencia acta de reunión 10/2020 Virtual con el tema Sensibilización Plan de Sostenibilidad Contable, Proceso de diligenciamiento de matriz de sostenibilidad contable y cargue de la información. Con la asistencia de 8 funcionarios de TH, Almacen, OAP, Gestión Contable, Almacén. 
Fue aprobado el  formato de seguimiento al plan de sostenilidad contable con el Código GF-FT-33 y se encuentra en el mapa de procesos de la entidad. 
Li</t>
    </r>
    <r>
      <rPr>
        <rFont val="Arial"/>
        <color rgb="FF000000"/>
        <sz val="10.0"/>
      </rPr>
      <t xml:space="preserve">nk: </t>
    </r>
    <r>
      <rPr>
        <rFont val="Arial"/>
        <color rgb="FF1155CC"/>
        <sz val="10.0"/>
        <u/>
      </rPr>
      <t>https://www.idiger.gov.co/web/guest/financiera.</t>
    </r>
    <r>
      <rPr>
        <rFont val="Arial"/>
        <sz val="10.0"/>
      </rPr>
      <t xml:space="preserve"> LCIR</t>
    </r>
  </si>
  <si>
    <t>SEGSOSTCONT2020-3</t>
  </si>
  <si>
    <t>Resolución No. DDC-000003 del 5 de diciembre de 2018 “Por la cual se establecen lineamientos para la sostenibilidad del Sistema Contable Público
Distrital” art. 7 “Plan de sostenibilidad” y lo aprobado mediante comité</t>
  </si>
  <si>
    <t xml:space="preserve">Tres (3 )de las áreas generadoras de hechos económicos (Oficina Asesora de Planeación, Subdirección Corporativa y de Asuntos Disciplinarios y TICS) no registran el envío y archivo de los soportes al área contable en el cuarto trimestre de 2019 en la carpeta establecida correspondiente al 79%. Por lo anterior, se recomienda fortalecer los controles para que las áreas responsables anexen la información permitiendo la trazabilidad de la información que alimenta la información contable de esta manera se garantiza la razonabilidad de la información suministrada por las demás áreas y la presentación oportuna de información financiera contable. En cuanto a la modificación en la estructura del formato “Plan de Sostenibilidad Contable” las áreas generadoras de hechos económicos, cuatro(4) de las catorce (14) cuenta con el formato del plan de sostenibilidad contable modificado y diligenciado de acuerdo con lo estabelcido en el comité las demás o no cuentan con el formato o no esta diligenciado en su totalidad. Por lo anterior se recomienda que el área contable fortalezca los lineamientos para el diligenciamiento del formato “Plan de Sostenibilidad contable” a las áreas
responsables de generar hechos económicos, de esta manera contar con un mecanismo que permita al área contable un mejor seguimiento en términos de toma
de decisiones en tiempo real y garantizando la confiabilidad y oportunidad de la información.
Esta situación contrasta con el 100% de cumplimiento reportado en la matriz que consolida el seguimiento de todas las dependencias, aun encontrandose faltantes
en los soportes que estas aportan en las carpetas establecidas. Esta situación tambien podría llevar al incumplimiento de lo establecido en la Resolución No. DDC000003 del 5 de diciembre de 2018 “Por la cual se establecen lineamientos para la sostenibilidad del Sistema Contable Público Distrital” art. 7 “Plan de sostenibilidad”
y lo aprobado mediante comité.
</t>
  </si>
  <si>
    <t xml:space="preserve">Debilidad  en el control de seguimiento mensual de la informacion puesta en la carpeta compartida correspondiente a los insumos que alimentan el flujo financiero y contable.
</t>
  </si>
  <si>
    <t xml:space="preserve">Implementar una herramienta de seguimiento de cumplimiento, realizable dentro los 10 primeros dias  de cada mes, de tal forma que se coteje la informacion enviada por las areas que alimentan el flujo financiero y contable </t>
  </si>
  <si>
    <r>
      <rPr>
        <rFont val="Arial"/>
        <b/>
        <sz val="10.0"/>
      </rPr>
      <t>01 de octubre 2020</t>
    </r>
    <r>
      <rPr>
        <rFont val="Arial"/>
        <sz val="10.0"/>
      </rPr>
      <t xml:space="preserve">
Dentro del compromiso establecido en la reunion de sensibilizacion del tema de sostenibilidad Contable, se acordo que cada vez Contabilidad va a monitoriar las carpetas de las areas y le enviara las alertas a cada responsable del proceso para que se ponga al día con la rendición de los dctos en las carpetas publicas.
</t>
    </r>
    <r>
      <rPr>
        <rFont val="Arial"/>
        <b/>
        <sz val="10.0"/>
      </rPr>
      <t xml:space="preserve">27/10/2020
</t>
    </r>
    <r>
      <rPr>
        <rFont val="Arial"/>
        <sz val="10.0"/>
      </rPr>
      <t xml:space="preserve"> Se diseño y socializo mediante correo electronico, el formato de seguimiento para verificar el cumplimiento de las areas de gestion, el cual se explico en forma individual a los responsables del area, se adjunta formato y actas.
</t>
    </r>
    <r>
      <rPr>
        <rFont val="Arial"/>
        <b/>
        <sz val="10.0"/>
      </rPr>
      <t xml:space="preserve">03/12/2020
</t>
    </r>
    <r>
      <rPr>
        <rFont val="Arial"/>
        <sz val="10.0"/>
      </rPr>
      <t xml:space="preserve">
Se remite el formato con el cual se realiza seguimiento a las areas para comprobar el diligenciamiento de la herramienta PLAN DE SOSTENIBILIDAD CONTABLE y consolidar el trimestre., con esto acción se esta dando alcance al hallazgo, adicional se remite acta donde se socializa el formato. El formato ya se encuentra publicado en la pagina Web de la entidad CODIGO GF-FT-34</t>
    </r>
  </si>
  <si>
    <r>
      <rPr>
        <rFont val="Arial"/>
        <sz val="10.0"/>
      </rPr>
      <t xml:space="preserve">Agosto 11 de 2020. No se evidencia avance de la acción. LCIR .
27/10/2020. 1. Se evidencia archivo Acta de reunion del día 10/2020 con el Tema a Tratar "Sensibilizacion Plan Sostenibilidad Contable", con la participación de dos asistentes SANDRA MILENA MORA (TICS) y NYDIA AGUILAR TENJO (Contratista SGCAD).
2. Se evidencia archivo Acta de reunion del día 10/2020 con el Tema a Tratar "Dar a conocer el manejo de la herramienta de Sostenibilidad Contable ", con la participación de cuatro asistentes SANDRA MILENA MORA (TICS),  NYDIA AGUILAR TENJO (Contratista SGCAD), MILTON H. BUITRAGO CASTILLO (TH) y ADRIANA BAUTISTA ( ALMACEN).
3. Se evidencia archivo de excel con la MATRIZ DE SEGUIMIENTO GESTION CONTABLE, con el seguimiento de Agosto y Septiembre de 2020.
TOTAL SEGUIMIENTOS DE ACUERDO AL PM SUSCRITO = 9
 TOTAL SEGUIMIENTOS =2. LCIR
</t>
    </r>
    <r>
      <rPr>
        <rFont val="Arial"/>
        <b/>
        <sz val="10.0"/>
      </rPr>
      <t>04/12/2020.</t>
    </r>
    <r>
      <rPr>
        <rFont val="Arial"/>
        <sz val="10.0"/>
      </rPr>
      <t xml:space="preserve"> Se evidencia archivo  SEGUIMIENTO DE INFORMACIÓN CONTABLE con las áreas responsables, objetivos y rubros. Con el Código GF-FT-34 y se encuentra en el mapa de procesos de la entidad. Se evidencia acta de reunión 10/2020 Virtual con el tema Sensibilización Plan de Sostenibilidad Contable, Proceso de diligenciamiento de matriz de sostenibilidad contable y cargue de la información. Con la asistencia de 8 funcionarios de TH, Almacen, OAP, Gestión Contable, Almacén.
Link: https://www.idiger.gov.co/web/guest/financiera. LCIR.
</t>
    </r>
  </si>
  <si>
    <t>SEGSOSTCONT2020-4</t>
  </si>
  <si>
    <t>El establecido por el Departamento Administrativo de La Función Pública –DAFP- en
la que el control debe ejecutarse de manera consistente por parte de la primera línea de defensa permitiendo evidenciar las desviaciones oportunamente de tal forma que
se pueda mitigar el riesgo</t>
  </si>
  <si>
    <t>Se identifica falta uniformidad en el diligenciamiento por parte de las dependencias en el instrumento establecido para el reporte de avances y soportes sobre las actividades designadas en el plan de sostenibilidad contable, contraviniendo con lo establecido por el Departamento Administrativo de La Función Pública –DAFP- en la que el control debe ejecutarse de manera consistente por parte de la primera línea de defensa permitiendo evidenciar las desviaciones oportunamente de tal forma que
se pueda mitigar el riesgo. No existe estandarización en el diligenciamiento del instrumento por área ni en el aporte de evidencias, encontrándose campos sin diligenciar y faltantes de soportes o sin referencia a los mismos, de acuerdo a las actividades designadas</t>
  </si>
  <si>
    <t xml:space="preserve">Debilidad en  la estandarizacion  para las instrucciones impartidas para el diligenciamiento del formato establecido de Sosteniblidad Contable diligenciado por las areas funacionales.
</t>
  </si>
  <si>
    <t>Programar  capacitaciones a las areas funcionales  cada seis meses tendientes a suministrar ilustracion sufienten y estandar en el diligenciamiento para darle una optima aplicabilidad al formato prestablecido.</t>
  </si>
  <si>
    <r>
      <rPr>
        <rFont val="Arial"/>
        <b/>
        <sz val="10.0"/>
      </rPr>
      <t>01 de octubre 2020</t>
    </r>
    <r>
      <rPr>
        <rFont val="Arial"/>
        <sz val="10.0"/>
      </rPr>
      <t xml:space="preserve">
Dentro el compromiso establecido en la reunión de sensibilización del tema de sostenibilidad Contable, se acordo que cada vez Contabilidad va a monitorear las carpetas de las areas y le enviara las alertas a cada responsable del proceso para que se ponga al día con la rendición de los dctos en las carpetas publicas.
Se realizo reunión con referentes de las areas para temas de sensibilización sostenibilidad contable el 18/09/2020.
</t>
    </r>
    <r>
      <rPr>
        <rFont val="Arial"/>
        <b/>
        <sz val="10.0"/>
      </rPr>
      <t>27/10/2020</t>
    </r>
    <r>
      <rPr>
        <rFont val="Arial"/>
        <sz val="10.0"/>
      </rPr>
      <t xml:space="preserve"> Con las areas que han dado respuesta a la invitaciòn de acompañamiento se reviso el plan de sostenibilidad y el formato de cumplimiento. Según se evidencia en las actas, se adjuntan acta.
</t>
    </r>
    <r>
      <rPr>
        <rFont val="Arial"/>
        <b/>
        <sz val="10.0"/>
      </rPr>
      <t xml:space="preserve">03/12/2020
</t>
    </r>
    <r>
      <rPr>
        <rFont val="Arial"/>
        <sz val="10.0"/>
      </rPr>
      <t xml:space="preserve">
Se remite acta realizada el 27 de septiembre con la subdirección de redución dando aclaración al plan de sostenibilidad contable.</t>
    </r>
  </si>
  <si>
    <r>
      <rPr>
        <rFont val="Arial"/>
        <b/>
        <sz val="10.0"/>
      </rPr>
      <t xml:space="preserve">27/10/2020. </t>
    </r>
    <r>
      <rPr>
        <rFont val="Arial"/>
        <b val="0"/>
        <sz val="10.0"/>
      </rPr>
      <t xml:space="preserve">Se evidencia archivo Acta de reunion del día 18/09/2020 con el Tema a Tratar "Dar a conocer el manejo de la herramienta de Sostenibilidad Contable ", con la participación de trece asistentes a la reunión. LCIR.
</t>
    </r>
    <r>
      <rPr>
        <rFont val="Arial"/>
        <b/>
        <sz val="10.0"/>
      </rPr>
      <t xml:space="preserve">TOTAL CAPACITACIONES  DE ACUERDO AL PM SUSCRITO = 2 SEMESTRALES
 TOTAL SEGUIMIENTOS 2/1=50%. LCIR
04/12/2020. </t>
    </r>
    <r>
      <rPr>
        <rFont val="Arial"/>
        <b val="0"/>
        <sz val="10.0"/>
      </rPr>
      <t xml:space="preserve"> Se evidencia acta de reunion del día 29/09/2020 reunion virtual con el tema Invitación informes Finanieros Subdirección de Reducción , Area Gestión Contable. Objetivo Aclaracion reporte Informes Plan Sostenibilidad Subdireccion Reduccion y la importancia de su rendicion. Con una participación de 12 participantes.
</t>
    </r>
    <r>
      <rPr>
        <rFont val="Arial"/>
        <b/>
        <sz val="10.0"/>
      </rPr>
      <t>TOTAL CAPACITACIONES  DE ACUERDO AL PM SUSCRITO = 2 SEMESTRALES
 TOTAL SEGUIMIENTOS 2/2=100%. LCIR</t>
    </r>
  </si>
  <si>
    <t>ISGSST19-2</t>
  </si>
  <si>
    <t>Se solicita que la dependencia formule acciones como oportunidad de mejora en el Plan de Mejoramiento Institucional, respecto a las recomendaciones que se enuncian a continuación las cuales han sido reiteradas por la Oficina de Control Interno durante las dos anteriores vigencias:
 · Se reitera la recomendación de incluir dentro de los pliegos de condiciones correspondientes a la contratación de servicios de salud para la ejecución de exámenes ocupacionales, un mecanismo estándar para la recopilación de los resultados médicos periódicos a fin de manejar una trazabilidad año a año con respecto a las mismas variables, teniendo en cuenta el reciente ingreso de personal de la entidad (a partir de octubre de la vigencia 2018), lo que permite iniciar una recopilación periódica organizada y estructurada de las condiciones de salud de los trabajadores. Esta acción permite que la entidad cuente con la evolución de las condiciones de salud históricas de cada uno de los empleados, frente a procesos legales que se puedan generar por enfermedades o accidentes laborales.
 · Publicar los documentos actualizados correspondientes al SGSST, en el link dispuesto en la intranet para tal fin, garantizando que los funcionarios conozcan esta información.
 Realizar la actualización de las evaluaciones de amenazas y vulnerabilidades en el Plan de Emergencias y Contingencias del IDIGER.
 · Desarrollar evaluación de la efectividad de las medidas implementadas para controlar los peligros, riesgos y amenazas, verificando si en el año en curso, dichas medidas están permitiendo reducir, los índices de frecuencia y severidad por ausentismo, accidentes e incidentes de trabajo y vulnerabilidad, entre otros, conforme a lo establecido en el Decreto 1072 de 2015.
 · Teniendo en cuenta la importancia de los indicadores como mecanismos de medición y control, se les debe dar un tratamiento prioritario al interior del sistema, dentro de lo cual se recomienda seguimiento y análisis y/o ajustes de ser necesario, como insumo para la implementación de medidas.</t>
  </si>
  <si>
    <t>"La profesional del area de SGSST consideró que era suficiente el análisis presentado por el proveedor.
 No se revisó la página web después de la actualización que efectuó la oficina TICS</t>
  </si>
  <si>
    <t>Desarrollar un plan de trabajo tendiente a subsanar lo observado en el informe de Seguimiento Al Sistema de Gestión de seguridad y Salud en el Trabajo, agrupando acciones especificas para cada observación:
Acción observación 1:Incorporar en las obligaciones contractuales de servicios de salud para la ejecución de exámenes ocupacionales un informe de la evolución histórica del estado de salud para cada funcionario que permita evidencias de la presencia de alguna enfermedad laboral
Acciones observación 2: 
-Creación de un link espécifico para el sistema de gestión de salud y seguridad del trabajo
-Pubicación de los documentos que hacen parte del sistema de de gestión de salud y seguridad del trabajo y actualizarlos permanentemente.
-Actualizar y publicar el plan de emergencias y contingencias del IDIGER de conformidad con las mesas de trabajo que se desarrolen conjuntamente con la subdirección de manejo de emergencias y desastres.
Acciones observación 3: 
Actualizar y publicar anualmente la matriz de identificación de reisgos y peligros de la entidad, de conformidad con el Decreto 1072 de 2015.
Acciones observación 4: Realizar seguimiento periodico a los indicadores como insumo del sistema de gestión de salud y seguridad del trabajo y realizar el respectivo análisis.</t>
  </si>
  <si>
    <r>
      <rPr>
        <rFont val="Arial"/>
        <b/>
        <sz val="10.0"/>
      </rPr>
      <t xml:space="preserve">2/10/2020
</t>
    </r>
    <r>
      <rPr>
        <rFont val="Arial"/>
        <b val="0"/>
        <sz val="10.0"/>
      </rPr>
      <t>Se remite las evidencias de las acciones por parte de talento humano a la oficina de control inteno.</t>
    </r>
  </si>
  <si>
    <r>
      <rPr>
        <rFont val="Arial"/>
        <sz val="10.0"/>
      </rPr>
      <t xml:space="preserve">Agosto 11 de 2020. No se evidencia avance de la acción. LCIR
14/07/2020: Esta acción se creó de acuerdo a la solicitud 2020IE2518 enviado por la Subdirección Corporativa, incluyendo las nuevas acciones propuestas por esta dependencia, las cuales habían sido mal formuladas en la acción ISGSST19-1, la cual se cerró para dar paso a esta acción con los ajustes propuestos referenciada con el identificador ISGSST19-2.
</t>
    </r>
    <r>
      <rPr>
        <rFont val="Arial"/>
        <b/>
        <sz val="10.0"/>
      </rPr>
      <t>07/10/2020. Observación1.</t>
    </r>
    <r>
      <rPr>
        <rFont val="Arial"/>
        <sz val="10.0"/>
      </rPr>
      <t xml:space="preserve">Se evidencia archivo "Evidencia acción 1 Estudios Previos  Examenes 2020" ESTUDIOS PREVIOS MODALIDAD DE SELECCIÓN ABREVIADA DE MENOR CUANTÍA  Proyecto 3-1-2-02-02-08 Salud Ocupacional ,Numeral: 2.2.7 Informe de los exámenes médicos ocupacionales donde se evidencia la solicitud " Así como un informe de la evolución histórica del estado de salud para cada funcionario que permita evidenciar la presencia de alguna enfermedad Laboral".  Se evidencia memorando interno 2020IE3096 del 11/08/2020, donde la SGCAD remite a la oaj, la solicitud de las condiciones técnicas de Proceso Exámenes Médicos.
</t>
    </r>
    <r>
      <rPr>
        <rFont val="Arial"/>
        <b/>
        <sz val="10.0"/>
      </rPr>
      <t xml:space="preserve">Observación 2. </t>
    </r>
    <r>
      <rPr>
        <rFont val="Arial"/>
        <sz val="10.0"/>
      </rPr>
      <t xml:space="preserve">Acciones observación 2: 
-Creación de un link espécifico para el sistema de gestión de salud y seguridad del trabajo. Se evidencia pdf donde se muestra link en la intranet  "Sistema de  de gestión de seguridad y salud en el trabajo". 
</t>
    </r>
    <r>
      <rPr>
        <rFont val="Arial"/>
        <b/>
        <sz val="10.0"/>
      </rPr>
      <t xml:space="preserve">Observación 3: </t>
    </r>
    <r>
      <rPr>
        <rFont val="Arial"/>
        <sz val="10.0"/>
      </rPr>
      <t xml:space="preserve">
Actualizar y publicar anualmente la matriz de identificación de reisgos y peligros de la entidad, de conformidad con el Decreto 1072 de 2015
 Se evidencia archivo en excel "Evidencia acción 3  MAC IDIGER SPMED 19-12-18", con la Matriz de Identificación de Peligros.
Se evidencia archivo en excel " Evidencia acción 3 MAC SEDE PRINCIPAL 19-12-18" Se evidencia archivo con los últimos cambios a la Matriz de Identificación de Peligros. 
</t>
    </r>
    <r>
      <rPr>
        <rFont val="Arial"/>
        <b/>
        <sz val="10.0"/>
      </rPr>
      <t>Observación 4:</t>
    </r>
    <r>
      <rPr>
        <rFont val="Arial"/>
        <sz val="10.0"/>
      </rPr>
      <t xml:space="preserve"> Realizar seguimiento periodico a los indicadores como insumo del sistema de gestión de salud y seguridad del trabajo y realizar el respectivo análisis.Se evidencia archivo "Evidencia acción 4 INDICADORES AT 2019 IDIGER AT TOTAL" con el seguimiento de indicador de accidentalidad. 
Archivo "Evidencia acción 4 Indicadores EST-PROC-RES 2020" donde se realiza control a INDICADORES DE ESTRUCTURA DEL SGSST y archivo "Evidencia acción 4 Indicadores Objetivos, Metas 2020 (1)" con el control a los INDICADORES DE CUMPLIMIENTO DE LA POLÍTICA Y OBJETIVOS DEL SGSST. LCIR
</t>
    </r>
  </si>
  <si>
    <t>AINOMSITAD-5</t>
  </si>
  <si>
    <t>Guía de Administración Pública - ABC de situaciones administrativas, Departamento Administrativo de la Función Pública DAFP y lo establecido en la Ley 1635 de 2013 "Por medio de la cual se establece la licencia por luto para los servidores públicos":
 “La licencia por luto es una situación administrativa regulada por la Ley 1635 de 2013 en la que se busca que el servidor público cuente con un tiempo prudencial que le permita volver a retomar sus actividades laborales, entendiendo el duelo como la pena, el sufrimiento y el desamparo emocional causado por la muerte o la pérdida de un ser querido.
 La licencia por luto es remunerada y se concede a los servidores públicos por cinco (5) días hábiles en caso del fallecimiento de su cónyuge, compañero (a) permanente o de un familiar hasta el segundo grado de consanguinidad (hijos, padres, hermanos, abuelos y nietos), primero de afinidad (suegros) y segundo civil (padre adoptante, hijo adoptivo, hermano adoptivo). La justificación de la ausencia del empleado deberá presentarse al Jefe de Personal o quien haga sus veces dentro de los treinta (30) días siguientes a la ocurrencia del hecho, adjuntando copia del certificado de defunción expedido por la autoridad competente, además de los siguientes documentos:
 En caso de relación de parentesco por consanguinidad: copia del Certificado de Registro Civil en donde se constate la relación vinculante entre el empleado y la persona fallecida.
 En caso de relación cónyuge: copia del certificado de matrimonio civil o religioso.
 En caso de compañera o compañero permanente: declaración que haga el servidor público ante la autoridad, la cual se entenderá hecha bajo la gravedad del juramento, donde se manifieste la convivencia que tenían el empleado con la persona fallecida, según la normatividad vigente.
 En caso de parentesco por afinidad: copia del certificado de matrimonio civil o religioso (cónyuges), o por declaración que haga el servidor público ante la autoridad, la cual se entenderá hecha bajo la gravedad del juramento (compañeros(as) permanentes) y copia del Registro Civil en la que conste la relación del cónyuge, compañero o compañera permanente con la persona fallecida.
 En caso de parentesco civil: copia del Registro Civil donde conste el parentesco del empleado con la persona adoptada fallecida. La licencia por luto no interrumpe el tiempo de servicio. Esta licencia interrumpe las vacaciones, la licencia ordinaria y la licencia no remunerada para adelantar estudios, si el empleado se encuentra en estas situaciones administrativas. Una vez cumplida la misma, se reanudarán las diferentes situaciones administrativas en la que se encontraba el servidor. (Art. 2.2.5.5.16 del Decreto 1083 de 2015 modificado por el 648 de 2017)”</t>
  </si>
  <si>
    <t>Socializar mediante comunicación interna y mesa de trabajo al interior del área de Gestion del Talento Humano para explicar la gestión de las situaciones administrativas, los soportes de las mismas y las personas responsables de la gestión al interior del área.</t>
  </si>
  <si>
    <t>1. Area de gestión Documental 
  2.Claudia Gómez M</t>
  </si>
  <si>
    <t>25 de septiembre
Se remite:
Radicado 2020IE3161 del 13 de agosto de 2020, donde se le informa al equipo de talento humano las situaciones administrativas establecidas por el Decreto 1083 de 2015, el medio por el cual se tramitan y su forma de consulta.
Invitación reunión 14 de agosto de 2020 Situaciones Administrativas.
Pantallazo reunión 14 de agosto de 2020 con el equipo de talento humano.</t>
  </si>
  <si>
    <r>
      <rPr>
        <rFont val="Arial"/>
        <b/>
        <sz val="10.0"/>
      </rPr>
      <t xml:space="preserve">Agosto 11 de 2020. </t>
    </r>
    <r>
      <rPr>
        <rFont val="Arial"/>
        <sz val="10.0"/>
      </rPr>
      <t xml:space="preserve">No se evidencia avance de la acción. LCIR
</t>
    </r>
    <r>
      <rPr>
        <rFont val="Arial"/>
        <b/>
        <sz val="10.0"/>
      </rPr>
      <t xml:space="preserve">28/08/2020. </t>
    </r>
    <r>
      <rPr>
        <rFont val="Arial"/>
        <sz val="10.0"/>
      </rPr>
      <t xml:space="preserve">Se evidencia comunicación interna 2020IE3161 del 13/08/2020 de la Profesional Especializda Grado 23 de talento Humano, el cual esta socializando al interior de Talento Humano las Situaciones Administrativas. 
- Se evidencia convocatoria reunión del día 14/08/2020, con asunto: reunión Situaciones Administrativas con invitacion a nueve funcionarios. LCIR </t>
    </r>
  </si>
  <si>
    <t>SEGAUSTERIDADII2020-5</t>
  </si>
  <si>
    <t>Seguimiento al cumplimiento de las medidas de Austeridad en el Gasto II Trimestre 2020</t>
  </si>
  <si>
    <t>Decreto 492 de 2019: "Por el cual se expiden lineamientos generales sobre austeridad y transparencia del gasto público en las entidades y organismos del orden distrital y se dictan otras disposiciones.</t>
  </si>
  <si>
    <t>Con corte al 30 de junio de 2020, no se observó la aprobación del Plan de Austeridad en el Gasto y Gestión Ambiental 2020.</t>
  </si>
  <si>
    <t>No se habia efectuado comité de gestión y desempeño</t>
  </si>
  <si>
    <t>Realizar comité de gestión y desempeño para presentar el plan de austeridad del gasto con el fin de que sea aprobado y publicar en la pag web de la institución.</t>
  </si>
  <si>
    <t xml:space="preserve">JOHANNA PARRA </t>
  </si>
  <si>
    <t>04/11/2020
Se remite acta de reunion con fecha 03/09/2020           
Objetivo de la reunión; Aprobación del Plan de Austeridad del Gasto 2020, el cual fue enviado por la Subdirección
Corporativa y Asuntos Disciplinarios, el pasado 1 de septiembre del 2020
En concordancia con la resolución No 141 del 13 de marzo de 2019 "Por el cual se crea e integra
el Comité Institucional de Gestión y Desempeño del IDIGER" se da apertura al comité a las 3:30
pm, por parte de la Secretaria Técnica, enviando correo a los miembros del comité.</t>
  </si>
  <si>
    <r>
      <rPr>
        <rFont val="Arial"/>
        <b/>
        <sz val="10.0"/>
      </rPr>
      <t xml:space="preserve">04/11/2020. </t>
    </r>
    <r>
      <rPr>
        <rFont val="Arial"/>
        <sz val="10.0"/>
      </rPr>
      <t xml:space="preserve">Frente a la revisión de la implementación del DECRETO 492 DE 2019 “Por el cual se expiden lineamientos generales sobre austeridad y transparencia del gasto público en las entidades y organismos del orden distrital y se dictan otras disposiciones”, se evidencia Acta del 3 de septiembre de 2020 de las 3:30 pm donde el Comité Institucional de Gestión y Desempeño del IDIGER aprueba el Plan de Austeridad del Gasto 2020.
Se evidenció que mediante acta del día 3 de septiembre de 2020, el Comité Institucional de Gestión y Desempeño aprobó el Plan de Austeridad del Gasto y Gestión Ambiental del IDIGER año 2020 que contiene los rubros del gasto priorizados y su correspondiente Indicador de Austeridad, de acuerdo a las recomendaciones realizadas en los informes previos por la Oficina de Control Inerno.
Así mismo, dentro de los soportes allegados se observó el correspondiente seguimiento realizado al primer semestre de 2020 del Plan de Austeridad del Gasto. LCIR
</t>
    </r>
  </si>
  <si>
    <t>AIIGF2020-6</t>
  </si>
  <si>
    <t xml:space="preserve">Auditoria Interna Gestión Financiera </t>
  </si>
  <si>
    <t>Principios de Contabilidad Pública numeral 117</t>
  </si>
  <si>
    <t>CONTABILIZACIÓN DE PAGO CON FECHA POSTERIOR AL
SOPORTE DE PAGO DE LA CUENTA 1-9-08-01-02 IDEAM CONVENIO 456 - 2017</t>
  </si>
  <si>
    <t>El aplicativo de Opget  Fondiger no  permite registrar operaciones sin situación de Fondos, tales como reintegros, notas crediro por rendimientos, nota debito etc. Asi las cosas cuando se presenta un hecho de este tipo no se esta  elaborando el respectivo documento  para  enviarlo a contabilidad para reconocimiento contable</t>
  </si>
  <si>
    <t>Implementar para registro  de un hecho economico en el aplicativo OPGET  un  un documento suscrito por el responsable de pagos  para que Contabilidad pueda registrar y reconocer el hecho.</t>
  </si>
  <si>
    <t xml:space="preserve">Profesional Especializado Código 222 Grado 23..Líder de Pagos
</t>
  </si>
  <si>
    <r>
      <rPr>
        <rFont val="Arial"/>
        <sz val="11.0"/>
      </rPr>
      <t xml:space="preserve">24/12/2020
Se trabajo en la identificación de funcionalidades de Opget tesorería que permiten realizar ingresos desde tesorería sin afectar el módulo de presupuesto y llevando la información de la transacción al módulo contable Limay , se inició el trabajo con el área TIC en la parametrización  de tipos de operación, cuentas contables, conceptos tesorales, formas de pago, entre otros.
18/02/2021
Se trabaja entre Contabilidad, pagos y TICs en la parametrización de conceptos contables y conceptos de tesoreria.
</t>
    </r>
    <r>
      <rPr>
        <rFont val="Arial"/>
        <b/>
        <sz val="11.0"/>
      </rPr>
      <t>10/05/2021</t>
    </r>
    <r>
      <rPr>
        <rFont val="Arial"/>
        <sz val="11.0"/>
      </rPr>
      <t xml:space="preserve">
Se trabajó en las ventanas Ingreso en el módulo de  OPGET TESORERÍA, para realizar ingresos sin afectar el módulo de presupuesto y llevando la información de la transacción al módulo contable Limay, se trabajó con el área de Contabilidad  en la parametrización de las cuentas contables que afectan los diferentes tipos de ingresos,  porcentaje de avance 80%. Fecha de Reporte 31/03/2021
Se anexa documento de reporte de la ingeniera Sandra Mora aclarando que ella terminó su contrato en la primera semana de abril 2021 y a la fecha sigue sin contrato.
</t>
    </r>
    <r>
      <rPr>
        <rFont val="Arial"/>
        <b/>
        <sz val="11.0"/>
      </rPr>
      <t>07/07/2021</t>
    </r>
    <r>
      <rPr>
        <rFont val="Arial"/>
        <sz val="11.0"/>
      </rPr>
      <t xml:space="preserve">
Para cumplir con la oportunidad de mejora "Fondiger no permite registrar operaciones sin situacion de fondos, tales como reintegros,notas credito por rendimientos, nota debito" se desarrollo e implemento en el módulo Sisfondiger, la funcionalidad para registrar los ingresos avalados mediante junta directiva al presupuesto de Fondiger y en el modulo de tesoreria se desarrollo la funcionalidad para registrar los ingresos por ventanilla, reintegros o ingresos sin situación de fondos, con esto se da por cerrado la oportunidad de mejora.</t>
    </r>
  </si>
  <si>
    <r>
      <rPr>
        <rFont val="Arial"/>
        <b/>
        <sz val="10.0"/>
      </rPr>
      <t xml:space="preserve">24/12/2020. </t>
    </r>
    <r>
      <rPr>
        <rFont val="Arial"/>
        <sz val="10.0"/>
      </rPr>
      <t xml:space="preserve">Se evidencia soporte del aplicativo OPGET , TESORERIA INGRESOSO, el cual despliega otras ventanas Documento. Aun se encuentra en desarrollo el aplicativo. LCIR. 
</t>
    </r>
    <r>
      <rPr>
        <rFont val="Arial"/>
        <b/>
        <sz val="10.0"/>
      </rPr>
      <t>22/02/2021.</t>
    </r>
    <r>
      <rPr>
        <rFont val="Arial"/>
        <sz val="10.0"/>
      </rPr>
      <t xml:space="preserve"> Se evidencia archivo de TICS  del día 10/02/2021 donde relaciona el archivo de excel el listtado de concepto activos y ceuntas contables parametrizadas actualmente,con conceptos contables y conceptos de tesoreria. Actividad en desarrollo. 
</t>
    </r>
    <r>
      <rPr>
        <rFont val="Arial"/>
        <b/>
        <sz val="10.0"/>
      </rPr>
      <t>20/04/2021</t>
    </r>
    <r>
      <rPr>
        <rFont val="Arial"/>
        <sz val="10.0"/>
      </rPr>
      <t xml:space="preserve">: No  se registra  seguimiento por parte del proceso , ni  se remiten soportes  para demostrar  avance, por lo tanto  se evidencia incumplimiento de la acción.La acción se encuentra en estado vencida.
</t>
    </r>
    <r>
      <rPr>
        <rFont val="Arial"/>
        <b/>
        <sz val="10.0"/>
      </rPr>
      <t xml:space="preserve">19/05/2021 </t>
    </r>
    <r>
      <rPr>
        <rFont val="Arial"/>
        <sz val="10.0"/>
      </rPr>
      <t xml:space="preserve">Se evidencia soportes de avance en el aplicativo  OPGET TESORERÍA, para realizar ingresos sin afectar el módulo de presupuesto y llevando la información de la transacción al módulo contable Limay, se trabajó con el área de Contabilidad  en la parametrización de las cuentas contables que afectan los diferentes tipos de ingresos, Parametrización Tipo de Operación Ingresos, Registro de Ingreso por Ventanilla, Ingresos por Inversión, Acta de legalización
</t>
    </r>
    <r>
      <rPr>
        <rFont val="Arial"/>
        <b/>
        <sz val="10.0"/>
      </rPr>
      <t>12/07/2021</t>
    </r>
    <r>
      <rPr>
        <rFont val="Arial"/>
        <sz val="10.0"/>
      </rPr>
      <t xml:space="preserve">
Se evidencia soporte del Módulo OPGETD del desarrollo en el aplicativo Sisfondiger la funcionalidad para registrar los ingresos avalados mediante junta directiva al presupuesto de Fondiger y en el modulo de tesoreria. Ejecución, Ejecución de Ingresos  se desarrollo la funcionalidad para registrar los ingresos por ventanilla, reintegros o ingresos sin situación de fondos. Se evidencia en el módulo de Tesorería se desarrolló la funcionalidad  para ingresar mediante un recibo de caja, un acta de legalización los ingresos, reintegros ocasionales. De igual forma se ajustó la ventana de parametrización para permitir la parametrización contable  de estos ingresos. Se da por cerrada la acción. LCIR</t>
    </r>
  </si>
  <si>
    <t>AIIGF2020-7</t>
  </si>
  <si>
    <t>ART. 3 RESOLUCIÓN 261 DE 2019</t>
  </si>
  <si>
    <t>INCUMPLIMIENTO DEL ART. 3
DE LA RESOLUCIÓN DEL 261
DEL 20 DE MAYO DE 2019 “EL
COMITÉ SESIONARÁ
ORDINARIAMENTE CADA MES
Y EXTRAORDINARIAMENTE
CUANDO EL/LA
SUBDIRECTOR(A)
CORPORATIVO (A) LO
CONVOQUE O POR INICIATIVA
DE UNO DE SUS MIEMBROS”.</t>
  </si>
  <si>
    <t>La Resolución 261 de 2019 fue emitida con base en la Resolución 73 de 2018, que fue derogada por la Resolución SDH 315 de 2019</t>
  </si>
  <si>
    <t>Actualizar la Resolución 261 de 2019 con base en la Resolución SDH 315 de 2019</t>
  </si>
  <si>
    <r>
      <rPr>
        <rFont val="Arial"/>
        <sz val="11.0"/>
      </rPr>
      <t xml:space="preserve">24/12/2020
Se realizó comité de seguimiento financiero el 30-11-2020, informe presentado a Dirección general y se espera realizar el comité financiero el proximo 28 de diciembre de 2020. 
Nos encontramos trabajando en la actualización de la Resolución 261 de 2020 de creación del comité financiero, teniendo en cuenta que la Resolución 073 de 2018 fue reemplazada por la resolución 315 de 2019.
18/02/2021
Se realizó comité de seguimiento financiero el 29-12-2020 y el 29-01-2021, informes presentados a Dirección general y se espera realizar el comité financiero el proximo 24 de febrero de 2021. 
Nos encontramos trabajando en la actualización de la Resolución 261 de 2020 de creación del comité financiero, teniendo en cuenta que la Resolución 073 de 2018 fue reemplazada por la resolución 315 de 2019.
</t>
    </r>
    <r>
      <rPr>
        <rFont val="Arial"/>
        <b/>
        <sz val="11.0"/>
      </rPr>
      <t>07/05/2021</t>
    </r>
    <r>
      <rPr>
        <rFont val="Arial"/>
        <sz val="11.0"/>
      </rPr>
      <t xml:space="preserve">
Se ha realizado comite financiero mensual, los días 29-01, 26-02, 31-03 y 30-04 de 2021, con los respectivos informes de comite, Dirección General y SDH así como las respectivas actas. 
En trámite actualización de la Resolución 261 de 2020 de creación del comité financiero, teniendo en cuenta que la Resolución 073 de 2018 fue reemplazada por la Resolución 315 de 2019. A las últimas tres actas les falta la firma de los (as) 3 jefes (as) de la Oficina de planeación que ha tenido la entidad en el mismo periodo.
</t>
    </r>
    <r>
      <rPr>
        <rFont val="Arial"/>
        <b/>
        <sz val="11.0"/>
      </rPr>
      <t xml:space="preserve">30/08/2021
</t>
    </r>
    <r>
      <rPr>
        <rFont val="Arial"/>
        <sz val="11.0"/>
      </rPr>
      <t>Se adjunta la resolución 221 del 27/08/2021 y con esto se cumple con el 100% del hallazgo y se da por cerrado.</t>
    </r>
  </si>
  <si>
    <r>
      <rPr>
        <rFont val="Arial"/>
        <b/>
        <sz val="10.0"/>
      </rPr>
      <t xml:space="preserve">24/12/2020. </t>
    </r>
    <r>
      <rPr>
        <rFont val="Arial"/>
        <b val="0"/>
        <sz val="10.0"/>
      </rPr>
      <t xml:space="preserve">Se evidencia acta de reunion del día 30/22/2020, con el objetivo de realizar seguimiento y control financiero de IDIGER - FONDIGER de los meses septiembre y octubre de 2020. Participantes, reponsable de los procesos presupuesto, pagos  y contabilidad, jefe de la OAP y la subdirecrora de SGCAD. Se evidencia memorando interno 2020IE4814 del 01/1272020 con el asunto Reporte Resolucion SHD 315 DE 2019 corte octubre de 2020.
Se evidencia Reporte del Comite de Seguimiento y Control Financiero IDIGER - FONDIGER del 30 de septiembre de 2020. LCIR.
</t>
    </r>
    <r>
      <rPr>
        <rFont val="Arial"/>
        <b/>
        <sz val="10.0"/>
      </rPr>
      <t xml:space="preserve">22/02/2021. </t>
    </r>
    <r>
      <rPr>
        <rFont val="Arial"/>
        <b val="0"/>
        <sz val="10.0"/>
      </rPr>
      <t xml:space="preserve">Se evidencia Comunicación Interna 2020IE5278 del 31 de diciembre de 2020 donde se comunica el seguimiento a la concentración de recursos FONDIGER - IDIGER a noviembre de 2020 dando cumplimiento a la resolución SHD 315 de 2019.
Se evidencia acta de reunión del 30 de diciembre de 2020, conexión virtual con el objetivo de realizar el comité de seguimiento y control financiero IDIGER-FONDIGER del mes de noviembre de 2020. Participación seis asistentes.
Se evidencia informe al Comité de la Concentración  de Recursos de IDIGER- FONDIGER Noviembre de 2020. Res. 315 de 2019
</t>
    </r>
    <r>
      <rPr>
        <rFont val="Arial"/>
        <b/>
        <sz val="10.0"/>
      </rPr>
      <t>22/02/2021</t>
    </r>
    <r>
      <rPr>
        <rFont val="Arial"/>
        <b val="0"/>
        <sz val="10.0"/>
      </rPr>
      <t xml:space="preserve">. Se evidencia Comunicación Interna 2020IE425 del 02 de febrero de 2021 donde se comunica el seguimiento a la concentración de recursos FONDIGER - IDIGER a diciembre de 2020 dando cumplimiento a la resolución SHD 315 de 2019.
Se evidencia acta de reunión del 29 de enero de 2021, conexión virtual con el objetivo de realizar el comité de seguimiento y control financiero IDIGER-FONDIGER del mes de diciembre de 2020. Participación seis asistentes.
Se evidencia informe al Comité de la Concentración  de Recursos de IDIGER- FONDIGER Diciembre de 2020. Res. 315 de 2019
</t>
    </r>
    <r>
      <rPr>
        <rFont val="Arial"/>
        <b/>
        <sz val="10.0"/>
      </rPr>
      <t>20/04/2021</t>
    </r>
    <r>
      <rPr>
        <rFont val="Arial"/>
        <b val="0"/>
        <sz val="10.0"/>
      </rPr>
      <t xml:space="preserve">: No  se registra  seguimiento por parte del proceso , ni  se remiten soportes  para demostrar  avance, por lo tanto  se evidencia incumplimiento de la acción.La acción se encuentra en estado vencida
</t>
    </r>
    <r>
      <rPr>
        <rFont val="Arial"/>
        <b/>
        <sz val="10.0"/>
      </rPr>
      <t xml:space="preserve">19/05/2021: </t>
    </r>
    <r>
      <rPr>
        <rFont val="Arial"/>
        <b val="0"/>
        <sz val="10.0"/>
      </rPr>
      <t xml:space="preserve">Se evidencian reuniones del Comité Financiero mensual, los días 29-01, 26-02, 31-03 y 30-04 de 2021, con los respectivos informes de comite, Dirección General y SDH así como las respectivas actas, en cumplimiento a la Resolución 315 de 2019. 
No se evidencia la actualización de la Resolución 261 de 2020 de creación del comité financiero, teniendo en cuenta que la Resolución 073 de 2018 fue reemplazada por la resolución 315 de 2019. A las últimas tres actas les falta la firma de los (as) 3 jefes (as) de la Oficina de planeación que ha tenido la entidad en el mismo periodo.
</t>
    </r>
    <r>
      <rPr>
        <rFont val="Arial"/>
        <b/>
        <sz val="10.0"/>
      </rPr>
      <t xml:space="preserve">30/08/2021: </t>
    </r>
    <r>
      <rPr>
        <rFont val="Arial"/>
        <b val="0"/>
        <sz val="10.0"/>
      </rPr>
      <t xml:space="preserve">Se adjunta la Resolución 221 del 27/08/2021, mediante la cual modifica la Resolución 261 del 20 de mayo de 2019, modificando artículo primero y cuarto de la Resolución 261. </t>
    </r>
  </si>
  <si>
    <t>AUDCONT2020-2</t>
  </si>
  <si>
    <t>AUDITORÍA CONTINUA PARA LA VERIFICACIÓN DE LAS ACCIONES
DESARROLLADAS POR EL IDIGER DESDE SUS FUNCIONES Y COMPETENCIAS
FRENTE A LA DECLARATORIA DE CALAMIDAD PÚBLICA Y DECRETOS
REGLAMENTARIOS ASOCIADOS.</t>
  </si>
  <si>
    <t>Circular 011 de 2020 IDIGER “Lineamientos para garantizar la continuidad de las funciones relacionadas con las PQRS, en el marco del estado de Emergencia Económica, social y ecológica generado por el COVID -19”.
Decreto 491 de 2020 “Por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Económica, Social y Ecológica”.</t>
  </si>
  <si>
    <t>OBSERVACIÓN 2. INCUMPLIMIENTO DE LOS TÉRMINOS DE RESPUESTA A LOS DERECHOS DE PETICION RELACIONADOS CON DONACIONES</t>
  </si>
  <si>
    <t>En el periodo descrito para el hallazgo se presento una situacion que desbordo la capacidad de respuesta teniendo en cuenta que esta situación de donacion masiva no tiene precedentes y que no se tenía un link para descargar los certificados de donación.</t>
  </si>
  <si>
    <t>Efectuar seguimiento a la actualización de las bases de datos de la aplicación que suministran  a los  ciudadanos el certificado de donación una vez incorporados los recursos de donaciones al presupuesto Fondiger.</t>
  </si>
  <si>
    <t>ELKIN BUITRAGO</t>
  </si>
  <si>
    <r>
      <rPr>
        <rFont val="Arial"/>
        <sz val="11.0"/>
      </rPr>
      <t xml:space="preserve">24/12/2020
Estamos a la espera que nos sea comunicado por Oficina Asesora de Planeación y Dirección General el Acuerdo, producto de la última reunión de junta directiva de FONDIGER realizada en el mes de diciembre de 2020 que incorpora los recursos de donación de Bogotá Solidaria en Casa, en este momento se debe actualizar nuevamente la base de datos que genera los certificados de donación en la aplicación web.
18/02/2021
Fue emitido Acuerdo 08 del 28 de diciembre de 2020. Se evidencia la incorporación al presupuesto del FONDIGER de recursos de donación Bogotá Solidaria en Casa, por tanto se procede a remitir a TICS las bases de datos con corte a 31 de diciembre de 2020 de los Bancos Davivienda y Bancolombia de la DDT para actualizar la base de datos que permite a los donantes descargar sus certificados de donación. En la vigencia 2021 no se han incorporado al presupuesto FONDIGER recursos de Donación.
</t>
    </r>
    <r>
      <rPr>
        <rFont val="Arial"/>
        <b/>
        <sz val="11.0"/>
      </rPr>
      <t>30/04/2021</t>
    </r>
    <r>
      <rPr>
        <rFont val="Arial"/>
        <sz val="11.0"/>
      </rPr>
      <t xml:space="preserve">
Se recibe semanalmente información de donaciones desde la DDT, se remite mensualmente a equipo asesor FONDIGER la información de donaciones para que sea incorporada en la reunión programada de Junta Directiva FONDIGER. Se entrego el informe correspondiente al mes de marzo de 2021, se ha recibido Acuerdo 002 de 8 de Marzo de 2021, se solicita a TICS actuañización de base de datos de certificados y estamos a la espera del Acuerdo de la última reunión para actualizar base de datos de donaciones de marzo y abril 2021. Se trabaja en estandarización del procedimiento de certificados de donación.</t>
    </r>
  </si>
  <si>
    <r>
      <rPr>
        <rFont val="Arial"/>
        <b/>
        <sz val="10.0"/>
      </rPr>
      <t xml:space="preserve">24/12/2020. </t>
    </r>
    <r>
      <rPr>
        <rFont val="Arial"/>
        <b val="0"/>
        <sz val="10.0"/>
      </rPr>
      <t xml:space="preserve">Se evidencia presentación en Power Point Donaciones Bogotá en Casa - FONDIGER con corte del 24 de julio de 2020 al 2 de diciembre de 2020. LCIR.
</t>
    </r>
    <r>
      <rPr>
        <rFont val="Arial"/>
        <b/>
        <sz val="10.0"/>
      </rPr>
      <t>22/02/2021.</t>
    </r>
    <r>
      <rPr>
        <rFont val="Arial"/>
        <b val="0"/>
        <sz val="10.0"/>
      </rPr>
      <t xml:space="preserve"> Se evidencia Acuerdo 08 de diciembre 28 de 2020... "Por medio del cual se aprueba e incorpora el Presupuesto de Rentas e Ingresoso y Gastos e Inversiones de Fondo Distrital para la gestión de Riesgos y Cambio Climático de Bogotá FONDIGER, 2021, se destribuyen y asignan los recursos y se realiza una reducción presupuestal" ..de incorporación al presupuesto FONDIGER de donaciones Bogotá Solidaria en Casa, que da paso a la actualización de la base de datos de certificados de donaciones.
</t>
    </r>
    <r>
      <rPr>
        <rFont val="Arial"/>
        <b/>
        <sz val="10.0"/>
      </rPr>
      <t xml:space="preserve">20/04/2021: </t>
    </r>
    <r>
      <rPr>
        <rFont val="Arial"/>
        <b val="0"/>
        <sz val="10.0"/>
      </rPr>
      <t xml:space="preserve">No  se registra  seguimiento por parte del proceso , ni  se remiten soportes  para demostrar  avance, por lo tanto  se evidencia incumplimiento de la acción 
La acción se encuentra en estado vencida.
</t>
    </r>
    <r>
      <rPr>
        <rFont val="Arial"/>
        <b/>
        <sz val="10.0"/>
      </rPr>
      <t xml:space="preserve">19/05/2021. </t>
    </r>
    <r>
      <rPr>
        <rFont val="Arial"/>
        <b val="0"/>
        <sz val="10.0"/>
      </rPr>
      <t>Se evidencia bases de traslados No. 36,37,37,39,40, con datos traslados bancolombia y davivienda. Se evidencia acuerdo 002 de 08/03/2021 "Por medio del cual se aprueba la incorporación, se distribuyen y asignan recursos de donaciones y rendimientos financieros y se realiza una redistribución y reasignación de Recursos en el Presupuesto de Rentas e ingresos y gastos e Inversiones de FONDIGER 2021"</t>
    </r>
  </si>
  <si>
    <t>AUDCONT2020-3</t>
  </si>
  <si>
    <t xml:space="preserve">Realizar seguimiento semanal a las PQR para garantizar el cumplimiento de los términos de ley. </t>
  </si>
  <si>
    <r>
      <rPr>
        <rFont val="Arial"/>
        <sz val="11.0"/>
      </rPr>
      <t xml:space="preserve">24/12/2020
Semanalmente se hace seguimiento, al inicio y al final de la semana, al semáforo de CORDIS, para identificar y dar prioridad a los documentos que requieran pronta respuesta antes de su vencimiento.
18/02/2021
Semanalmente se hace seguimiento, al inicio y al final de la semana, al semáforo de CORDIS, para identificar y dar prioridad a los documentos que requieran pronta respuesta antes de su vencimiento.
</t>
    </r>
    <r>
      <rPr>
        <rFont val="Arial"/>
        <b/>
        <sz val="11.0"/>
      </rPr>
      <t>30/03/2021</t>
    </r>
    <r>
      <rPr>
        <rFont val="Arial"/>
        <sz val="11.0"/>
      </rPr>
      <t xml:space="preserve">
Semanalmente se hace seguimiento, al inicio y al final de la semana, al semáforo de CORDIS, para identificar y dar prioridad a los documentos que requieran pronta respuesta antes de su vencimiento.
</t>
    </r>
    <r>
      <rPr>
        <rFont val="Arial"/>
        <b/>
        <sz val="11.0"/>
      </rPr>
      <t>30/04/2021</t>
    </r>
    <r>
      <rPr>
        <rFont val="Arial"/>
        <sz val="11.0"/>
      </rPr>
      <t xml:space="preserve">
Semanalmente se hace seguimiento, al inicio y al final de la semana, al semáforo de CORDIS, para identificar y dar prioridad a los documentos que requieran pronta respuesta antes de su vencimiento. Se complementa los días viernes con el correo de seguimiento desde Gestión Documental.</t>
    </r>
  </si>
  <si>
    <r>
      <rPr>
        <rFont val="Arial"/>
        <b/>
        <sz val="10.0"/>
      </rPr>
      <t xml:space="preserve">24/12/2020. </t>
    </r>
    <r>
      <rPr>
        <rFont val="Arial"/>
        <sz val="10.0"/>
      </rPr>
      <t xml:space="preserve">Se evidencia semaforos de cordis del área de pagos del 07/12/2020, 09/12/2020, 11/12/2020, 14/12/2020, 18/12/2020 y 21/12/2020. 
Meta: Realizar seguimiento semanal a las PQR para garantizar el cumplimiento de los términos de ley.
17 semanas hasta el 31/03/2021
6 seguimientos / 17 informes semanales= 35%
</t>
    </r>
    <r>
      <rPr>
        <rFont val="Arial"/>
        <b/>
        <sz val="10.0"/>
      </rPr>
      <t xml:space="preserve">22/02/2021. </t>
    </r>
    <r>
      <rPr>
        <rFont val="Arial"/>
        <sz val="10.0"/>
      </rPr>
      <t xml:space="preserve">Se evidencia reporte aplicativo Cordis - SEMAFORO de los dias Semaforo 02-02-2021, 05-01-2021, 07-12-2020, 08-02-2021, 09-12-2020, 11-12-2020, 12/01/2021, 12-02-2021, 14/12/2020, 15/01/2021, 15/02/2021, 18/12/2020, 20/01/2021, 21/12/2020. 25/01/2021, 28/12/2020.
</t>
    </r>
    <r>
      <rPr>
        <rFont val="Arial"/>
        <b/>
        <sz val="10.0"/>
      </rPr>
      <t>20/04/2021</t>
    </r>
    <r>
      <rPr>
        <rFont val="Arial"/>
        <sz val="10.0"/>
      </rPr>
      <t xml:space="preserve">: No  se registra  seguimiento por parte del proceso , ni  se remiten soportes  para demostrar  avance, por lo tanto  se evidencia incumplimiento de la acción 
6 + 10 + 8 seguimientos / 17 informes semanales= 94%
</t>
    </r>
    <r>
      <rPr>
        <rFont val="Arial"/>
        <b/>
        <sz val="10.0"/>
      </rPr>
      <t xml:space="preserve">19/05/2021.  </t>
    </r>
    <r>
      <rPr>
        <rFont val="Arial"/>
        <sz val="10.0"/>
      </rPr>
      <t xml:space="preserve">Se evidencian 3 seguimientos realizados del área atencion al ciudadano realizando seguimientos a las PQRS Subd. Corporativa y Asuntos Disciplinarios a, PAGOS. Asi mismo, ocho informes en el mes de marzo de radicados - PQRS, al área de pagos para su debido trámite. </t>
    </r>
  </si>
  <si>
    <t>AUDESP2020-05</t>
  </si>
  <si>
    <t>Auditoría Especial sobre la formulación
y ejecución de los contratos 109 de
2020, 118 de 2020, 115 de 2020 y 088
de 2020.</t>
  </si>
  <si>
    <t>“Instructivo Para Trámite de Pagos GFI-IN-01 Versión 7”</t>
  </si>
  <si>
    <t>OBSERVACIÓN 3: Se encuentra documentación faltante de los contratos 109 MANUFACTURAS RAM, 88 ALMACEN PARKER LIMITADA y 118 NORSAN GROUP, exigida para realizar el trámite de Gestión de Pagos de acuerdo a lo establecido en la “INSTRUCTIVO PARA TRÁMITE DE PAGOS GFI-IN-01 Versión 7”</t>
  </si>
  <si>
    <t xml:space="preserve">La aplicación de normas existentes que se activan para el estado de calamidad que se presenta por primera vez en  la ciudad de Bogotá, generan falta de claridad al momento de su aplicaciòn. </t>
  </si>
  <si>
    <t>Realizar una mesa de trabajo entre la Oficina Asesora Juridica y la Subdirección Corporativa con el fin de validar cuales documentos y en que casos se requieren, para realizar los pago y ajustar el "INSTRUCTIVO PARA TRÁMITE DE PAGOS GFI-IN-01" de acuerdo con lo definido en la mesa de trabajo.</t>
  </si>
  <si>
    <t>04/05/2021
EL 30/03/2021 se realizo mesa de trabajo entre la Oficina Asesora Jurídica y la Subdirección Corporativa – Proceso Gestión Financiera  con el fin de validar cuales documentos y en qué casos se requieren, para la mejora del procedimiento de pago y revisar el "INSTRUCTIVO PARA TRÁMITE DE PAGOS GFI-IN-01" de acuerdo con lo definido en la mesa de trabajo, con esta reunión se cumple con la acción propuesta por ende se solicita cerrar dicho hallazgo.
04/10/2021
Se realiza mesa de trabajo con la todos los referentes de Gestión Financiera, la OAP y la Subdirectora Corporativa donde se llega a un consenso de la publicación del documento (instructivo de pagos) el próximo año esto con el fin de evitar retraso en los pagos en lo que queda del año, dicho documento se actualizó en su totalidad. Por lo anterior se solicita levantar el hallazgo porque con esto se estaría cumpliendo con la acción planteada (se adjunto el documento final)</t>
  </si>
  <si>
    <r>
      <rPr>
        <rFont val="Arial"/>
        <b/>
        <color rgb="FFFF0000"/>
        <sz val="10.0"/>
      </rPr>
      <t>20/04/2021</t>
    </r>
    <r>
      <rPr>
        <rFont val="Arial"/>
        <color rgb="FFFF0000"/>
        <sz val="10.0"/>
      </rPr>
      <t xml:space="preserve">:  No se reporta avance por parte del proceso  a 31 de marzo de 2021. En atención a su cierre próximo,  se debe dar prioridad su realización.
</t>
    </r>
    <r>
      <rPr>
        <rFont val="Arial"/>
        <b/>
        <color rgb="FFFF0000"/>
        <sz val="10.0"/>
      </rPr>
      <t xml:space="preserve">04/05/2021. </t>
    </r>
    <r>
      <rPr>
        <rFont val="Arial"/>
        <color rgb="FFFF0000"/>
        <sz val="10.0"/>
      </rPr>
      <t xml:space="preserve">Se evidencia Acta de Reunión Google Met del día 30/03/2021 de 8.30 am a 9.30 am con el objetivo de Realizar mesa de trabajo entre la Oficina Asesora Jurídica y la Subdirección Corporativa – Proceso Gestión Financiera  con el fin de validar cuales documentos y en qué casos se requieren, para la mejora del procedimiento de pago y revisar el "INSTRUCTIVO PARA TRÁMITE DE PAGOS GFI-IN-01" de acuerdo con lo definido en la mesa de trabajo. Participacion 5 asistentes, jefe OAP, funcionarios pagos y Funcionarios Jefe OAJ.
No se evidencia el ajuste del INSTRUCTIVO PARA TRÁMITE DE PAGOS GFI-IN-01" de acuerdo con lo definido en la mesa de trabajo. LCIR
</t>
    </r>
    <r>
      <rPr>
        <rFont val="Arial"/>
        <b/>
        <color rgb="FFFF0000"/>
        <sz val="10.0"/>
      </rPr>
      <t xml:space="preserve">05/10/2021. </t>
    </r>
    <r>
      <rPr>
        <rFont val="Arial"/>
        <color rgb="FFFF0000"/>
        <sz val="10.0"/>
      </rPr>
      <t>Se evidencia acta de reunión del día 30/09/2021 donde se reunieron la Subdiretora de Asuntos Disciplinarios, la jefe de la Oficina Asesora de Planeación y  líder de pagos donde se trató el tema "realizar ajustes al instructivo de pagos GF-IN-01", donde se actualiza todo lo concerniente al instructivo. Se llega a un acuerdo que se solicitará publicación del documento en la vigencia 2022, para evitar traumastismos en los pagos durante los 3 meses que quedan de la vigencia 2021.  Se evidencia la actualización del "Instructivo Trámite para Pago", Código GF-IN-01, Versión 8. Fecha 01/02/2022. LCIR</t>
    </r>
  </si>
  <si>
    <t>AUDESP2020-06</t>
  </si>
  <si>
    <t>Resolución 109 de junio de 2020 “Por la cual se adiciona un formulario de reporte en los términos del artículo 7° de la Resolución No. 706 de diciembre 16 de 2016 (modificada por las resoluciones No. 043 de febrero 8 de 2017, 097 de marzo 15 de 2017 y 441 de diciembre 26 de 2019), para la presentación y reporte de la información financiera específica, correspondiente a los periodos abril – junio de 2020 y siguientes hasta que duren los impactos generados por el COVID-19”.
● Resolución No. 706 de diciembre 16 de 2016 y sus modificaciones; CGN2015_002_OPERACIONES_RECIPROCAS_ CONVERGENCIA
● Manual De Políticas Operativas y de Depuración Contable Del IDIGER</t>
  </si>
  <si>
    <t>OBSERVACIÓN 4: Falencias en el
proceso de reconocimiento contable de
las operaciones recíprocas entre el
IDIGER y las entidades públicas
receptoras de los elementos adquiridos
para la atención de la emergencia
sanitaria mediante actos de ratificación
88, 109,115,118 de 2020.</t>
  </si>
  <si>
    <t>Los formatos de cliente interno del procedimiento Aprovisionamiento, servicios de logística y entrega de ayudas humanitarias no pecuniarias del Centro Distrital Logístico y de Reserva - CDLyR no contienen la información requerida para el proceso de reconocimiento contable de las operaciones recíprocas</t>
  </si>
  <si>
    <t>Revisión y actualización del procedimiento "Aprovisionamiento, servicios de logística y entrega de ayudas no pecuniarias del Centro Distrital Logístico y de Reserva"  y del  formato  Cliente Interno, ajustados a los requerimientos para el reconocimiento  contable de  las operaciones recíprocas</t>
  </si>
  <si>
    <t>OLGA LUCIA TIBADUIZA/
MARIA LETICIA VASQUEZ</t>
  </si>
  <si>
    <r>
      <rPr>
        <rFont val="Arial"/>
        <sz val="11.0"/>
      </rPr>
      <t xml:space="preserve">1/02/2021
Se anexa correo enviado a la Oficina de TIC's mediante el cual se solicita la modificación del formato en el software logístico, incluyendo valor unitario y valor total de los elementos que son entregados mediante acta de cliente interno del Centro Distrital Logístico y de Reserva.
15/03/2021
Con respecto a la modificación del acta de cliente interno, se anexa los pantallazos de los avances que ha realizado TIC's en el software logístico, para poder incluir los precios de los elementos en la misma.
</t>
    </r>
    <r>
      <rPr>
        <rFont val="Arial"/>
        <b/>
        <sz val="11.0"/>
      </rPr>
      <t>03/05/2021</t>
    </r>
    <r>
      <rPr>
        <rFont val="Arial"/>
        <sz val="11.0"/>
      </rPr>
      <t xml:space="preserve">
En el siguiente Link se puede verificar la actualización del procedimiento mencionado en la acción con esto se cierra el hallazgo: </t>
    </r>
    <r>
      <rPr>
        <rFont val="Arial"/>
        <color rgb="FF1155CC"/>
        <sz val="11.0"/>
        <u/>
      </rPr>
      <t>https://www.idiger.gov.co/documents/20182/981513/ME-PD-</t>
    </r>
  </si>
  <si>
    <r>
      <rPr>
        <rFont val="Arial"/>
        <color rgb="FF000000"/>
        <sz val="10.0"/>
      </rPr>
      <t xml:space="preserve">Se evidencia correo electronico  del día 28 de enero de 2021 donde la Coordonadora de Servicios de Logistica -Subdirección Para el Manejo de Emergencias y Desasttres, informa que el "ACTA DE CLIENTE
INTERNO debe tener unas modificaciones adicionales.
Anexo el formato ajustado.
En el nuevo formato es importante que revisemos el tema de las devoluciones parciales, las cuales se propone que queden registradas
al respaldo (en observaciones de entrada) y en la casilla 17 se vaya consolidando dichas entradas". Actividad en desarrollo.
</t>
    </r>
    <r>
      <rPr>
        <rFont val="Arial"/>
        <b/>
        <color rgb="FF000000"/>
        <sz val="10.0"/>
      </rPr>
      <t xml:space="preserve">17/03/2021
</t>
    </r>
    <r>
      <rPr>
        <rFont val="Arial"/>
        <color rgb="FF000000"/>
        <sz val="10.0"/>
      </rPr>
      <t xml:space="preserve">Se evidencia pantallazos de los avances que ha realizado TIC's en el software logístico, para poder incluir los precios de los elementos en la misma. Aplicativo en prueba
</t>
    </r>
    <r>
      <rPr>
        <rFont val="Arial"/>
        <b/>
        <color rgb="FF000000"/>
        <sz val="10.0"/>
      </rPr>
      <t>20/04/2021</t>
    </r>
    <r>
      <rPr>
        <rFont val="Arial"/>
        <color rgb="FF000000"/>
        <sz val="10.0"/>
      </rPr>
      <t xml:space="preserve">: No  se registra  seguimiento por parte del proceso , ni  se remiten soportes  para demostrar  avance, por lo tanto  se evidencia incumplimiento de la acción.La acción se encuentra en estado vencida.
</t>
    </r>
    <r>
      <rPr>
        <rFont val="Arial"/>
        <b/>
        <color rgb="FF000000"/>
        <sz val="10.0"/>
      </rPr>
      <t xml:space="preserve">
04/05/2021.</t>
    </r>
    <r>
      <rPr>
        <rFont val="Arial"/>
        <color rgb="FF000000"/>
        <sz val="10.0"/>
      </rPr>
      <t xml:space="preserve"> Se evidencia Procedimiento Cód ME-PD-03 Versión 8 Pag. 1-17 Vigente 27/04/2021. "Aprovisionamiento, servicios de logística y entrega
de ayudas no pecuniarias del Centro Distrital
Logístico y de Reserva" Publicado en el Mapa de Procesos, 
Link:https://www.google.com/url?q=https://www.idiger.gov.co/documents/20182/981513/ME-PD-03%2BAprovisionamiento%2BServicios%2Bde%2BLog%25C3%25ADstica.pdf/7c42940d-5442-4dcf-ac41-a09722a2b25d&amp;sa=D&amp;source=hangouts&amp;ust=1620251145666000&amp;usg=AFQjCNHXbzAURJBGB0b6X8bM7R5LpdFz4w. LCIR.
De igual forma se evidencia cumplimiento de la accion por parte de la SMED: Nota en la actividad 28, de igual forma se verificó la modificación del acta de cliente interno,
 de acuerdo a lo planificado en la acción y se encuentra en uso desde el 29 de Julio, permitiendo una identificación detallada de valores unitarios y totales lo que facilita la entrega a las entidades solcitantes y su control. por tanto se cierra la acción LCIR</t>
    </r>
  </si>
  <si>
    <t>ISGST20 -8</t>
  </si>
  <si>
    <t>Sistema de Gestión de Seguridad y Salud en el Trabajo SG-SST</t>
  </si>
  <si>
    <t>Decreto 1072 de 2015. Art. 2.2.4.6.12 Documentación Resolución 0312 de 2019. 2.7.1 2.2.4.6.12. Documentación. El empleador debe mantener disponibles y debidamente actualizados entre otros, los siguientes documentos en relación con el Sistema de Gestión de la Seguridad y Salud en el Trabajo SG-SST: La matriz legal actualizada que contemple las normas del Sistema General de Riesgos Laborales que le aplican a la empresa.</t>
  </si>
  <si>
    <t>Al realizar la revisión de la matriz legal, junto con el profesional de seguridad y salud en el trabajo, no se encuentra actualizada la matriz legal. Basados en lo descrito en el numeral 24 del artículo 2.2.4.6.2 del Decreto 1072 de 2015; La matriz legal de la entidad no se encuentra actualizada, ya que no contempla algunas normas que le aplican, para este caso la Resolución 2346 emitida en el año 2007.</t>
  </si>
  <si>
    <t>La revisión se realizó de manera rápida
 Conocimiento y manejo del tema 
 Exceso de confianza</t>
  </si>
  <si>
    <t>Actualizar de la matriz legal con la Resolución 2346 emitida en el año 2007</t>
  </si>
  <si>
    <t>1. Sandra Caycedo
 Profesional Universitario 219-12
 2. Hanna Páez
 3. Olga Lucia Cardona</t>
  </si>
  <si>
    <t>18/02/2021
1.Evidencia:  Matriz legal con la Resolución 2346 de 2007.
2. Correo electronico de Febrero 16 de 2021, enviado a la OAP donde se solicita la publicación de la mariz legal con esta acción se cumple para levantar el hallazgo.</t>
  </si>
  <si>
    <r>
      <rPr>
        <rFont val="Arial"/>
        <b/>
        <sz val="10.0"/>
      </rPr>
      <t>19/02/2021.</t>
    </r>
    <r>
      <rPr>
        <rFont val="Arial"/>
        <sz val="10.0"/>
      </rPr>
      <t xml:space="preserve"> Se evidencia correo electronico del día 17/02/2021 donde la funcionaria responsable de SG-SST, solicita a la OAP la publicación en la página web del IDIGER de los siguientes documentos:
- Matriz Legal: Transparencia, Item 4. Normatividad, Matriz de SG-SST.
- Matriz de Identificación de Peligros y la Matriz Legal : Mapa de Procesos , Talento Humano SST.
Se evidencia archivo en excel con la Matriz de Identificación y Evaluación 
de Requisitos Legales Del SG-SSTdel IDIGER y Matriz de Identificación y Evaluación de Requisitos Legales
del IDIGER Por Emergencia Sanitaria COVID-19. LCIR</t>
    </r>
  </si>
  <si>
    <t>ISGST20 -9</t>
  </si>
  <si>
    <t>Decreto 1072 de 2015 Artículo 2.2.4.6.13. Conservación de los documentos. El empleador debe conservar los registros y documentos que soportan el Sistema de Gestión de la Seguridad y Salud en el Trabajo SGSST de manera controlada, garantizando que sean legibles, fácilmente identificables y accesibles, protegidos contra daño, deterioro o pérdida. ……Los siguientes documentos y registros, deben ser conservados por un periodo mínimo de veinte (20) años, contados a partir del momento en que cese la relación laboral del trabajador con la empresa.
 Registros de las actividades de capacitación, formación y entrenamiento en seguridad y salud en el trabajo; y, Registro del suministro de elementos y equipos de protección personal.
 Para los demás documentos y registros, el empleador deberá elaborar y cumplir con un sistema de archivo o retención documental, según aplique, acorde con la normatividad vigente y las políticas de la empresa</t>
  </si>
  <si>
    <t>No es evidente el cumplimiento del requisito de la norma en el artículo 2.2.4.6.13 conservación del documento 20 años posterior a la salida del trabajador. En el documento tabla de retención documental, no se especifica que los documentos expresados en el artículo 2.2.4.6.13 del decreto 1072 de 2015, tengan un tiempo de retención de 20 años posterior a la salida del empleado. Se observa el documento Hoja de control Historias laborales versión 1 del 9 de junio de 2018 donde se observan 106 ítems donde el ultimo corresponde a temas de desvinculación del funcionario y en ninguno de los anteriores sé observa que se tenga en cuenta el registro de capacitaciones de SGSST ni entrega de Elementos de protección personal.</t>
  </si>
  <si>
    <t>Cuando se levantaron las Tablas de Retención Documental - TRD el procedimiento no exisitía.</t>
  </si>
  <si>
    <t>Actualizar las TRD con la serie y subserie correspondiente a EPP y capacitaciones de SGSST y documentos según el decreto 1072 de 2015 (20 años) -</t>
  </si>
  <si>
    <t>Sandra Caycedo
 Lider Gestión Documental
 Subdirección Corporativa 
 y Asuntos Disicplinarios</t>
  </si>
  <si>
    <r>
      <rPr>
        <rFont val="Arial"/>
        <b/>
        <sz val="12.0"/>
      </rPr>
      <t>18/02/2021</t>
    </r>
    <r>
      <rPr>
        <rFont val="Arial"/>
        <sz val="12.0"/>
      </rPr>
      <t xml:space="preserve">
Esta actividad se tiene programada para empezar a revisarse en el segundo semestre del 2021 dado que actualmente no se cuenta con el personal suficiente.
</t>
    </r>
    <r>
      <rPr>
        <rFont val="Arial"/>
        <b/>
        <sz val="12.0"/>
      </rPr>
      <t>19/07/2021</t>
    </r>
    <r>
      <rPr>
        <rFont val="Arial"/>
        <sz val="12.0"/>
      </rPr>
      <t xml:space="preserve"> 
Se tiene un preliminar del procedimiento para la actualizacion de las TRD, se deben realizar unas correciones para presentar a Planeación.
PROCEDIMIENTO PARA LA ACTUALIZACION TRD - Z:\Archivo Central\10. ESTRUCTURA DOCUMENTAL\DOCUMENTOS SIG VERSION 2021
</t>
    </r>
    <r>
      <rPr>
        <rFont val="Arial"/>
        <b/>
        <sz val="12.0"/>
      </rPr>
      <t xml:space="preserve">10/11/2021 </t>
    </r>
    <r>
      <rPr>
        <rFont val="Arial"/>
        <sz val="12.0"/>
      </rPr>
      <t xml:space="preserve">
Se envió el procedimiento para revisión y aprobación de la Oficina Asesora de Planeación para su publicación en el mapa de procesos.
</t>
    </r>
    <r>
      <rPr>
        <rFont val="Arial"/>
        <b/>
        <sz val="12.0"/>
      </rPr>
      <t>09/12/2021</t>
    </r>
    <r>
      <rPr>
        <rFont val="Arial"/>
        <sz val="12.0"/>
      </rPr>
      <t xml:space="preserve">
Se aprobó y publicó en el mapa de procesos, el PROCEDIMIENTO PARA LA ACTUALIZACIÓN TRD </t>
    </r>
    <r>
      <rPr>
        <rFont val="Arial"/>
        <sz val="11.0"/>
      </rPr>
      <t xml:space="preserve">https://www.idiger.gov.co/documents/20182/980337/GD-PD-09+Procedimiento+actualizaci%C3%B3n+tablas+de+retenci%C3%B3n+documental+V1.pdf/a2e1dd9f-0339-46d8-9f08-499dcd9d7109
</t>
    </r>
    <r>
      <rPr>
        <rFont val="Arial"/>
        <b/>
        <sz val="11.0"/>
      </rPr>
      <t xml:space="preserve">05/05/2022
</t>
    </r>
    <r>
      <rPr>
        <rFont val="Arial"/>
        <sz val="11.0"/>
      </rPr>
      <t xml:space="preserve">Se elaboro cronograma para la actualización de las tablas de retención documental de la Entidad.
</t>
    </r>
    <r>
      <rPr>
        <rFont val="Arial"/>
        <b/>
        <sz val="11.0"/>
      </rPr>
      <t>11/07/2022</t>
    </r>
    <r>
      <rPr>
        <rFont val="Arial"/>
        <sz val="11.0"/>
      </rPr>
      <t xml:space="preserve">
Se adjuntan las evidencias de la accion establecidas para poder realizar su cierre, todo esto despues de la reunión sostenida con control interno y tener claro las acciones para cumplir con el 100% de la acción.
</t>
    </r>
    <r>
      <rPr>
        <rFont val="Arial"/>
        <b/>
        <sz val="11.0"/>
      </rPr>
      <t>13/09/2022</t>
    </r>
    <r>
      <rPr>
        <rFont val="Arial"/>
        <sz val="11.0"/>
      </rPr>
      <t xml:space="preserve">
Se realizaron mesas de trabajo en la subdireccion corporativa para la actualizacion de las Tablas de Retencion Documental, de acuerdo al cronograma presentado
Subdireccion Corporativa
Gestion Administrativa
Gestion Documental
Gestion Ambiental
Se solicita que la accion quede en un porcentaje de avance del 70%</t>
    </r>
  </si>
  <si>
    <r>
      <rPr>
        <rFont val="Arial"/>
        <b/>
        <sz val="10.0"/>
      </rPr>
      <t>20/04/2021</t>
    </r>
    <r>
      <rPr>
        <rFont val="Arial"/>
        <sz val="10.0"/>
      </rPr>
      <t xml:space="preserve">:No se reporta avance por parte del proceso  a 31 de marzo de 2021.Por lo anterior se recomienda al proceso,  registrar en el instrumento de google drive el avance correspondiente de esta manera es fácil controlar su seguimiento y ejecución.
</t>
    </r>
    <r>
      <rPr>
        <rFont val="Arial"/>
        <b/>
        <sz val="10.0"/>
      </rPr>
      <t>29/07/2021</t>
    </r>
    <r>
      <rPr>
        <rFont val="Arial"/>
        <sz val="10.0"/>
      </rPr>
      <t xml:space="preserve"> 
Se evidencia preliminar "Procedimiento para la Actualización Tablas de Retención Documental V1" , el cual se encuentra en elaboracion y aprobación por la segunda línea de defensa. Actividad en desarrollo. LCIR
</t>
    </r>
    <r>
      <rPr>
        <rFont val="Arial"/>
        <b/>
        <sz val="10.0"/>
      </rPr>
      <t xml:space="preserve">01/12/2021
</t>
    </r>
    <r>
      <rPr>
        <rFont val="Arial"/>
        <sz val="10.0"/>
      </rPr>
      <t>Se evidencia correo electrónico del día 9/11/2021 de la SGCAD a la OAP, donde se remite los documentos PROTOCOLO (Inventario Fondo Documental, FORMATO (Registro Prestamos Documentales) PROCEDIMIENTO (Préstamos Documentales) y un INSTRUCTIVO, para la verificación y aprobación del área.</t>
    </r>
    <r>
      <rPr>
        <rFont val="Arial"/>
        <b/>
        <sz val="10.0"/>
      </rPr>
      <t xml:space="preserve">
</t>
    </r>
    <r>
      <rPr>
        <rFont val="Arial"/>
        <sz val="10.0"/>
      </rPr>
      <t xml:space="preserve">
</t>
    </r>
    <r>
      <rPr>
        <rFont val="Arial"/>
        <b/>
        <sz val="10.0"/>
      </rPr>
      <t xml:space="preserve">09/12/2021. </t>
    </r>
    <r>
      <rPr>
        <rFont val="Arial"/>
        <sz val="10.0"/>
      </rPr>
      <t>Se evidencia en el mapa de procesos del IDIGER el procedimiento Actualización Tablas de Retención Documental "</t>
    </r>
    <r>
      <rPr>
        <rFont val="Arial"/>
        <color rgb="FF1155CC"/>
        <sz val="10.0"/>
        <u/>
      </rPr>
      <t>https://www.idiger.gov.co/documents/20182/980337/GD-PD-09+Procedimiento+actualizaci%C3%B3n+tablas+de+retenci%C3%B3n+documental+V1.pdf/a2e1dd9f-0339-46d8-9f08-499dcd9d7109</t>
    </r>
    <r>
      <rPr>
        <rFont val="Arial"/>
        <sz val="10.0"/>
      </rPr>
      <t xml:space="preserve">"                                                                     </t>
    </r>
    <r>
      <rPr>
        <rFont val="Arial"/>
        <b/>
        <sz val="10.0"/>
      </rPr>
      <t>22/02/2022.</t>
    </r>
    <r>
      <rPr>
        <rFont val="Arial"/>
        <sz val="10.0"/>
      </rPr>
      <t xml:space="preserve"> De conformidad con el correo enviado el 22 de febrero a los referentes de la Subdirección Corporativa y Asuntos Disciplinarios, donde se solicitó el cumplimiento del memorando interno No. 2022IE726 del pasado 04 de febrero, se informa que "no se ha remitido evidencias de Gestión Documental puesto que aún tiene la fecha a finales de diciembre y hasta el próximo mes según lo expresado por el referente del proceso se continúan con las acciones planteadas". De manera que, en el presente seguimiento la OCI no evidenció avance de la acción propuesta tendiente a dar cumplimiento del artículo 2.2.4.6.13 del Decreto 1072 del 2015, en lo que respecta a la conservación de documentos por parte del empleador, en la Tabla de Retención Documental del IDIGER </t>
    </r>
    <r>
      <rPr>
        <rFont val="Arial"/>
        <b/>
        <sz val="10.0"/>
      </rPr>
      <t xml:space="preserve">LOC                                                                                                     16/05/2022. </t>
    </r>
    <r>
      <rPr>
        <rFont val="Arial"/>
        <sz val="10.0"/>
      </rPr>
      <t>Una vez verificada la ejecución de la acción se evidenció un avance en el cumplimiento del objetivo propuesto, dado que a través de correo electrónico del pasado 09 de mayo, la Subdirección Corporativa y Asuntos Disciplinarios aportó a la Oficina de Control Interno el cronograma mediante el cual se va a llevar a cabo el proceso de actualización de la Tabla de Retención Documental del Instituto Distrital de Gestión del Riesgo y Cambio Climático. 
Cronograma que inició su ejecución la tercera semana del mes de abril y su finalización está programada para la última semana del mes de diciembre, año 2022. Así las cosas, la presente acción continuará abierta y en desarrollo.</t>
    </r>
    <r>
      <rPr>
        <rFont val="Arial"/>
        <b/>
        <sz val="10.0"/>
      </rPr>
      <t xml:space="preserve"> LOC</t>
    </r>
    <r>
      <rPr>
        <rFont val="Arial"/>
        <sz val="10.0"/>
      </rPr>
      <t xml:space="preserve">
</t>
    </r>
    <r>
      <rPr>
        <rFont val="Arial"/>
        <b/>
        <sz val="10.0"/>
      </rPr>
      <t>15/07/2022</t>
    </r>
    <r>
      <rPr>
        <rFont val="Arial"/>
        <sz val="10.0"/>
      </rPr>
      <t xml:space="preserve">. Una vez verificada la ejecución de la acción a través de la información y documentación enviada el pasado 11 de julio, por la Subdirección Corporativa a la Oficina de Control Interno, se pudo corroborar que el presente plan de mejoramiento se encuentra en desarrollo y de acuerdo a las actividades propuestas en el cronograma, aún no se ha presentado la TRD para la respectiva convalidación ante la Dirección de Archivo Distrital.
A su vez no se evidencian soportes de los productos y entregables que den cuenta del cumplimiento del cronograma.
Por lo tanto, no es procedente cerrar el presente plan de mejoramiento dado que aún existen actividades que no se han cumplido al 100% según el cronograma y se sugiere a la Subdirección Corporativa remitir los productos y entregables para calificar el porcentaje de avance y el cumplimiento de esta acción.
Así las cosas, el presente plan continuará en ejecución dado que se encuentra dentro del plazo estipulado para su cumplimiento. </t>
    </r>
    <r>
      <rPr>
        <rFont val="Arial"/>
        <b/>
        <sz val="10.0"/>
      </rPr>
      <t>LOC</t>
    </r>
    <r>
      <rPr>
        <rFont val="Arial"/>
        <sz val="10.0"/>
      </rPr>
      <t xml:space="preserve">
</t>
    </r>
    <r>
      <rPr>
        <rFont val="Arial"/>
        <b/>
        <sz val="10.0"/>
      </rPr>
      <t>29/09/2022.</t>
    </r>
    <r>
      <rPr>
        <rFont val="Arial"/>
        <sz val="10.0"/>
      </rPr>
      <t xml:space="preserve"> Una vez verificada la ejecución de la acción a través de la información y documentación enviada mediante correo electrónico del 13 de septiembre por la Subdirección Corporativa a la Oficina de Control Interno, se pudo evidenciar que esa dependencia adelantó cuatro (4) reuniones con el propósito de actualizar y socializar la Tabla de Retención Documental del componente gestión documental, ambiental y administrativa.  Estas se llevaron a cabo en las siguientes fechas: 31/08/2022, 25/08/2022, 26/08/2022, 02/09/2022. A su vez se pudo observar que el 16 de junio la Subdirección elevó una solicitud a las áreas involucradas para obtener la totalidad de los procedimientos internos a fin de hacer la correspondiente actualización. 
Por lo anterior, el presente plan de mejoramiento continuará en ejecución dado que el cronograma de trabajo está en desarrollo y de acuerdo a las actividades propuestas, aún no se ha presentado la TRD para la respectiva convalidación ante la Dirección de Archivo Distrital. </t>
    </r>
    <r>
      <rPr>
        <rFont val="Arial"/>
        <b/>
        <sz val="10.0"/>
      </rPr>
      <t>LOC</t>
    </r>
    <r>
      <rPr>
        <rFont val="Arial"/>
        <sz val="10.0"/>
      </rPr>
      <t xml:space="preserve">
</t>
    </r>
    <r>
      <rPr>
        <rFont val="Arial"/>
        <b/>
        <sz val="10.0"/>
      </rPr>
      <t>20/10/2022.</t>
    </r>
    <r>
      <rPr>
        <rFont val="Arial"/>
        <sz val="10.0"/>
      </rPr>
      <t xml:space="preserve"> Una vez verificada la ejecución de esta acción se evidencia que el último reporte de cumplimiento enviado a la Oficina de Control Interno por parte de la dependencia responsable fue el 13 de septiembre de 2022, el cual reflejó un porcentaje de avance del 70% de su ejecución.
Al respecto, se aportaron evidencias sobre la realización de cuatro (4) reuniones con el propósito de actualizar y socializar la Tabla de Retención Documental del componente gestión documental, ambiental y administrativa. Estas se llevaron a cabo en las siguientes fechas: 31/08/2022, 25/08/2022, 26/08/2022, 02/09/2022. A su vez se pudo observar que el 16 de junio la Subdirección elevó una solicitud a las áreas involucradas para obtener la totalidad de los procedimientos internos a fin de hacer la correspondiente actualización. 
Por lo anterior, el presente plan de mejoramiento continuará en ejecución dado que el cronograma de trabajo está en desarrollo y de acuerdo a las actividades propuestas, aún no se ha presentado la TRD para la respectiva convalidación ante la Dirección de Archivo Distrital. </t>
    </r>
    <r>
      <rPr>
        <rFont val="Arial"/>
        <b/>
        <sz val="10.0"/>
      </rPr>
      <t>LOC</t>
    </r>
    <r>
      <rPr>
        <rFont val="Arial"/>
        <sz val="10.0"/>
      </rPr>
      <t xml:space="preserve">
</t>
    </r>
    <r>
      <rPr>
        <rFont val="Arial"/>
        <b/>
        <sz val="10.0"/>
      </rPr>
      <t>14/12/2022</t>
    </r>
    <r>
      <rPr>
        <rFont val="Arial"/>
        <sz val="10.0"/>
      </rPr>
      <t xml:space="preserve">. En atención a la comunicación interna No. 2022IE4892 del 02 de diciembre de 2022 y con ocasión a la implementación del aplicativo CHIE, la Oficina de Control Interno solicitó respetuosamente a todas las dependencias realizar el reporte de avance de los planes de mejoramiento internos y externos en la plataforma drive propuesta para ello, precisando que este reporte de avance debe resumir los aspectos más importantes que se ejecutaron durante la presente vigencia, con el fin de contar con una adecuada trazabilidad en el citado aplicativo, toda vez que esta información será posteriormente incluida allí por esta dependencia.
Así las cosas, una vez verificada la ejecución de esta acción se constata que la Subdirección Corporativa no ha desarrollado ninguna actividad desde el 13 de septiembre de 2022, fecha del ultimo avance, tendiente a cumplir con el presente plan de mejoramiento y a su vez, se observa que no se registró ningún avance en el matriz drive propuesta para ello, desconociendo lo solicitado mediante comunicación interna No. 2022IE4892 del 02 de diciembre de 2022.
De esta manera la presente acción continuara abierta y en desarrollo. </t>
    </r>
    <r>
      <rPr>
        <rFont val="Arial"/>
        <b/>
        <sz val="10.0"/>
      </rPr>
      <t>LOC</t>
    </r>
    <r>
      <rPr>
        <rFont val="Arial"/>
        <sz val="10.0"/>
      </rPr>
      <t xml:space="preserve">
</t>
    </r>
  </si>
  <si>
    <t>ISGST20 -10</t>
  </si>
  <si>
    <t>Decreto 1072 de 2015. Art 2.2.4.6.24, Resolución 1409 de 2012 y Resolución 0312 de 2019 Núm. 4.2.1 4. Controles Administrativos: Medidas que tienen como fin reducir el tiempo de exposición al peligro, tales como la rotación de personal, cambios en la duración o tipo de la jornada de trabajo. Incluyen también la señalización, advertencia, demarcación de zonas de riesgo, implementación de sistemas de alarma, diseño e implementación de procedimientos y trabajos seguros, controles de acceso a áreas de riesgo, permisos de trabajo, entre otros.</t>
  </si>
  <si>
    <t>La entidad no asegura que se implementen las medidas de prevención y control para el riesgo de trabajo en alturas establecidas en la Resolución 1409 de 2012 Artículos 3, 8, 10 y 16. Al realizar el recorrido por las instalaciones de la sede principal, se observa que el personal de almacén realiza trabajo en alturas, sin contar con algún tipo de capacitación o certificado para realizar este tipo de trabajo. El área de almacén cuenta con una escalera de extensión para acopiar o retirar objetos que se encuentran en custodia del mismo. El trabajador manifiesta que asciende a la escalera para realizar esta actividad sin acompañamiento de alguna persona de SST. Manifiesta no contar con curso de formación en trabajo en alturas, ni con algún tipo de capacitación. De igual manera, no se diligencian permisos de trabajo para esta actividad, ni se identifican pre – operacionales del uso de la escalera. Se evidencia en el Programa de Trabajo Seguro en Alturas, que hace parte del plan estratégico de Talento Humano 2020, no se contempla la actividad de alturas realizada por el almacén. No se cuenta con coordinador de trabajo en alturas en la bodega del centro Distrital Logístico y de Reserva ubicado en Fontibón que realice la revisión y verificación de permisos requeridos para el trabajo seguro en alturas. No se implementa o llevan a cabo los permisos de trabajo para las actividades que implican trabajo en alturas en la bodega del centro Distrital Logístico y de Reserva.
 No se encuentra aprobado y publicado en la página web de IDIGER el procedimiento de trabajo seguro en alturas, se evidencian 2 comunicaciones de fecha 26/10/2020 y 24/11/2020 emitida por el subdirector para el manejo de emergencias y desastres haciendo esta solicitud a la Subdirección corporativa y asuntos disciplinarios.</t>
  </si>
  <si>
    <t>No se tienen documentados todos los procedimientos de trabajo en alturas en las Áreas de Servicios de Logística, gestión administrativa y mantenimiento y monitoreo de redes - Of. Tic., de acuerdo con la Resolución 1409 de 2012
 No se cuentan con todos los EPP y EPCC de acuerdo con la resolución 1409 de 2012
 No se han socializado los documentos publicados en la pagina web de la entidad relacionados con trabajo seguro en alturas 
 No se cuentan con los cursos de trabajo seguro en alturas debido a la normatividad vigente que contempla la declaratoria de pandemia en el país.
 Algunos servidores no participáron del rentremaniento en nivel avanzado programado para el año 2019.</t>
  </si>
  <si>
    <t>Desarrollar un plan de trabajo tendiente a subsanar la NO CONFORMIDAD ISGST20 -10  observado en la auditoria del Sistema de Gestión de Seguridad y Salud en el Trabajo vigencia 2020 en lo relacionado al cumplimiento de los requisitos para el trabajo en alturas, agrupando acciones especificas:
1 Continuar documentando los procedimientos de trabajo seguro en alturas para las áreas funcionales de mantenimiento y monitoreo de redes - Oficina TICS, Gestión Administrativa y Servicios de Logística. (Es importante establecer un formato de permiso para trabajo en alturas)
 2.  "Solicitar el certificado del curso avanzado en alturas o reentrenamiento y exámen médico ocupacional de aptitud en trabajo en alturas a los contratistas por prestación de servicios de las áreas de servicios de Logística, Monitoreo y Mantenimiento de Redes"
 3, Capacitar a los servidores públicos en el curso de trabajo en alturas en los niveles avanzado, reentrenamiento avanzado y coordinador. 
 4. Realizar la compra de equipos de protección contra caídas (tics, logística, gestión administrativa).
 5. Realizar inspección planeada al area destinada para el almacen, ubicado en el primer piso de la B-7 . 
 6.. Convocar a los servidores a examen médico ocupacional de alturas y al curso de trabajo seguro en alturas mediante comunicación interna con copia a la historia laboral
  Resulta conveniente realizar nuevamente el reentrenamiento donde se asegure la participación de todos los funcionarios y contratistas relacionados con el trabajo en alturas</t>
  </si>
  <si>
    <t>1. Olga Tibaduiza Profesional Especializado 222 grado 29
 2. Johanna Parra Profesional Especializado 222 grado 29 
 3.Ivan Bautista Profesional Universitario 219-08
 4. Sandra Caycedo M
 Profesional Universitaio 219-12
 COPASST</t>
  </si>
  <si>
    <r>
      <rPr>
        <rFont val="Arial"/>
        <sz val="11.0"/>
      </rPr>
      <t xml:space="preserve">18/02/2021
1. Se revisó y actualizo el Procedimiento de Trabajo de Alturas del CDLyR, pendiente actualizar al formato exigido por la OAJ.
3.Mes de enero de 2021 capacitación en trabajo en alturas
Nivel avanzado:  Melba E Mora Rey y Jorge Vargas R,
Reentrenamiento nivel avanzado Jose Luis Baquero, Ivan Bautista Combita y Sandra Caycedo M
Mes de febrero de 2021, Nivel coordinador Jose L Baquero.
6 Correos electronico de diciembre 2020, convocando a EMO y al curso de TSA
</t>
    </r>
    <r>
      <rPr>
        <rFont val="Arial"/>
        <b/>
        <sz val="11.0"/>
      </rPr>
      <t>10/06/2021</t>
    </r>
    <r>
      <rPr>
        <rFont val="Arial"/>
        <sz val="11.0"/>
      </rPr>
      <t xml:space="preserve">
7. Se solicita mediante comunicación interna 202IE1622 Solicitud Certificado Trabajo en Alturas y Exámenes Médicos Ocupacionales en Altura. A las Oficina de Tecnología de la Información y las Comunicaciones y Subdirección de Emergencias y Desastres
 </t>
    </r>
    <r>
      <rPr>
        <rFont val="Arial"/>
        <b/>
        <sz val="11.0"/>
      </rPr>
      <t>12/10/2021</t>
    </r>
    <r>
      <rPr>
        <rFont val="Arial"/>
        <sz val="11.0"/>
      </rPr>
      <t xml:space="preserve">
</t>
    </r>
    <r>
      <rPr>
        <rFont val="Arial"/>
        <color rgb="FFFF0000"/>
        <sz val="11.0"/>
      </rPr>
      <t xml:space="preserve">Se solicita unificar las actividades 2, 7 y 8 toda vez que son una sola actividad y se evidencia que son repetidas, se sugiere "Solicitar el certificado del curso avanzado en alturas o reentrenamiento y examen médico ocupacional de aptitud en trabajo en alturas a los contratistas por prestación de servicios de las áreas de servicios de Logística, Monitoreo y Mantenimiento de Redes" .
</t>
    </r>
    <r>
      <rPr>
        <rFont val="Arial"/>
        <sz val="11.0"/>
      </rPr>
      <t xml:space="preserve">Esta solicitud ya fue realizada mediante comunicación interna 202IE1622 con la solicitud Certificado Trabajo en Alturas y Exámenes Médicos Ocupacionales en Altura. A las Oficina de Tecnología de la Información y las Comunicaciones y Subdirección de Emergencias y Desastres.
Realizar inspección planeada al área destinada para el almacén, ubicado en el primer piso de la B-7 .
De acuerdo al traslado del área de almacén, se elimina el riesgo de trabajo en alturas, por lo que se da por finalizado el riesgo y el hallazgo encontrado (se adjunta nuevamente registro fotográfico de verificación).
Con las anteriores modificaciones de las actividades y evidencias se cumpliria con el 100% de esta NO CONFORMIDAD. </t>
    </r>
  </si>
  <si>
    <r>
      <rPr>
        <rFont val="Arial"/>
        <b/>
        <sz val="10.0"/>
      </rPr>
      <t>19/02/2021.</t>
    </r>
    <r>
      <rPr>
        <rFont val="Arial"/>
        <sz val="10.0"/>
      </rPr>
      <t xml:space="preserve"> Se evidencian las siguientes actividades: 
</t>
    </r>
    <r>
      <rPr>
        <rFont val="Arial"/>
        <b/>
        <sz val="10.0"/>
      </rPr>
      <t xml:space="preserve">1. </t>
    </r>
    <r>
      <rPr>
        <rFont val="Arial"/>
        <sz val="10.0"/>
      </rPr>
      <t xml:space="preserve">EVIDENCIA ISGST20 -10 - PUNTO 1 PROCEDIMIENTO TRABAJO EN ALTURAS:  Archivo en PDF con el PROCEDIMIENTO DE TRABAJO SEGURO EN ALTURAS PARA EL CENTRO DISTRITAL DE LOGISTICA Y DE RESERVA.
</t>
    </r>
    <r>
      <rPr>
        <rFont val="Arial"/>
        <b/>
        <sz val="10.0"/>
      </rPr>
      <t xml:space="preserve">2. y 3. </t>
    </r>
    <r>
      <rPr>
        <rFont val="Arial"/>
        <sz val="10.0"/>
      </rPr>
      <t xml:space="preserve">Certificaciones de Capacitación y entrenamiento para TSA.
 -CERTIFICADO CTSA JOSE LUIS BAQUERO AVENDAÃ_O. 
- EVIDENCA ISGST20 -10 PUNTO 2 CERTIFICADO CTSA JORGE LUIS VARGAS ROBAYO.
- EVIDENCIA ISGST20 -10 PUNTO 2 CERTIFICADO CTSA MELBA ESPERANZA MORA REY. 
EVIDENCIA ISGST20 -10 PUNTO 2 CERTIFICADO CTSA SANDRA CAYCEDO MOYANO.
</t>
    </r>
    <r>
      <rPr>
        <rFont val="Arial"/>
        <b/>
        <sz val="10.0"/>
      </rPr>
      <t>6.</t>
    </r>
    <r>
      <rPr>
        <rFont val="Arial"/>
        <sz val="10.0"/>
      </rPr>
      <t xml:space="preserve"> Dos Correos electrónicos del día 24/12/2020 remitodo por la funcionaria del SG-SST a los contratistas socializando el Cursos trabajo en altura nivel avanzado y reentrenamiento en nivel avanzada re.
Se evidencia correos electrónicos remitidos por la funcionaria del SG-SST,  donde convoca para que asista a la evaluación de aptitud en trabajo de alturas - Examen de Aptitud para Trabajo en Alturas:
- EVIDENCIA ISGST20 -10 PUNTO 6 EMO TSA ARNOL MOYA.
- EVIDENCIA ISGST20 -10 PUNTO 6 EMO TSA GERARDO ESCOBAR 2020-12-28.
- EVIDENCIA ISGST20 -10 PUNTO 6 EMO TSA IVAN BAUTISTA C 2020-12-28.
- EVIDENCIA ISGST20 -10 PUNTO 6 EMO TSA JORGE VARGAS R 2020-12-28.
- EVIDENCIA ISGST20 -10 PUNTO 6 EMO TSA JOSE BAQUERO A 2020-12-28.
- EVIDENCIA ISGST20 -10 PUNTO 6 EMO TSA MELBA MORA R 2020-12-28.
- EVIDENCIA ISGST20 -10 PUNTO 6 EMO TSA SANDRA CAYCEDO M 2020-12-28.
- EEVIDENCIA ISGST20 -10PUNTO 6 EMO TSA ERNESTO GARCIA G 2020-12-28
- EVIDENCIA ISGST20-10 PUNTO 6 EMO ERNESTO GARCIA.
</t>
    </r>
    <r>
      <rPr>
        <rFont val="Arial"/>
        <b/>
        <sz val="10.0"/>
      </rPr>
      <t>20/04/2021</t>
    </r>
    <r>
      <rPr>
        <rFont val="Arial"/>
        <sz val="10.0"/>
      </rPr>
      <t xml:space="preserve">:No se reporta avance por parte del proceso  a 31 de marzo de 2021. Por lo anterior se recomienda al proceso, registrar en el instrumento de google drive el avance correspondiente de esta manera es fácil controlar su seguimiento y ejecución.
TOTAL ACTIVIDADES REALIZADAS= 4/TOTAL ACTIVIDADES POR REALIZAR=8= 50% LCIR
</t>
    </r>
    <r>
      <rPr>
        <rFont val="Arial"/>
        <b/>
        <sz val="10.0"/>
      </rPr>
      <t xml:space="preserve">
10/06/2021</t>
    </r>
    <r>
      <rPr>
        <rFont val="Arial"/>
        <sz val="10.0"/>
      </rPr>
      <t xml:space="preserve">
7. Se evidencia comunicación interna 202IE1622 con la solicitud Certificado Trabajo en Alturas y Exámenes Médicos Ocupacionales en Altura. A las Oficina de Tecnología de la Información y las Comunicaciones y Subdirección de Emergencias y Desastres.
TOTAL ACTIVIDADES REALIZADAS= 5/TOTAL ACTIVIDADES POR REALIZAR=8= 50% LCIR
</t>
    </r>
    <r>
      <rPr>
        <rFont val="Arial"/>
        <b/>
        <sz val="10.0"/>
      </rPr>
      <t>14/12/2021</t>
    </r>
    <r>
      <rPr>
        <rFont val="Arial"/>
        <sz val="10.0"/>
      </rPr>
      <t xml:space="preserve">. Se evidencia comunicación interna 202IE1622 con la solicitud Certificado Trabajo en Alturas y Exámenes Médicos Ocupacionales en Altura, a las Oficina de Tecnología de la Información y las Comunicaciones y la Subdirección de Emergencias y Desastres solicitando la documentación certificado en alturas, examen medico ocupacional y documento contractual para ser validados por el área de seguridad.
Por el traslado del área de almacén a la bodega de Fontibón - Bodega del Centro Distrital de Logistica y Reserva-, se elimina el hallazgo evaluado y se elimina el riesgo de trabajo en alturas. Se evidencia registro fotográfico de verificación.
</t>
    </r>
    <r>
      <rPr>
        <rFont val="Arial"/>
        <b/>
        <sz val="10.0"/>
      </rPr>
      <t xml:space="preserve">
</t>
    </r>
  </si>
  <si>
    <t>ISGST20 -11</t>
  </si>
  <si>
    <t>La entidad no asegura que se implementen las medidas de prevención y control para el riesgo biológico para mitigar el riesgo de contagio por COVID -19. En el recorrido por la sede principal de IDIGER se evidencia que los servidores públicos y/o contratistas: a) No conservan la distancia mínima de dos (2) m. entre los trabajadores b) consumen alimentos en los puestos de trabajo, ejemplo manzanas, bebidas y otros c) Se evidencia que trabajadores y contratistas no se aseguran el uso permanente del tapabocas y que este elemento se mantenga sujeto o ubicado siempre sobre la nariz, tocan con alguna frecuencia el tapabocas para ajustarlo mientras hablan, especialmente cuando los tapabocas no son desechables.</t>
  </si>
  <si>
    <t>Exceso de confianza
 Olvido
 Hacen caso omiso de las indicaciiones</t>
  </si>
  <si>
    <t>1 Llamados de atención por el incumplimiento del protocolo establecido por la entidad 
 2, Socializar nuevamente por medio de correo electrónico masivo el protocolo de prevención COVID-19
 3. Realizar inspecciones a fin de verificar el cumplimiento del protocolo de bioseguridad.</t>
  </si>
  <si>
    <t>1. Sandra Caycedo Profesional Universitario 219-12
 2. Hanna Páez
 3. Olga Lucia Cardona
 4. Presidente del COPASST</t>
  </si>
  <si>
    <r>
      <rPr>
        <rFont val="Arial"/>
        <b/>
        <sz val="11.0"/>
      </rPr>
      <t>12/04/2021</t>
    </r>
    <r>
      <rPr>
        <rFont val="Arial"/>
        <sz val="11.0"/>
      </rPr>
      <t xml:space="preserve">
1- Llamado de atención 09/04/2021, Medidas de autocuidado como prevención ante el virus COVID-19
2- 03/03/2021 y 31/03/2021
Socialización actualización protocolo de bioseguridad de conformidad a las modificaciones realizadas, de acuerdo a LA Resolución 223 de 2021 en la cual se retira el uso de tapete sanitizante y se fortalecen las medidas de distaciamiento y ventilación de las áreas de trabajo.
3- Inspección por parte de la asesora de la ARL los días 20 y 27 de enero y 04 y 26 de marzo de 2021
por parte de Olga Lucia Cardona con acompañamiento por parte de la Asesora de la ARL el día 29 de marzo de 2021.
</t>
    </r>
    <r>
      <rPr>
        <rFont val="Arial"/>
        <b/>
        <sz val="11.0"/>
      </rPr>
      <t>10/06/2021</t>
    </r>
    <r>
      <rPr>
        <rFont val="Arial"/>
        <sz val="11.0"/>
      </rPr>
      <t xml:space="preserve">
4. Inspecciones de bioseguridad semanales y toma de temperatura aleatoria, se diseña formulario reporte diario de condiciones de salud en cumplimiento al protocolo de bioseguridad. </t>
    </r>
  </si>
  <si>
    <r>
      <rPr>
        <rFont val="Arial"/>
        <b/>
        <sz val="10.0"/>
      </rPr>
      <t>20/04/2021</t>
    </r>
    <r>
      <rPr>
        <rFont val="Arial"/>
        <sz val="10.0"/>
      </rPr>
      <t xml:space="preserve">:  a corte 31 de marzo. 
*Se evidencia correo electrónico del 31 de marzo de 2021 se socializa el nuevo protocolo de bioseguridad, de acuerdo con las medidas adoptadas por el Gobierno.
*Se evidenció inspecciones y socialización protocolo
* el 3 de marzo de 2021 se socializa el nuevo protocolo de bioseguridad, de acuerdo con las medidas adoptadas por el
Gobierno.
*Se evidencia correo del 9 de abril se socializa la comunicación interna 2021IE1425 "LLamado de atención - Medidas de Autocuidado Como Prevención de Contagio Ante el Virus - COVID-19."
</t>
    </r>
    <r>
      <rPr>
        <rFont val="Arial"/>
        <b/>
        <sz val="10.0"/>
      </rPr>
      <t>10/06/2021</t>
    </r>
    <r>
      <rPr>
        <rFont val="Arial"/>
        <sz val="10.0"/>
      </rPr>
      <t xml:space="preserve">
Se evidencian Inspecciones de bioseguridad semanales y toma de temperatura aleatoria, de los días 03/05/201, 10/05/2021, 13/05/2021, 24/05/2021, 27/05/2021, se diseña formulario reporte diario de condiciones de salud en cumplimiento al protocolo de bioseguridad. </t>
    </r>
  </si>
  <si>
    <t>ISGST20 -12</t>
  </si>
  <si>
    <t>Decreto 1072 de 2015. Art 2.2.4.6.24, Resolución 1409 de 2012 y Resolución 0312 de 2019 Núm. 4.2.1 4. Controles administrativos: Medidas que tienen como fin reducir el tiempo de exposición al peligro, tales como la rotación de personal, cambios en la duración o tipo de la jornada de trabajo. Incluyen también la señalización, advertencia, demarcación de zonas de riesgo, implementación de sistemas de alarma, diseño e implementación de procedimientos y trabajos seguros, controles de acceso a áreas de riesgo, permisos de trabajo, entre otros; y</t>
  </si>
  <si>
    <t>La organización no logra evidenciar cómo realizan el cubrimiento de los turnos de la noche en términos de plan de emergencias y brigadistas. El Centro Distrital Logístico y de Reserva ubicado en Fontibón opera en tres turnos de trabajo y cuenta con 2 brigadistas en el turno diurno.</t>
  </si>
  <si>
    <t>No les gusta formar parte de la brigada de emergcencia
 No tienen tiempo
 No pueden participar de las capacitaciones porque se encuentran en turno</t>
  </si>
  <si>
    <t>1. Identificar los brigadistas del CDLyR
 2, Capacitar a los servidores del centro distrital logístico como brigadistas de emergencias.</t>
  </si>
  <si>
    <t>1. Oplga Tibaduiza Profesional Especializado 222-23
 2. Sandra Caycedo M Profesional Universitario 219-12</t>
  </si>
  <si>
    <r>
      <rPr>
        <rFont val="Arial"/>
        <b/>
        <sz val="11.0"/>
      </rPr>
      <t>10/06/2021</t>
    </r>
    <r>
      <rPr>
        <rFont val="Arial"/>
        <sz val="11.0"/>
      </rPr>
      <t xml:space="preserve">
1. Se diseña y remite formulario de inscripción a los brigadistas que hacian parte de la Brigada de Emergencias, con el fin de verificar y actualizar datos de sus miembros. 
</t>
    </r>
    <r>
      <rPr>
        <rFont val="Arial"/>
        <b/>
        <sz val="11.0"/>
      </rPr>
      <t xml:space="preserve">12/10/2021
</t>
    </r>
    <r>
      <rPr>
        <rFont val="Arial"/>
        <sz val="11.0"/>
      </rPr>
      <t>Se realizan capacitaciones y se adjuntan evidencias, se solicta cerrar el hallazgo porque se cumple al 100% con la acción planteada.</t>
    </r>
  </si>
  <si>
    <r>
      <rPr>
        <rFont val="Arial"/>
        <b/>
        <sz val="10.0"/>
      </rPr>
      <t>20/04/2021</t>
    </r>
    <r>
      <rPr>
        <rFont val="Arial"/>
        <sz val="10.0"/>
      </rPr>
      <t xml:space="preserve">:No se reporta avance por parte del proceso  a 31 de marzo de 2021.Por lo anterior se recomienda al proceso,  registrar en el instrumento de google drive el avance correspondiente de esta manera es fácil controlar su seguimiento y ejecución.
</t>
    </r>
    <r>
      <rPr>
        <rFont val="Arial"/>
        <b/>
        <sz val="10.0"/>
      </rPr>
      <t xml:space="preserve">10/06/2021. </t>
    </r>
    <r>
      <rPr>
        <rFont val="Arial"/>
        <sz val="10.0"/>
      </rPr>
      <t xml:space="preserve">Se evidencia formulario de inscripción a los brigadistas que hacian parte de la Brigada de Emergencias, con el fin de verificar y actualizar datos de sus miembros. Se evidencia la inscrpción de seis brigadistas de emergencia.
(1 actividad / 2 actividades)=100%
</t>
    </r>
    <r>
      <rPr>
        <rFont val="Arial"/>
        <b/>
        <sz val="10.0"/>
      </rPr>
      <t xml:space="preserve">12/10/2021: </t>
    </r>
    <r>
      <rPr>
        <rFont val="Arial"/>
        <sz val="10.0"/>
      </rPr>
      <t xml:space="preserve">Se evidencia lista de asistencia a la capacitación Brigadista del día 22 de septiembre de 202, con la participación de nueve (9) asistentes. 
(2 actividad / 2 actividades)=100%
</t>
    </r>
  </si>
  <si>
    <t>ISGST20 -13</t>
  </si>
  <si>
    <t>Decreto 1072 de 2015. Art 2.2.4.6.24, Resolución 0312 Núm. 4.2.1 y Resolución 666 Medidas de prevención y control. Las medidas de prevención y control deben adoptarse con base en el análisis de pertinencia, teniendo en cuenta el siguiente esquema de jerarquización 4. Controles Administrativos: Medidas que tienen como fin reducir el tiempo de exposición al peligro, tales como la rotación de personal, cambios en la duración o tipo de la jornada de trabajo. Incluyen también la señalización, advertencia, demarcación de zonas de riesgo, implementación de sistemas de alarma, diseño e implementación de procedimientos y trabajos seguros, controles de acceso a áreas de riesgo, permisos de trabajo, entre otros.</t>
  </si>
  <si>
    <t>No se evidencia que la política fue revisada y/o actualizada como mínimo una vez al año no es claro que la Política de SST incluye lo descrito en el literal 1 del Artículo 2.2.4.6.7. Se tiene la política de SST está fechada y firmada con Resolución 770 de noviembre 2017, no es evidente actualización desde esa fecha. No es claro como la organización en la política contempla los compromisos que expresa el Artículo 2.2.4.6.7. Objetivos de la política de seguridad y salud en el trabajo (SST)</t>
  </si>
  <si>
    <t>Se realizó la revisión de la política frente al Decreto 1072 de 2015 con el COPASST
 No se vio la necesidad de solictar un cambio de la politica del SIG
 La política cumplia con lo establecido en el decreto 1072 de 2015</t>
  </si>
  <si>
    <t>1, Elaborar dos documentos preliminares de actualización de la política y objetivos del SG-SST por parte de Talento Humano y el COPASSTy presentarlos ante la alta Dirección, durante la reunión de la revisión por la dirección para su aprobación y posterior socialización al COPASST y colaboradores de la Entidad</t>
  </si>
  <si>
    <r>
      <rPr>
        <rFont val="Arial"/>
        <b/>
        <sz val="11.0"/>
      </rPr>
      <t xml:space="preserve">12/04/2021
</t>
    </r>
    <r>
      <rPr>
        <rFont val="Arial"/>
        <sz val="11.0"/>
      </rPr>
      <t xml:space="preserve">Proyección politica y objetivos del Sistema de Gestión de Seguridad y Salud en el Trabajo de conformidad a los requerimientos del Decreto 1072 de 2015.
Es remitida a la profesional especializada de Talento Humano Claudia Gomez y a la Subdirectora Corporativa y Asuntos Disciplinarios Dra Diana Milena Rojas para una primera revisión por parte de los responsables del Sistema.  
</t>
    </r>
    <r>
      <rPr>
        <rFont val="Arial"/>
        <b/>
        <sz val="11.0"/>
      </rPr>
      <t>10/06/2021</t>
    </r>
    <r>
      <rPr>
        <rFont val="Arial"/>
        <sz val="11.0"/>
      </rPr>
      <t xml:space="preserve">
1. Proyección politica y objetivos SG-SST, remitidos al Comité Paritario de Seguridad y Salud en el Trabajo para su aprobación.
2. Solicitud formato de publicación y aprobación Oficina Asesora de Planeación. 
</t>
    </r>
    <r>
      <rPr>
        <rFont val="Arial"/>
        <b/>
        <sz val="11.0"/>
      </rPr>
      <t xml:space="preserve">12/10/2021
</t>
    </r>
    <r>
      <rPr>
        <rFont val="Arial"/>
        <sz val="11.0"/>
      </rPr>
      <t>1. Política y objetivos firmados.
2. Política y objetivos publicados . 
Dichos documentos fueron publicados en la pag Web, se adjunta acta donde se evidencia la realización de la mesa de trabajo para el objetivo y politicas y la respectiva socialización, se solicita cerrar el hallazgo ya que se cumple con la acción al 100%</t>
    </r>
  </si>
  <si>
    <r>
      <rPr>
        <rFont val="Arial"/>
        <b/>
        <sz val="10.0"/>
      </rPr>
      <t>20/04/2021</t>
    </r>
    <r>
      <rPr>
        <rFont val="Arial"/>
        <sz val="10.0"/>
      </rPr>
      <t xml:space="preserve">:  Se evidencia correo electronico del 31 de marzo de 2021, donde se remite la  la propuesta de la política y objetivos del Sistema de Seguridad y Salud en el Trabajo, a Subdirección corporativa y talento Humano  lo  para
su revisión y aprobación 
</t>
    </r>
    <r>
      <rPr>
        <rFont val="Arial"/>
        <b/>
        <sz val="10.0"/>
      </rPr>
      <t xml:space="preserve">10/06/2021 </t>
    </r>
    <r>
      <rPr>
        <rFont val="Arial"/>
        <sz val="10.0"/>
      </rPr>
      <t xml:space="preserve">Se evidencia Proyecto de la Politica y objetivos SG-SST, remitidos al Comité Paritario de Seguridad y Salud en el Trabajo para su aprobación.
</t>
    </r>
    <r>
      <rPr>
        <rFont val="Arial"/>
        <b/>
        <sz val="10.0"/>
      </rPr>
      <t xml:space="preserve">12/10/2021: </t>
    </r>
    <r>
      <rPr>
        <rFont val="Arial"/>
        <sz val="10.0"/>
      </rPr>
      <t xml:space="preserve">Se evidencia la Política del Sistema de Gestión de la Seguridad y Salud en el Trabajo SG-SST, firmada por el Director Guillermo Escobar Castro. Se encuentra publicada en el Link: https://www.idiger.gov.co/documents/20182/1258144/POLITICA+Y+OBJETIVOS+SST.pdf/4b03933c-fd27-4d94-8f76-c15c8d45c352
Se evidencia acta de reunión Lugar: Reunión virtual Google meet del día 03/05/2021 cuyo objetivo fué:Realizar la sesión del Comité Paritario de Seguridad y Salud en el Trabajo COPASST del mes de mayo del
presente año, con el objetivo de presentar y aprobar la Política y Objetivos del Sistema de Gestión Seguridad
y Salud en el Trabajo, mediante la cual se socializa la actualización de la política. </t>
    </r>
  </si>
  <si>
    <t>ISGST20 -14</t>
  </si>
  <si>
    <t>Decreto 1072 de 2015. Art 2.2.4.6.25 y Resolución 0312 de 2019 Núm. 5.1.2 La entidad contratante debe asegurar que se implementen y mantengan las disposiciones necesarias en materia de prevención, preparación y respuesta ante emergencias, con cobertura a todos los centros y turnos de trabajo y todos los trabajadores, independiente de su forma de contratación o vinculación, incluidos contratistas y subcontratistas, así como proveedores y visitantes.</t>
  </si>
  <si>
    <t>No se evidencia que se hubiese realizado entrega de información sobre EPP a todos los empleados. Se han realizado charlas de capacitación, en el uso de EPP sin embargo se observa que los señores Guevara Fabian Ricardo; James Carrillo Cristian, Lindón Palacios Lozada, no asisten, son personas clasificadas en riesgo 5.</t>
  </si>
  <si>
    <t>En las charlas de sensibilización se observa una participación inferior del 50% de los colaboradores de la entidad.
 Los colaboradores se encuentran en campo
 Las charlas no se realizan en campo</t>
  </si>
  <si>
    <t>1, Comprar de elementos de protección personal
 2 .Capacitar a los servidores citados en el hallazgo en el uso de EPP
 3, Realizar capacitacion de uso de EPP durante la entrega de estos elementos y en campo 
 4. Capacitar en comportamiento seguro</t>
  </si>
  <si>
    <t>1. Sandra Caycedo Profesional Universitario 219-12
 2. Hanna Páez
 3. Olga Lucia Cardona</t>
  </si>
  <si>
    <r>
      <rPr>
        <rFont val="Arial"/>
        <b/>
        <sz val="11.0"/>
      </rPr>
      <t xml:space="preserve">12/10/2021
</t>
    </r>
    <r>
      <rPr>
        <rFont val="Arial"/>
        <sz val="11.0"/>
      </rPr>
      <t xml:space="preserve">1.Se realizó compra de elementos de bioseguridad para todos los colaboradores del IDIGER.                 
Los elementos son adquiridos mediante instrumento de agregación de demanda bajo las órdenes de compra 75236, 74328, 74329, los elementos adquiridos son tapabocas, careta y guantes. </t>
    </r>
  </si>
  <si>
    <r>
      <rPr>
        <rFont val="Arial"/>
        <b/>
        <sz val="10.0"/>
      </rPr>
      <t>20/04/2021:</t>
    </r>
    <r>
      <rPr>
        <rFont val="Arial"/>
        <sz val="10.0"/>
      </rPr>
      <t xml:space="preserve">No se reporta avance por parte del proceso  a 31 de marzo de 2021.Por lo anterior se recomienda al proceso,  registrar en el instrumento de google drive el avance correspondiente de esta manera es fácil controlar su seguimiento y ejecución.
</t>
    </r>
    <r>
      <rPr>
        <rFont val="Arial"/>
        <b/>
        <sz val="10.0"/>
      </rPr>
      <t>02/12/2021.</t>
    </r>
    <r>
      <rPr>
        <rFont val="Arial"/>
        <sz val="10.0"/>
      </rPr>
      <t xml:space="preserve"> Se evidencia la Orden de Compra No. 75236 con SPARKLEAN S.A.S, contrato AECovid19-118 con 999 unidades de alcohol – frasco y su distribución.  Se evidencia la Orden de Compra No. 74329 con INDUHOTEL S.A.S, contrato AECovid19-33 con 33 careta con visor intercambiable, 500 tapabocas desechables, y su distribución. Se evidencia la Orden de Compra No. 74328 con GLOBALK COLOMBIA S.A.S., contrato AECovid19-550 con 25 guantes de nitrilo y su distribución. 
</t>
    </r>
  </si>
  <si>
    <t>ISGST20 -15</t>
  </si>
  <si>
    <t>Decreto 1072 de 2015 Artículo 2.2.4.6.6. Requisitos de la política de seguridad y salud en el trabajo (SST). La Política de SST de la empresa debe entre otros, cumplir con los siguientes requisitos:
 5. Ser revisada como mínimo una vez al año y de requerirse, actualizada acorde con los cambios tanto en materia de Seguridad y Salud en el Trabajo (SST), como en la empresa.
 Artículo 2.2.4.6.7. Objetivos de la política de seguridad y salud en el trabajo (SST).
 La Política de SST de la empresa debe incluir como mínimo los siguientes objetivos sobre los cuales la organización expresa su compromiso:
 1. Identificar los peligros, evaluar y valorar los riesgos y establecer los respectivos controles.</t>
  </si>
  <si>
    <t>No es evidente que algunos de los empleados conozcan las responsabilidades en relación con el SG-SST. No fue evidente que Yazmin Nieto Mejía del área de atención al ciudadano conociera las responsabilidades frente al sistema de gestión de seguridad y salud en el trabajo expresadas en el artículo 2.2.4.6.10 del Decreto 1072 de 2015.</t>
  </si>
  <si>
    <t>Olvido 
 Falta de concientización
 Falta de cultura
 Falta por interiorizar la importancia de la seguridad y salud en el trabajo</t>
  </si>
  <si>
    <t>1. Enviar correo masivo de socialización de las responsabilidad del SG-SST en los diferentes cargos, incluyendo a la señora Yasmin Nieto.
 2. Realizar charlas dirigidas a los servidores sobre las responsabilidades del SG-SST en los diferentes cargos</t>
  </si>
  <si>
    <r>
      <rPr>
        <rFont val="Arial"/>
        <b/>
        <sz val="11.0"/>
      </rPr>
      <t>05/11/2021</t>
    </r>
    <r>
      <rPr>
        <rFont val="Arial"/>
        <sz val="11.0"/>
      </rPr>
      <t xml:space="preserve">
1. Mediante Boletín Interno en la sección de Seguridad y Salud en el Trabajo del día 22 de octubre se envía a todos los funcionarios y contratistas las responsabilidades que tenemos dentro del Sistema de Gestión de Seguridad y Salud en el Trabajo. 
La contratista Yasmin Nieto no tuvo contrato en la entidad para la presente vigencia
</t>
    </r>
    <r>
      <rPr>
        <rFont val="Arial"/>
        <b/>
        <sz val="11.0"/>
      </rPr>
      <t>12/10/2021</t>
    </r>
    <r>
      <rPr>
        <rFont val="Arial"/>
        <sz val="11.0"/>
      </rPr>
      <t xml:space="preserve">
2. Se realiza socialización de las responsabilidades dentro del Sistema de Gestión de Seguridad y Salud en el Trabajo mediante la Inducción y Reinducción del Sistema de Gestión de Seguridad y Salud en el Trabajo realizada mediante la plataforma classroom, en la cual se establece como estudio asincrónico las responsabilidades y una actividad de evaluación 
(Se adjunta pantallazos de evidencia curso y tarea)
Con esta evidencia, se daría un avance del 100% de esta NO CONFORMIDAD </t>
    </r>
  </si>
  <si>
    <r>
      <rPr>
        <rFont val="Arial"/>
        <b/>
        <sz val="10.0"/>
      </rPr>
      <t>20/04/2021</t>
    </r>
    <r>
      <rPr>
        <rFont val="Arial"/>
        <sz val="10.0"/>
      </rPr>
      <t xml:space="preserve">:No se reporta avance por parte del proceso  a 31 de marzo de 2021.Por lo anterior se recomienda al proceso,  registrar en el instrumento de google drive el avance correspondiente de esta manera es fácil controlar su seguimiento y ejecución.
</t>
    </r>
    <r>
      <rPr>
        <rFont val="Arial"/>
        <b/>
        <sz val="10.0"/>
      </rPr>
      <t>08/11/2021.</t>
    </r>
    <r>
      <rPr>
        <rFont val="Arial"/>
        <sz val="10.0"/>
      </rPr>
      <t xml:space="preserve"> Se evidencia en el Boletín Interno del IDIGER del día 22 de octubre de 2021 en la página 8 "Semana de la Salud en el IDIGER" las tematica Te recordamos las responsabilidades que tenemos como trabajadores dentro del Sistema General de Seguridad y Saluden el Trabajo SG-SST. Se recomienda continuar con las actividades de socialización de las responsabilidades por parte de los funcionarios y colaboradores.
</t>
    </r>
    <r>
      <rPr>
        <rFont val="Arial"/>
        <b/>
        <sz val="10.0"/>
      </rPr>
      <t>10/12/2021</t>
    </r>
    <r>
      <rPr>
        <rFont val="Arial"/>
        <sz val="10.0"/>
      </rPr>
      <t>. Se evidencia soporte de la Plataforma Classrom “Inducción Sistema Gestión Seguridad y Salud en el Trabajo – SST, con las siguientes temas: -Generalidades, Identificación de accidentes, Accidente de Trabajo, Pausas Activas, Plan de Seguridad, Copasst, Comité de Convivencia, Elementos de Protección, Procedimientos, Afiliación ARL, Curso Primer Respondiente, Covid 19.</t>
    </r>
  </si>
  <si>
    <t>ISGST20 -16</t>
  </si>
  <si>
    <t>Decreto 1072 de 2015 Artículo está fechada 2.2.4.6.12. Documentación.
 El empleador debe mantener disponibles y debidamente actualizados entre otros, los siguientes documentos en relación con el Sistema de Gestión de la Seguridad y Salud en el Trabajo SG-SST: 9. Registro de entrega de los protocolos de seguridad, de las fichas técnicas cuando aplique y demás instructivos internos de seguridad y salud en el trabajo;</t>
  </si>
  <si>
    <t>Se evidencia que a través de la Resolución 038 de 2020, se realiza la revisión por la alta dirección; en este documento no hacen el detalle de los 24 numerales que solicita el decreto 1072 de 2015 artículo 2.2.4.6.31 revisión por la dirección. En la resolución mencionada, no se evidencia claridad, ni registro de la eficacia de las estrategias que se han llevado a cabo para dar cumplimiento al SGSST. De igual manera, no se evidencia la eficacia de las medidas de seguimiento a revisiones anteriores por la alta dirección (Numeral 1y 6. Art. 2.2.4.6.31). Por otro lado, se desconoce si los recursos que son asignados son suficientes para la implementación del SGSST, y a su vez si la capacidad del SGSST, abarca todas las necesidades de la entidad. (Numeral 3 y 4 Art. 2.2.4.6.31). En otra instancia, no se evidencia registro de información de la eficacia de las medidas de prevención y control de peligros con los que cuenta la entidad (Numeral 9 Art. 2.2.4.6.31)</t>
  </si>
  <si>
    <t>Falta implementar los indicadores de gestión
 No se vio la importancia de implementar los indicadores de gestión frente al tema de revisión de la alta dirección</t>
  </si>
  <si>
    <t>Desarrollar un plan de trabajo tendiente a subsanar la OPORTUNIDAD DE MEJORA ISGST20 -16  observado en la auditoria del Sistema de Gestión de Seguridad y Salud en el Trabajo vigencia 2020 en lo relacionado a la implementación de indicadores que permita evaluar la eficacia del Sistema de Gestión de Seguridad y Salud en el Trabajo, agrupando acciones especificas:
1. Implementar indicadores de eficacia que permitan evaluar la implementación del SGSST y el desarrollo de medidas de prevención y control de peligros al interior de la Entidad.
 2. Implementar mecanismos de revisión por parte de la Alta Dirección al SGSST.
 3. Especificar en los Informes de Gestión, si los recursos asignados a SST fueron suficientes para la implementación del sistema.</t>
  </si>
  <si>
    <t>1. Sandra Caycedo Profesional Universitario 219-12</t>
  </si>
  <si>
    <r>
      <rPr>
        <rFont val="Arial"/>
        <b/>
        <sz val="11.0"/>
      </rPr>
      <t>10/06/2021</t>
    </r>
    <r>
      <rPr>
        <rFont val="Arial"/>
        <sz val="11.0"/>
      </rPr>
      <t xml:space="preserve">
1. Revisión indicadores SG-SST, mediante el SIDEAP modulo SST, en el cual mediante la herramienta de seguimiento se actualiza e implementan los indicadores del SGSST. Se adjunta matriz de indicadores generados por SIDEAP herramienta diseñada por el Departamento Administrativo del Servicio Civil Distrital.
</t>
    </r>
    <r>
      <rPr>
        <rFont val="Arial"/>
        <b/>
        <sz val="11.0"/>
      </rPr>
      <t>05/11/2021</t>
    </r>
    <r>
      <rPr>
        <rFont val="Arial"/>
        <sz val="11.0"/>
      </rPr>
      <t xml:space="preserve">
2. Se realiza revisión por la Dirección del SGSST de la vigencia 2020, se realiza bajo los 24 items solicitados en el Decreto 1072 de 2015, se adjunta correos electronicos de envío información documental por parte de la Dirección General. 
3. Informe Revisión por la Dirección en el cual se especifica y se relaciona los recursos requeridos y utilizados para la ejecución del SG-SST durante la vigencia 2020. 
</t>
    </r>
    <r>
      <rPr>
        <rFont val="Arial"/>
        <b/>
        <sz val="11.0"/>
      </rPr>
      <t xml:space="preserve">10/12/2021
</t>
    </r>
    <r>
      <rPr>
        <rFont val="Arial"/>
        <color rgb="FFFF0000"/>
        <sz val="11.0"/>
      </rPr>
      <t xml:space="preserve">Se solicita unificar las actividades 1 y 4, toda vez que se encuentran repetidas y tienen un mismo objetivo, sugiero dejar la siguiente actividad "Implementar indicadores de eficacia que permitan evaluar la implementación del SGSST y el desarrollo de medidas de prevención y control de peligros al interior de la Entidad".
</t>
    </r>
    <r>
      <rPr>
        <rFont val="Arial"/>
        <sz val="11.0"/>
      </rPr>
      <t xml:space="preserve">
Esta evidencia se cumple con el reporte de indicadores de eficacia mediante la plataforma de SIDEAP, reporte remitido y avalado por parte de Control Interno. 
Se remite como evidencia el informe de gestión de la entidad en el cual en el aspecto de Seguridad y Salud en el Trabajo se incluye la información sobre los recursos asignados al SG-SST.
3. Se incluye dentro del informe de gestión la información relacionada a los recursos asignados al SGSST. (Se adjunta informe de gestión)
Con las anteriores modificaciones de las actividades y evidencias entregadas se cumpliría al 100% de esta OPORTUNIDAD DE MEJORA 
</t>
    </r>
  </si>
  <si>
    <r>
      <rPr>
        <rFont val="Arial"/>
        <b/>
        <sz val="10.0"/>
      </rPr>
      <t>20/04/2021</t>
    </r>
    <r>
      <rPr>
        <rFont val="Arial"/>
        <sz val="10.0"/>
      </rPr>
      <t xml:space="preserve">:No se reporta avance por parte del proceso  a 31 de marzo de 2021.Por lo anterior se recomienda al proceso,  registrar en el instrumento de google drive el avance correspondiente de esta manera es fácil controlar su seguimiento y ejecución.
</t>
    </r>
    <r>
      <rPr>
        <rFont val="Arial"/>
        <b/>
        <sz val="10.0"/>
      </rPr>
      <t xml:space="preserve">10/06/2021. 
1. </t>
    </r>
    <r>
      <rPr>
        <rFont val="Arial"/>
        <sz val="10.0"/>
      </rPr>
      <t xml:space="preserve">Se evidencia matirz SIDEAP modulo SST, con los indicadores del SGSST con meta, tendencia, y resultados. Herramienta diseñada por el Departamento Administrativo del Servicio Civil Distrital.
(1 actividad / 4 actividades)=100%
</t>
    </r>
    <r>
      <rPr>
        <rFont val="Arial"/>
        <b/>
        <sz val="10.0"/>
      </rPr>
      <t>08/11/2021. 
2.</t>
    </r>
    <r>
      <rPr>
        <rFont val="Arial"/>
        <sz val="10.0"/>
      </rPr>
      <t xml:space="preserve"> Se evidencia como Mecanismo de Revisión por parte de la Alta Dirección al SGSST, se evidencia informe "SISTEMA DE GESTIÓN DE SEGURIDAD Y SALUD EN EL TRABAJO - SG-SST - "Revisión por la Alta Dirección" de fecha Julio de 2021, con los comentarios de la alta dirección, el plan de acción y el responsable. No se identifica fecha de realización. Se evidencian las 24 acciones a desarrollar.
(2 actividades / 3 actividades)=100%
</t>
    </r>
    <r>
      <rPr>
        <rFont val="Arial"/>
        <b/>
        <sz val="10.0"/>
      </rPr>
      <t>14/12/2021</t>
    </r>
    <r>
      <rPr>
        <rFont val="Arial"/>
        <sz val="10.0"/>
      </rPr>
      <t xml:space="preserve">
3.  Se evidencia Informe de Gestión – IDIGER, con corte del 30/06/2021, en el cual se informa los recursos asignados básicos para su diseño, ejecución y evaluación del Sistema de Gestión de Seguridad y Salud en el Trabajo pág 15
(3 actividades / 3 actividades)=100%
</t>
    </r>
  </si>
  <si>
    <t>ISGST20 -17</t>
  </si>
  <si>
    <t>Decreto 1072 de 2015 Artículo 2.2.4.6.10. Responsabilidades de los trabajadores. Los trabajadores, de conformidad con la normatividad vigente tendrán entre otras, las siguientes responsabilidades:</t>
  </si>
  <si>
    <t>Según la muestra evaluada Alexandra Ramírez, Claudia Elizabeth Rodríguez; Edwin Edison Gómez; Jeidy Janeth Patarroyo, María Constanza Ardila. los empleados no conocen los resultados de accidentalidad de la organización. Se observa el reporte de accidentalidad de 2019 febrero 7 de 2020. Sin embargo, las personas del área no conocen el reporte de accidentalidad del año 2020.Se observa la estadística de accidentalidad de la organización y se encuentra que hay 5 accidentes hasta el momento, con 18 días de incapacidad. se observa que se llevan los indicadores de accidentalidad, índice de frecuencia, índice de severidad, mortalidad, prevalencia, incidencia y ausentismo por ATEL, se hace análisis de cada uno de los elementos sin embargo los empleados no los conocen.</t>
  </si>
  <si>
    <t>No hay buean lectura de la información enviada mediante dorreo electrónico
 Falta de tiempo para la lectura del informe 
 El informe es largo en su contenido</t>
  </si>
  <si>
    <t>1. Enviar un correo masivo de los reportes de accidentalidad.
 2. Colocar el reporte de accidentalidad como fondo de pantalla</t>
  </si>
  <si>
    <t>1 Sandra Caycedo
 Profesional Universitario 
 2.Hanna Páez
 3. Olga Lucia Cardona</t>
  </si>
  <si>
    <r>
      <rPr>
        <rFont val="Arial"/>
        <b/>
        <sz val="11.0"/>
      </rPr>
      <t>10/12/2021</t>
    </r>
    <r>
      <rPr>
        <rFont val="Arial"/>
        <sz val="11.0"/>
      </rPr>
      <t xml:space="preserve">
Se solicita a Comunicaciones el diseño de pieza comunicativa con la información de los accidentes de trabajo ocurridos durante la presente vigencia, para ser instalada como fondo de pantalla , el fondo de pantalla es instalado por 20 días.
Con la anterior evidencia se daría un avance del 50% de esta OPORTUNIDAD DE MEJORA. 
</t>
    </r>
    <r>
      <rPr>
        <rFont val="Arial"/>
        <b/>
        <sz val="11.0"/>
      </rPr>
      <t>13/12/2021</t>
    </r>
    <r>
      <rPr>
        <rFont val="Arial"/>
        <sz val="11.0"/>
      </rPr>
      <t xml:space="preserve">
Se remite correo masivo mediante boletín interno sección Seguridad y Salud en el Trabajo la socialización de los accidentes de trabajo ocurridos durante la presente vigencia. 
Con esta evidencia se cumpliría el 100% de esta OPORTUNIDAD DE MEJORA, dejando al 100% las acciones del plan de mejoramiento de la presente vigencia. </t>
    </r>
    <r>
      <rPr>
        <rFont val="Arial"/>
        <b/>
        <sz val="11.0"/>
      </rPr>
      <t xml:space="preserve">
</t>
    </r>
  </si>
  <si>
    <r>
      <rPr>
        <rFont val="Arial"/>
        <b/>
        <sz val="10.0"/>
      </rPr>
      <t>20/04/2021</t>
    </r>
    <r>
      <rPr>
        <rFont val="Arial"/>
        <sz val="10.0"/>
      </rPr>
      <t xml:space="preserve">:No se reporta avance por parte del proceso  a 31 de marzo de 2021.Por lo anterior se recomienda al proceso,  registrar en el instrumento de google drive el avance correspondiente de esta manera es fácil controlar su seguimiento y ejecución.
</t>
    </r>
    <r>
      <rPr>
        <rFont val="Arial"/>
        <b/>
        <sz val="10.0"/>
      </rPr>
      <t>10/12/2021</t>
    </r>
    <r>
      <rPr>
        <rFont val="Arial"/>
        <sz val="10.0"/>
      </rPr>
      <t xml:space="preserve">- Se evidencia pieza comunicativa con la información de los accidentes de trabajo ocurridos durante la presente vigencia como fondo de pantalla de los funcionarios y contratistas de la entidad.
</t>
    </r>
    <r>
      <rPr>
        <rFont val="Arial"/>
        <b/>
        <sz val="10.0"/>
      </rPr>
      <t>13/12/2021: -</t>
    </r>
    <r>
      <rPr>
        <rFont val="Arial"/>
        <sz val="10.0"/>
      </rPr>
      <t xml:space="preserve">Se evidencia dentro del Boletin del 10 de diciembre el cual fué socializado mediante el correo electrónico comunicacioninterna@idiger.gov.co a idigerinterno@idiger.gov.co el reporte semanal  de la situación de los casos COVID - 19 en la entidad y el reporte de accidentes los cuales a diciembre de 2021 se han reportado 3 accidentes de trabajo. LCIR
</t>
    </r>
  </si>
  <si>
    <t>ISGST20 -18</t>
  </si>
  <si>
    <t>Decreto 1072.2015. Art. 2.2.4.6.31
 1. Revisar las estrategias implementadas y determinar si han sido eficaces para alcanzar los objetivos, metas y resultados esperados del Sistema de Gestión de la Seguridad y Salud en el Trabajo; 
 3. Analizar la suficiencia de los recursos asignados para la implementación del Sistema de Gestión de la Seguridad y Salud en el Trabajo y el cumplimiento de los resultados esperados; 
 4. Revisar la capacidad del Sistema de Gestión de la Seguridad y Salud en el Trabajo (SG-SST), para satisfacer las necesidades globales de la empresa en materia de seguridad y salud en el trabajo;
 6. Evaluar la eficacia de las medidas de seguimiento con base en las revisiones anteriores de la alta dirección y realizar los ajustes necesarios;
 21. Identificar ausentismo laboral por causas asociadas con seguridad y salud en el trabajo;
 22. Identificar pérdidas como daños a la propiedad, máquinas y equipos entre otros, relacionados con seguridad y salud en el trabajo;
 23. Identificar deficiencias en la gestión de la seguridad y salud en el trabajo;
 24. Identificar la efectividad de los programas de rehabilitación de la salud de los trabajadores.</t>
  </si>
  <si>
    <t>La apropiación del conocimiento de funcionarios y contratistas del Área de Talento Humano en los temas de inducción y reinducción SGSST, no es claro. En el desarrollo de las entrevistas realizadas durante la auditoria y aunque el equipo de trabajo asegura haber participado en los procesos de inducción y reinducción en SG-SST, se evidencian debilidades y/o vacíos al momento de dar a conocer al equipo auditor la(s) política(s) y, objetivos del SG-SST, así como también en la identificación de peligros y control de los riesgos presentes en el trabajo, la prevención de accidentes de trabajo y enfermedades laborales diferentes a la prevención de Covid 19. Por lo tanto, es necesario reforzar la apropiación de conocimiento de representantes de los diferentes comités y en general de los trabajadores, independientemente de su forma de vinculación y/o contratación.</t>
  </si>
  <si>
    <t>No se observa la inmportancia del tema
 No se presta atención cuando se divulgan
 No se reconocen las obligaciones relacionadas con el SG-SST
 No estan documentadas en el contrato</t>
  </si>
  <si>
    <t>1. Realizar capacitaciones y charlas sobre identificación de peligros, control de riesgos, prevención de accidentes de trabajo y enfermedades laborales, prevención del Covid, políticas y objetivos del sistema de gestión.</t>
  </si>
  <si>
    <r>
      <rPr>
        <rFont val="Arial"/>
        <b/>
        <sz val="11.0"/>
      </rPr>
      <t xml:space="preserve">12/10/2021
</t>
    </r>
    <r>
      <rPr>
        <rFont val="Arial"/>
        <sz val="11.0"/>
      </rPr>
      <t>1. Se realiza identificacion de peligros en conjunto con los colaboradores de las áreas, charlas del medico de la ARL sobre prevencion del Covid-19, se adjuntan evidencias y se solicita cerrar el hallazgo ya que se cumple con el 100% de la acción planteada.</t>
    </r>
  </si>
  <si>
    <r>
      <rPr>
        <rFont val="Arial"/>
        <b/>
        <sz val="10.0"/>
      </rPr>
      <t>20/04/2021</t>
    </r>
    <r>
      <rPr>
        <rFont val="Arial"/>
        <sz val="10.0"/>
      </rPr>
      <t xml:space="preserve">:No se reporta avance por parte del proceso  a 31 de marzo de 2021.Por lo anterior se recomienda al proceso,  registrar en el instrumento de google drive el avance correspondiente de esta manera es fácil controlar su seguimiento y ejecución.
</t>
    </r>
    <r>
      <rPr>
        <rFont val="Arial"/>
        <b/>
        <sz val="10.0"/>
      </rPr>
      <t xml:space="preserve">12/10/2021: </t>
    </r>
    <r>
      <rPr>
        <rFont val="Arial"/>
        <sz val="10.0"/>
      </rPr>
      <t xml:space="preserve">Se evidencia lista de asistencia con el tema Identificación de Peligros: 
- Se evidencia lista de participación a la </t>
    </r>
    <r>
      <rPr>
        <rFont val="Arial"/>
        <b/>
        <sz val="10.0"/>
      </rPr>
      <t>Charla de Generalidades COVID - 19</t>
    </r>
    <r>
      <rPr>
        <rFont val="Arial"/>
        <sz val="10.0"/>
      </rPr>
      <t>, en la cual se realizó la siguiente pregunta ¿Qué tipos de charlas y sensibilizaciones le gustaría recibir sobre Seguridad y Salud en el Trabajo?. Se evidencia la participación de los días 16/04/2021, 25/05/2021, 02/08/2021, donde los asistentes opinaron. Total de participantes: 20 asistentes.
- Junio de 2021: Ind. CPP, uso correcto de mantenimiento, con la participación de tres (3) asistentes.
- 21/09/2021: Se evidecia lista de asistencia con el tema: Plan de Emergencias, Identificación de Peligros, CDLYR, con la participación de cuatro(4) asistentes. LCIR</t>
    </r>
  </si>
  <si>
    <t>AUDCALAMIDAD2020-19</t>
  </si>
  <si>
    <t>Auditoría continua para la verificación de las acciones desarrolladas por el IDIGER desde sus funciones y competencias frente a la declaración de calamidad pública y decretos reglamentarios asociados.</t>
  </si>
  <si>
    <t>Evaluar el diseño y ejecución de los controles del Procedimiento Aprovisionamiento servicios de logística y entrega de ayudas no pecuniarias del Centro Distrital Logístico y de reserva GE-PD-03 versión 7 del 29/09/2020</t>
  </si>
  <si>
    <t>HALLAZGO 2: No se encontró soporte
 funcional o procedimental (acuerdo 007 de
 2016 - procedimiento "administración,
 manejo y control de bienes ga-pd-06 versión
 2 del 20 de diciembre de 2019"), que
 sustente, la entrega directa de elementos por
 parte del almacén del IDIGER, adquiridos en
 el marco del contrato 326 de 2020 por valor
 de $1.168.322.254 al hospital de Engativá
 mediante comprobante de egreso número
 626 del 26 de agosto de 2020, así como la
 entrega de los elementos adquiridos en el
 marco del contrato 087 de 2020 por valor de
 $90.129.000 a las siguientes entidades:
 unidad administrativa especial cuerpo oficial
 de bomberos de Bogotá, cruz roja
 colombiana seccional Cundinamarca, unidad
 nacional para la gestión del riesgo, secretaria distrital de seguridad convivencia y secretaria distrital de salud, mediante comprobantes
 215, 216, 217, 218, y 219 del 28/04/2020
 respectivamente, incumpliendo lo
 establecido en el acuerdo 007 de 2016,
 artículos 9 numeral 4 y 10 numeral 3, así
 como el procedimiento "aprovisionamiento
 servicios de logística y entrega de ayudas no
 pecuniarias del centro distrital logístico y de
 reserva GE-PD-03 versión 7 del
 29/09/2020.", actividad 36 y procedimiento
 "administración, manejo y control de bienes
 GA-PD-06 versión 2 del 20 de diciembre de
 2019".</t>
  </si>
  <si>
    <t>Los procedimiento de "Administración,
 manejo y control de bienes ga-pd-06 versión
 2 del 20 de diciembre de 2019" y "Aprovisionamiento
 servicios de logística y entrega de ayudas no
 pecuniarias del centro distrital logístico y de
 reserva GE-PD-03 versión 7 del
 29/09/2020" generan reprocesos para el Almacen, el Centro Logistico y de Reserva y el área Contable al momento de recibir y entregar biebes eb estados de calamidad y/o emergencia.</t>
  </si>
  <si>
    <t>Ajustar los procedimiento de "Administración,
 manejo y control de bienes ga-pd-06 versión
 2 del 20 de diciembre de 2019" y "Aprovisionamiento
 servicios de logística y entrega de ayudas no
 pecuniarias del centro distrital logístico y de
 reserva GE-PD-03 versión 7 del
 29/09/2020", para incluir la política de operación, con el fin de definir responsabilidades de las áreas de acuerdo a su competencia y dar claridad a los lineamientos de entrega y recibo de elementos y así evitar reprocesos.</t>
  </si>
  <si>
    <r>
      <rPr>
        <rFont val="Arial"/>
        <b/>
        <color rgb="FF000000"/>
        <sz val="10.0"/>
      </rPr>
      <t>15/03/2021</t>
    </r>
    <r>
      <rPr>
        <rFont val="Arial"/>
        <color rgb="FF000000"/>
        <sz val="10.0"/>
      </rPr>
      <t xml:space="preserve">
Se adjunta acta donde se evidencia la reunión sostenida por personal del area de almacén de la Subdirección Corporativa y personal del centro de reserva, para difinir los puntos a actualizar de los dos procedimientos mencionados en el hallazgo.
</t>
    </r>
    <r>
      <rPr>
        <rFont val="Arial"/>
        <b/>
        <color rgb="FF000000"/>
        <sz val="10.0"/>
      </rPr>
      <t>20/04/2021</t>
    </r>
    <r>
      <rPr>
        <rFont val="Arial"/>
        <color rgb="FF000000"/>
        <sz val="10.0"/>
      </rPr>
      <t xml:space="preserve">
Se envia MANUAL MANEJO Y CONTROL ADMINISTRATIVO DE LOS BIENES PROPIEDAD DEL IDIGER a la oficina de Planeación para su revisión, este documento reemplaza el procedimiento mencionado en el hallazgo por lo tanto cumple con lo requerido.
</t>
    </r>
    <r>
      <rPr>
        <rFont val="Arial"/>
        <b/>
        <color rgb="FF000000"/>
        <sz val="10.0"/>
      </rPr>
      <t>28/05/2021</t>
    </r>
    <r>
      <rPr>
        <rFont val="Arial"/>
        <color rgb="FF000000"/>
        <sz val="10.0"/>
      </rPr>
      <t xml:space="preserve">
el documento quedo publicado en la pag Web de la entidad y se puede verificar en el siguiente link; https://www.idiger.gov.co/documents/20182/1036449/MANUAL+MANEJO+Y+CONTROL+ADMINISTRATIVO+DE+LOS+BIENES+PROPIEDAD+DEL+IDIGER.pdf/bad49c45-460b-4d81-b8e6-cab8fb4fa28a  , con esta publicación se da por cerrado el hallazgo.</t>
    </r>
  </si>
  <si>
    <r>
      <rPr>
        <rFont val="Arial"/>
        <b/>
        <color rgb="FF000000"/>
        <sz val="10.0"/>
      </rPr>
      <t>17/03/2021</t>
    </r>
    <r>
      <rPr>
        <rFont val="Arial"/>
        <color rgb="FFFF0000"/>
        <sz val="10.0"/>
      </rPr>
      <t xml:space="preserve">
</t>
    </r>
    <r>
      <rPr>
        <rFont val="Arial"/>
        <color rgb="FF000000"/>
        <sz val="10.0"/>
      </rPr>
      <t xml:space="preserve">Se evidencia acta de reunión del dia 11/03/2021, Lugar Centro Logístico con el objetivo de ajustar los procedimientos de "Administración, manejo y control de de bienes" y "Aprovisionamiento servicios de logística y entrega de ayudas no pecuniarias del centro distrital de logística y de reserva". reunión sostenida por personal del area de almacén de la Subdirección Corporativa y personal del centro de reserva, para difinir los puntos a actualizar de los dos procedimientos mencionados en el hallazgo.LCIR
</t>
    </r>
    <r>
      <rPr>
        <rFont val="Arial"/>
        <b/>
        <color rgb="FF000000"/>
        <sz val="10.0"/>
      </rPr>
      <t>20/04/2021:</t>
    </r>
    <r>
      <rPr>
        <rFont val="Arial"/>
        <color rgb="FF000000"/>
        <sz val="10.0"/>
      </rPr>
      <t xml:space="preserve"> Se  evidencia envió de correo electrónico  el 19 de abril  a la Oficina Asesora de Planeación el  MANUAL MANEJO Y CONTROL ADMINISTRATIVO DE LOS BIENES PROPIEDAD DEL IDIGER  para su revisión. Sin embargo en atención a su cierre próximo,  se debe dar prioridad a su realización en el sentido de su formalización en el mapa de procesos para el mes de abril. MLBC.
</t>
    </r>
    <r>
      <rPr>
        <rFont val="Arial"/>
        <b/>
        <color rgb="FF000000"/>
        <sz val="10.0"/>
      </rPr>
      <t xml:space="preserve">04/05/2021. </t>
    </r>
    <r>
      <rPr>
        <rFont val="Arial"/>
        <color rgb="FF000000"/>
        <sz val="10.0"/>
      </rPr>
      <t xml:space="preserve">Se evidencia el "MANUAL PARA EL MANEJO Y CONTROL ADMINISTRATIVO DE LOS BIENES DE PROPIEDAD DEL IDIGER", Gestión Administrativa - Almacén del 04/04/2021. V1.
Se evidenica correo electrónico del día 19/04/2021, donde la SGCAD remite a la OAP el manual para su respectiva revisión. Pendiente su aprobación y publicación. LCIR.
</t>
    </r>
    <r>
      <rPr>
        <rFont val="Arial"/>
        <b/>
        <color rgb="FF000000"/>
        <sz val="10.0"/>
      </rPr>
      <t>31/05/2021</t>
    </r>
    <r>
      <rPr>
        <rFont val="Arial"/>
        <color rgb="FF000000"/>
        <sz val="10.0"/>
      </rPr>
      <t xml:space="preserve">. Se evidencia MANUAL PARA EL MANEJO Y CONTROL ADMINISTRATIVO DE LOS BIENES PROPIEDAD DEL IDIGER BIENES. Código GE-MN-05 Versión 1. Pág 25 Vigente desde 19/04/2021. Link de Publicación: </t>
    </r>
    <r>
      <rPr>
        <rFont val="Arial"/>
        <color rgb="FF1155CC"/>
        <sz val="10.0"/>
        <u/>
      </rPr>
      <t>https://www.idiger.gov.co/documents/20182/1036449/MANUAL+MANEJO+Y+CONTROL+ADMINISTRATIVO+DE+LOS+BIENES+PROPIEDAD+DEL+IDIGER.pdf/bad49c45-460b-4d81-b8e6-cab8fb4fa28a</t>
    </r>
  </si>
  <si>
    <t>AUDCALAMIDAD2020-20</t>
  </si>
  <si>
    <t>Evaluar si el diseño y ejecución de controles establecidos en la ejecución los pagos relacionados en los Actos de Ratificación y Convenios Interadministrativos de la muestra seleccionada, responden a los requisitos exigidos por la normatividad vigente para realizar el trámite de Gestión de Pagos de las unidades ejecutoras 01- IDIGER y 02-FONDIGER del INSTITUTO DISTRITAL DE GESTION DE RIESGOS Y CAMBIO CLIMÁTICO – IDIGER.</t>
  </si>
  <si>
    <t>OBSERVACIÓN 5: No se observó la totalidad de los documentos requeridos para efectuar el trámite de pago del contrato 087 ASIA TRADING GROUP de acuerdo a lo establecido en el “Instructivo para trámite de pagos GFI-IN-01 versión 7”.</t>
  </si>
  <si>
    <t>Si bien algunos documentos se pueden verificar por otros medios, diferentes a que sean entregados por el contratista, como la resolución de facturación que puede ser consultada en la DIAN, el instructivo indica que debe ser solicitados al proveedor directamente en el primer pago</t>
  </si>
  <si>
    <t>Actualizar la caracterización del proceso Gestión Financiera, procedimiento Gestión Pagos e Instructivo Trámite de Pagos.</t>
  </si>
  <si>
    <r>
      <rPr>
        <rFont val="Arial"/>
        <b/>
        <sz val="11.0"/>
      </rPr>
      <t>26/04/2021</t>
    </r>
    <r>
      <rPr>
        <rFont val="Arial"/>
        <sz val="11.0"/>
      </rPr>
      <t xml:space="preserve">
La actualización de la caracterización ya fue realizada y se puede evidenciar en la pag Web en el siguiente LINK; </t>
    </r>
    <r>
      <rPr>
        <rFont val="Arial"/>
        <color rgb="FF1155CC"/>
        <sz val="11.0"/>
        <u/>
      </rPr>
      <t>https://www.idiger.gov.co/documents/20182/1012294/GF-CR-01+Caracterizacion+Gestion+Financiera+.pdf/896bb305-9a74-49a3-bd09-493a2d780304</t>
    </r>
  </si>
  <si>
    <r>
      <rPr>
        <rFont val="Arial"/>
        <b/>
        <sz val="10.0"/>
      </rPr>
      <t>20/04/2021</t>
    </r>
    <r>
      <rPr>
        <rFont val="Arial"/>
        <sz val="10.0"/>
      </rPr>
      <t xml:space="preserve">:  No se reporta avance por parte del proceso  a 31 de marzo de 2021. En atención a su cierre próximo,  se debe dar prioridad su realización.
</t>
    </r>
    <r>
      <rPr>
        <rFont val="Arial"/>
        <b/>
        <sz val="10.0"/>
      </rPr>
      <t xml:space="preserve">27/04/2021. </t>
    </r>
    <r>
      <rPr>
        <rFont val="Arial"/>
        <sz val="10.0"/>
      </rPr>
      <t>Se evidencia actualización de la Cararcterización del Proceso de Gestión Financiera Código: GF– CR - 01, con fecha 22/03/2021 en el Mapa de Procesos del Idiger. Link:</t>
    </r>
    <r>
      <rPr>
        <rFont val="Arial"/>
        <color rgb="FF000000"/>
        <sz val="10.0"/>
      </rPr>
      <t xml:space="preserve"> </t>
    </r>
    <r>
      <rPr>
        <rFont val="Arial"/>
        <color rgb="FF1155CC"/>
        <sz val="10.0"/>
        <u/>
      </rPr>
      <t>https://www.idiger.gov.co/documents/20182/1012294/GF-CR-01+Caracterizacion+Gestion+Financiera+.pdf/896bb305-9a74-49a3-bd09-493a2d780304.</t>
    </r>
    <r>
      <rPr>
        <rFont val="Arial"/>
        <sz val="10.0"/>
      </rPr>
      <t xml:space="preserve"> LCIR</t>
    </r>
  </si>
  <si>
    <t>SEGAUSTERIDAD2021-1</t>
  </si>
  <si>
    <t xml:space="preserve">
INFORME DE LEY Y/O SEGUIMIENTO:
INFORME DE AUSTERIDAD DEL GASTO PÚBLICO
I TRIMESTRE DE 2021</t>
  </si>
  <si>
    <t xml:space="preserve">Concepto 74771 de 2016 del Departamento Administrativo de la Función Pública
Políticas de prevención del daño antijurídico IDIGER 
Decreto 492 de 2019 Artículo 14. </t>
  </si>
  <si>
    <t>OBSERVACIÓN 1: Asignación de equipos móviles a personal con vinculación de Orden de Prestación de
Servicios</t>
  </si>
  <si>
    <t>Solicitudes de las diferentes áreas de la Entidad y en el marco del cumplimiento del objetivo del área que es el suminisitro y provisión de bienes y servicios, se entregaron celulares para suplir las necesidades de comunicación inmediata y ágil</t>
  </si>
  <si>
    <t>Solicitar concepto sobre el Art 14 del Decreto 492 de 2019 a la Secretaría General para definir la viabilidad de entregar celulares a personal de orden de prestación de servicios, así mismo mientras llega el concepto se solicitará la devolución de los telefonos celulares asignados a contratistas.</t>
  </si>
  <si>
    <t>JOHANNA PARRA SÁNCHEZ
PROFESIONAL ESPECIALIZADA 222-23</t>
  </si>
  <si>
    <r>
      <rPr>
        <rFont val="Arial"/>
        <b/>
        <sz val="11.0"/>
      </rPr>
      <t xml:space="preserve">17/06/2021
</t>
    </r>
    <r>
      <rPr>
        <rFont val="Arial"/>
        <sz val="11.0"/>
      </rPr>
      <t xml:space="preserve">Se solicitó concepto sobre el punto 14 del Decrero 492 de 2019 "Austeridad en el gasto"  frente a lo relacionado con la asignación de equipos móviles a algunos contratistas de la Entidad, en este sentido mediante radicado 2021EE5490 de fecha 27 de Mayo se realizó solicitud de concepto jurídico y mediante radicado 2021ER8528 de fecha 16 de Junio de 2021 desde la Dirección Distrital de Doctrina y Asuntos Normativos indicaron que la solicitud de respuesta se traslada por competencia a la Oficina Asesora Jurídica del IDIGER (adjuntamos documentación), por lo cual se puede dar por cerrado el hallazgo.
</t>
    </r>
    <r>
      <rPr>
        <rFont val="Arial"/>
        <b/>
        <sz val="11.0"/>
      </rPr>
      <t>22/07/2021</t>
    </r>
    <r>
      <rPr>
        <rFont val="Arial"/>
        <sz val="11.0"/>
      </rPr>
      <t xml:space="preserve">
Mediante el comunicado interno 2021IE2610 dirigido a los Subdirectores y jefes de Areas se solicita el traslado de aquellas lineas que estan asignadas a los contratistas para que sean asignadas a los funcionarios de cada area o departamento. Suspension de 10 lineas que no estaban siendo usadas y seguimiento mensual de uso de lineas activas. Se solicita cerrar el hallazgo puesto que se han realizado todas las acciones pertinentes.</t>
    </r>
  </si>
  <si>
    <r>
      <rPr>
        <rFont val="Arial"/>
        <b/>
        <sz val="10.0"/>
      </rPr>
      <t>17/06/2021</t>
    </r>
    <r>
      <rPr>
        <rFont val="Arial"/>
        <sz val="10.0"/>
      </rPr>
      <t xml:space="preserve">
Se evidencia radicado 2021EE5490 de fecha 27/05/2021 mediante el cual el IDIGER solicita concepto jurídico a la Secretaria Juridica Distrital - y mediante radicado 2021ER8528 de fecha 16/06/2021 desde la Dirección Distrital de Doctrina y Asuntos Normativos indicaron que la solicitud de respuesta se traslada por competencia a la Oficina Asesora Jurídica del IDIGER (adjuntamos documentación), por lo cual se puede dar por cerrado el hallazgo. LCIR
</t>
    </r>
    <r>
      <rPr>
        <rFont val="Arial"/>
        <b/>
        <sz val="10.0"/>
      </rPr>
      <t>29/07/2021</t>
    </r>
    <r>
      <rPr>
        <rFont val="Arial"/>
        <sz val="10.0"/>
      </rPr>
      <t xml:space="preserve">
se evidencia comunicacion interna 2021IE2610 de la Subdirectra de Gestion Corporativa dirigida a los Subdirectores y jefes de Areas donde solicita el reintegro de aquellas lineas que estan asignadas a los contratistas para que sean asignadas a los funcionarios de cada área o departamento. Traspaso de 10 lineas que se encuentran en contrtistas. Se da por cerrada la acción. LCIR</t>
    </r>
  </si>
  <si>
    <t>AUDCALAMIDAD2021-5</t>
  </si>
  <si>
    <t>Circular 011 de 2020 IDIGER “Lineamientos para garantizar la continuidad de las funciones relacionadas con las PQRS, en el marco del estado de Emergencia Económica, social y ecológica generado por el COVID -19”.
Decreto 491 de 2020 “Por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Económica, Social y Ecológica”.</t>
  </si>
  <si>
    <t>HALLAZGO 1: Incumplimiento de los términos de respuesta a los derechos de petición relacionados con donaciones incumpliendo lo establecido en el Decreto 491 de 2020 y Circular 011 de 2020 IDIGER.</t>
  </si>
  <si>
    <t>Para el periodo auditado, se presentó gran volumen de solicitudes de certificados de donaciones, relacionadas con la obligación y calendario de presentación de declaración de renta de la vigencia 2020, superando la capacidad de respuesta del área de pagos.</t>
  </si>
  <si>
    <t>Seguimiento semanal y uso de la nueva herramienta de Gestión Documental de semáforo.
 Se enviará mensualmente los reporte semanales filtrados por responsable "Pagos", en sus tres estados: Verde, amarillo y rojo.</t>
  </si>
  <si>
    <t>Profesional Pagos (Jorge Elkin Buitrago)</t>
  </si>
  <si>
    <r>
      <rPr>
        <rFont val="Arial"/>
        <sz val="11.0"/>
      </rPr>
      <t xml:space="preserve">Semanalmente se recibe correos de Seguimiento a Correspondencia General con archivo anexo en excel que contiene hojas marcadas como Rojo, Amarillo o Verde según la prioridad de respuesta que corresponde al radicado, a su vez estas se filtran en la columna "Área que Responde" y se procede a dar respuesta en ese mismo orden de prioridades. Adicionalmente se consulta en la aplicación CORDIS el "SEMAFORO" de la aplicación para también priorizar y verificar el seguimiento enviado por gestión Documental. Se adopta de manera permanente la herramienta de seguimiento. Se anexa evidencia de seguimiento semanal a los semáforos de gestión documental y CORDIS de los meses de octubre y noviembre de 2021, por lo tanto, se da cumplimiento a la acción al 100% y se solicita el cierre de la misma.
</t>
    </r>
    <r>
      <rPr>
        <rFont val="Arial"/>
        <b/>
        <sz val="11.0"/>
      </rPr>
      <t>27/12/2021</t>
    </r>
    <r>
      <rPr>
        <rFont val="Arial"/>
        <sz val="11.0"/>
      </rPr>
      <t xml:space="preserve">
Se adjunta las evidencias correspondientes al mes de diciembre y con esto se cumple con el 100% de la acción se solicita el cierre de la misma.</t>
    </r>
  </si>
  <si>
    <r>
      <rPr>
        <rFont val="Arial"/>
        <b/>
        <sz val="10.0"/>
      </rPr>
      <t>03/12/2021</t>
    </r>
    <r>
      <rPr>
        <rFont val="Arial"/>
        <sz val="10.0"/>
      </rPr>
      <t>. Se evidencian correos electrónicos de seguimientos por parte del área de servicio a la ciudadanía a la SGCAD de los meses de octubre y noviembre de 2021, Así mismo, archivos en Excel “SEMAFORO” mediante los cuales la SGCAD puede filtrar su área y realizar seguimiento a los radicados pendientes y se clasifican en verde, amarillo y rojo. Se insta a continuar permanentemente el seguimiento a los radicados y evitar futuros incumplimientos de respuesta. 
Indicador = 8 seguimientos realizados semanales /12 semanas = 67%
LCIR
27/12/2021. Se evidencian correos electrónicos de seguimientos por parte del área de servicio a la ciudadanía a la SGCAD del mes de diciembre 2021, Así mismo, archivos en Excel “SEMAFORO” mediante los cuales la SGCAD puede filtrar su área y realizar seguimiento a los radicados pendientes y se clasifican en verde, amarillo y rojo. Se insta a continuar permanentemente el seguimiento a los radicados y evitar futuros incumplimientos de respuesta. 
Indicador = 12 seguimientos realizados semanales /12 semanas = 100% . LCIR</t>
    </r>
  </si>
  <si>
    <t>AUDCALAMIDAD2021-6</t>
  </si>
  <si>
    <t>Cláusula cuarta del acuerdo de servicio 002 de 2021 que indica:
Los rendimientos financieros que se generen en la cuenta bancaria de LA SDH-DDT indicada en la cláusula segunda, corresponden a FONDIGER de conformidad con el artículo 16 del Acuerdo 546 de 2013 y el artículo 6 del Decreto Distrital 174 de 2014. La SDH-DDT transferirá al FONDIGER los rendimientos financieros que se generen en la cuenta bancaria de la DDT, para lo cual realizará liquidación mensual y consignará estos recursos dentro de los diez (10) días
La Oficina de Consolidación de la DDR certificara mensualmente los rendimientos financieros generados en la cuenta bancaria que se encuentren registrados en el sistema de operación. Esta certificación será entregada a la Oficina de Gestión de Pagos de la DDT, para que proceda con la programación del respectivo giro a la cuenta bancaria que indique FONDIGER.</t>
  </si>
  <si>
    <t>HALLAZGO 2: Se presenta incumplimiento de la Cláusula Cuarta-Rendimientos Financieros del Acuerdo de Servicio 002 de 2021: Administración Tesoral Delegada de Recursos para Efectos de Realizar su Dispersión a los Beneficiarios del Sistema Distrital Bogotá Solidaria A Través De Trasferencias Monetarias.</t>
  </si>
  <si>
    <t>Debilidad en el seguimiento a los acuerdos y convenios interadministrativos.</t>
  </si>
  <si>
    <t xml:space="preserve">Publicar la carpeta en el link de sostenibilidad contable del Acuerdo de Servicio 002 de 2021, con los soportes emitidos por SDH de los rendimientos financieros efectivamente causados y transferidos.
</t>
  </si>
  <si>
    <t>Profesional Pago (Elkin Buitrago)
 SCAD (Jhonn Bahos)</t>
  </si>
  <si>
    <t>21/12/2021
En la carpeta de sostenibilidad contable se encuentra publicado la información requerida, se puede evidenciar el el siguiente link ; W:\4.CONVENIOS\AÑO 2021\2.SUBDIRECCIÓN EMERGENCIA\ACUERDO DE SERVICIOS 002 DE 2021 SDH.</t>
  </si>
  <si>
    <t xml:space="preserve">24/12/2021. Se evidencian 28 soportes entre ellos informes Consolidado de Rendimientos Financieros, Extractos Bancarios del Banco Sudameris, Libro auxiliar Banco GNB Sudameris Resoluciones 019, 012, y 022 de 2021, PROGRAMA MONEDERO, en la carpeta de sostenibilidad contable ubicada en el link ; W:\4.CONVENIOS\AÑO 2021\2.SUBDIRECCIÓN EMERGENCIA\ACUERDO DE SERVICIOS 002 DE 2021 SDH, que reposa en el área responsable. </t>
  </si>
  <si>
    <t>Mesas de trabajo continuas personalizadas con los supervisores de cada proceso (Actas), con seguimiento y apoyo a supervisores mediante contrato 127 de 2021 cuyo objeto es: "PRESTAR SERVICIOS PROFESIONALES ESPECIALIZADOS PARA REALIZAR ACTIVIDADES ASOCIADAS AL SEGUIMIENTO Y
CONTROL DE LOS INFORMES DE AVANCE A LA EJECUCIÓN FINANCIERA DE LOS CONVENIOS INTERADMINISTRATIVOS NECESARIOS PARA EL FORTALECIMIENTO DE CONOCIMIENTO DEL RIESGO"
Y EL CUMPLIMIENTO DEL PLAN DISTRITAL DE GESTIÓN DEL RIESGO DE DESASTRES Y DEL CAMBIO CLIMÁTICO"</t>
  </si>
  <si>
    <t>29/12/2021
Se adjuntan # correspondientes a lo expuesto en la acción para dar por finalizado el hallazgo, se solicita el cierre del mismo.</t>
  </si>
  <si>
    <t>29/12/2021. Se evidencia once (11) actas de reunión con distintos referentes de los convenios SHD, Jardín Botánico, Secretaría Distrital de Salud, Secretaría de Habitat, Idipron, Cruz Roja Colombiana, Caja de Vivienda Popular.</t>
  </si>
  <si>
    <t>SEGAUSTERIDAD2021-7</t>
  </si>
  <si>
    <t>Seguimiento al cumplimiento de las medidas de Austeridad en el Gasto II Trimestre 2021</t>
  </si>
  <si>
    <t>CRITERIO:
• Resolución 193 de 2016 Procedimiento para la Evaluación del Control Interno Contable
• Resolución 525 de 2016 "Por la cual se incorpora, en el Régimen de Contabilidad Pública, la Norma de Proceso
Contable y Sistema Documental Contable."
• Manual de Políticas Contables del IDIGER
• Articulo 2 Ley 87 de 1993 literal e
• Procedimiento de Gestión Contable GF – PD -02 V6 de fecha 17 de septiembre de 2020</t>
  </si>
  <si>
    <t xml:space="preserve">OBSERVACIÓN 1: Diferencias entre los saldos contables frente a los reportes de la Subdirección
Corporativa y de Asuntos Disciplinarios, del consumo de servicios públicos, energía eléctrica, acueducto
y alcantarillado y aseo. </t>
  </si>
  <si>
    <t xml:space="preserve"> Registro del pago de las facturas de energia de Fontibon para las cuales se solicitaban anticipos con el fin de evitar la suspension del servicio y cobro de intereses o cargos de reconexion dado que las fechas de pago eran despues del cierre de presupuesto y pagos y no quedaban legalizadas en el mismo mes.</t>
  </si>
  <si>
    <t>Conciliación  mensual de los soportes,  documentos fuente que produce Gestión Administrava con  los libros auxiliares de contabilidad de servicios publicos, e implementar en Gestión Administrativa  formato de conciliacion de servicios publicos.</t>
  </si>
  <si>
    <t>PAOLA RODRIGUEZ CUERVO
Profesional Universitario de la Subdirección Corporativa y Asuntos Disciplinario
Gestion Administrativa</t>
  </si>
  <si>
    <r>
      <rPr>
        <rFont val="Arial"/>
        <b/>
        <sz val="11.0"/>
      </rPr>
      <t xml:space="preserve">30/08/2021
</t>
    </r>
    <r>
      <rPr>
        <rFont val="Arial"/>
        <sz val="11.0"/>
      </rPr>
      <t xml:space="preserve">Desde el inicio de la acción de mejora se ha efectuado reunión con el área contable y se llegó al acuerdo de que mensualmente enviaran los auxiliares de servicios públicos para que gestión administrativa realice la conciliación.
En la primera semana de Septiembre se efectuará la conciliación de los servicios públicos de la Entidad frente a la información reportada por contabilidad.
</t>
    </r>
    <r>
      <rPr>
        <rFont val="Arial"/>
        <b/>
        <sz val="11.0"/>
      </rPr>
      <t>24/01/2022</t>
    </r>
    <r>
      <rPr>
        <rFont val="Arial"/>
        <sz val="11.0"/>
      </rPr>
      <t xml:space="preserve">
Entre el proceso gestión administrativa y el area de contabilidad, se esta implementado el formato conciliación de los servicios publicos, se adjunta dicho documento con las conciliaciones de los servicios publicos de los meses agosto, septiembre, octubre, noviembre y diciembre del 2021. con esta evidencia se solicita el cierre del hallazgo.</t>
    </r>
  </si>
  <si>
    <t>12/10/2021. No se evidencia avance. Actividad por comenzar.
25/01/2022. Se evidencia archivo en excel con la conciliación de los servicios publicos de los meses de agosto, septiembre, octubre, noviembre y diciembre de 2021. 100% de cumplimiento</t>
  </si>
  <si>
    <t>ARCHIVOBTA2021-1</t>
  </si>
  <si>
    <t>INFORME DE VISITA DE SEGUIMIENTO AL CUMPLIMIENTO DE LA NORMATIVIDAD ARCHIVÍSTICA Consejo Distrital de Archivos - CDA Dirección Distrital Archivo de Bogotá</t>
  </si>
  <si>
    <t>El Informe de visita de seguimiento al cumplimiento de la normativa archivística al Instituto Distrital de Gestión de Riesgos y Cambio Climático –– en adelante IDIGER - se desarrolla en atención a las facultades otorgadas al Consejo Distrital de Archivos por el Decreto 1080 de 2015, artículo 2.8.2.1.9 numeral 2 y por el numeral b) artículo 3 del Decreto Distrital 329 de 2013 “Funciones de los Consejos Departamentales y Distritales de Archivos” de “Hacer seguimiento al cumplimiento de las políticas y normas archivísticas”</t>
  </si>
  <si>
    <r>
      <rPr>
        <rFont val="Arial"/>
        <sz val="11.0"/>
      </rPr>
      <t xml:space="preserve">A partir de la visita de seguimiento realizada el 11 de mayo de 2021, la Direccion Distrital de Archivo de Bogota, registro unas observaciones frente al cumplimiento de requisitos y la normatividad achivistica, los cuales se describen en el informe de seguiminento a la normatividad archivistica. Las observaciones descritas se agrupan en cuatro componentes 
</t>
    </r>
    <r>
      <rPr>
        <rFont val="Arial"/>
        <b/>
        <sz val="11.0"/>
      </rPr>
      <t>Aplicación de TRD = 10%
Transferencias Primarias y Secundarias = 10%
Actualización de Inventario = 10%
Formulación de PINAR = 10%
Formulación de Instrumentos Archivisticos =10%
Ejecución PINAR = 50%</t>
    </r>
  </si>
  <si>
    <t>A partir del año 2020, el area de gestion documental presento una disminucion del 40% respecto a la planta de personal, lo cual ha ocasionado la postergacion de diferentes actividades dentro de las que se encuentra la actualizacion y formulacion de instrumentos archivísticos, al igual que la ejecucion de actividades definidas en el PGD y PINAR. Esta reduccion de personal ocasiono que el personal tecnico del area asumiera actividades operativas de radicacion de entradas y salidas, al igual que actividades administrativas, que son prioritarias para el desarrollo de la mision de la entidad.</t>
  </si>
  <si>
    <t>A partir de los programas descritos en el PINAR y sus actualizaciones, definir las actividades criticas para alcanzar en el mediano plazo un cumplimiento aceptable de los requisitos y normatividad archivistica, que permitan subsanar las observaciones descritas en la visita del Archivo de Bogota. Formulando un plan de trabajo que permita realizar de forma coherente y sistematica las actividades definidas en cada uno de los programas.
 Centralizacion de los Archivos de Gestion
 Restructuracion del proceso de gestion documental
 Organizacion del Archivo Centarl
 Sistema Integrado de Conservacion
 Sistema de Gestion de Documentos Electronicos de Archivo</t>
  </si>
  <si>
    <t>Profesional Universitario Gestión Documental- Juan Carlos Gallego</t>
  </si>
  <si>
    <r>
      <rPr>
        <rFont val="Arial"/>
        <b/>
        <sz val="11.0"/>
      </rPr>
      <t xml:space="preserve">13/10/2021
</t>
    </r>
    <r>
      <rPr>
        <rFont val="Arial"/>
        <sz val="11.0"/>
      </rPr>
      <t xml:space="preserve">
Aplicacion TRD 10%, Acumulado 9%
Proyecto de centralizacion de archivos, el 30 de septiembre de 2021 se elaboro el acta de cierre del traslado vigencia 2020, el cual se cumplio en un 95%, dentro de este proyecto se llevaron a cabo capacitaciones realacionadas con la aplicacion de la TRD y organizacion de archivos .
Se realizo la identificacion de nuevas tipologias documentales durante el traslado de la vigencia 2020, igualmente se elaboro el procedimiento para la actualizacion de TRD.
Formulación de PINAR = 10%, Acumulado 4%
Se dió inicio a la actualización del documentos PINAR a su version 4, el cual se proyecta para las vigencias 2022 - 2024
Proyecto Reestrucuración del Proceso de Gestión, se realizó la revisión de los procedimientos, formatos e instructivos publicados en el mapa de procesos, a la fecha se tiene un avance del 80%.
Implementacion Plan Transferencias Primarias y Secundarias = 10%, Acumulado 8%
Se elaboró y aprobó el plan de transferencias primarias y secundarias
Actualización de Inventario = 10%, No hay avances
Formulación de Instrumentos Archivisticos =10%, No hay avances
Ejecución PINAR = 50%, No hay Avances
</t>
    </r>
    <r>
      <rPr>
        <rFont val="Arial"/>
        <b/>
        <sz val="11.0"/>
      </rPr>
      <t>10/11/2021</t>
    </r>
    <r>
      <rPr>
        <rFont val="Arial"/>
        <sz val="11.0"/>
      </rPr>
      <t xml:space="preserve">
Aplicacion TRD 10%, Acumulado 9%
Proyecto de centralización de archivos, el 30 de septiembre de 2021 se elaboró el acta de cierre del traslado vigencia 2020, el cual se cumplio en un 95%, dentro de este proyecto se llevaron a cabo capacitaciones realacionadas con la aplicacion de la TRD y organización de archivos .
Se realizó la identificación de nuevas tipologias documentales durante el traslado de la vigencia 2020, igualmente se elaboró el procedimiento para la actualización de TRD.
Formulación de PINAR = 10%, Acumulado 4%
Se dió inició a la actualización del documentos PINAR a su versión 4, el cual se proyecta para las vigencias 2022 - 2024
Proyecto Reestructuración del Proceso de Gestión, se realizó la revisión de los procedimientos, formatos e instructivos publicados en el mapa de procesos, a la fecha se tiene un avance del 80%.
Implementacion Plan Transferencias Primarias y Secundarias = 10%, Acumulado 8%
Se elaboró y aprobó el plan de transferencias primarias y secundarias
Actualización de Inventario = 10%, No hay avances
Formulación de Instrumentos Archivisticos =10%, No hay avances
Ejecución PINAR 2022-2024 = 50%, No hay Avances
</t>
    </r>
    <r>
      <rPr>
        <rFont val="Arial"/>
        <b/>
        <sz val="11.0"/>
      </rPr>
      <t>06/12/2021</t>
    </r>
    <r>
      <rPr>
        <rFont val="Arial"/>
        <sz val="11.0"/>
      </rPr>
      <t xml:space="preserve">
</t>
    </r>
    <r>
      <rPr>
        <rFont val="Arial"/>
        <b/>
        <sz val="11.0"/>
      </rPr>
      <t>*Aplicación TRD 10%,</t>
    </r>
    <r>
      <rPr>
        <rFont val="Arial"/>
        <sz val="11.0"/>
      </rPr>
      <t xml:space="preserve"> Acumulado 10%  -Proyecto de centralización de archivos, el 30 de septiembre de 2021 se elaboró el acta de cierre del traslado vigencia 2020, el cual se cumplió en un 100%, dentro de este proyecto se llevaron a cabo capacitaciones relacionadas con la aplicación de la TRD y organización de archivos . 
-Se realizó la identificación de nuevas tipologías documentales durante el traslado de la vigencia 2020, igualmente se elaboró, aprobó y publicó el procedimiento para la actualización de TRD. 
</t>
    </r>
    <r>
      <rPr>
        <rFont val="Arial"/>
        <b/>
        <sz val="11.0"/>
      </rPr>
      <t>*Formulación de PINAR</t>
    </r>
    <r>
      <rPr>
        <rFont val="Arial"/>
        <sz val="11.0"/>
      </rPr>
      <t xml:space="preserve"> = 10%, Acumulado 10% -Se concluyó con la elaboración del instrumento PINAR a su versión 4, el cual se proyecta para las vigencias 2022 - 2024, se debe presentar al comité institucional para su aprobación. Z:\Archivo Central\14. PINAR\VERSION 4 
-Proyecto Reestructuración del Proceso de Gestión, se realizó la revisión de los procedimientos, formatos e instructivos publicados en el mapa de procesos, a la fecha se tiene un avance del 100%. 
*</t>
    </r>
    <r>
      <rPr>
        <rFont val="Arial"/>
        <b/>
        <sz val="11.0"/>
      </rPr>
      <t>Implementacion Plan Transferencias Primarias y Secundarias =</t>
    </r>
    <r>
      <rPr>
        <rFont val="Arial"/>
        <sz val="11.0"/>
      </rPr>
      <t xml:space="preserve"> 10%, Acumulado 10%
-Se aprobó y publicó el plan de transferencias primarias y secundarias
</t>
    </r>
    <r>
      <rPr>
        <rFont val="Arial"/>
        <b/>
        <sz val="11.0"/>
      </rPr>
      <t xml:space="preserve">*Actualización de Inventario </t>
    </r>
    <r>
      <rPr>
        <rFont val="Arial"/>
        <sz val="11.0"/>
      </rPr>
      <t xml:space="preserve">= 10%, Acumulado 3%
-El 11/11/2021 se inicio con la verificación y actualización del inventario de los documentos en custodia del CAD, Avance 15%
-El 12/11/2021 se inicio con la verificación y actualización del inventario de los documentos en custodia externa (Contrato 158-2021), Avance 50%
</t>
    </r>
    <r>
      <rPr>
        <rFont val="Arial"/>
        <b/>
        <sz val="11.0"/>
      </rPr>
      <t>*Formulación de Instrumentos Archivisticos</t>
    </r>
    <r>
      <rPr>
        <rFont val="Arial"/>
        <sz val="11.0"/>
      </rPr>
      <t xml:space="preserve"> =10%, No hay avances
</t>
    </r>
    <r>
      <rPr>
        <rFont val="Arial"/>
        <b/>
        <sz val="11.0"/>
      </rPr>
      <t>*Ejecución PINAR 2022-2024</t>
    </r>
    <r>
      <rPr>
        <rFont val="Arial"/>
        <sz val="11.0"/>
      </rPr>
      <t xml:space="preserve"> = 50%, No hay Avances
</t>
    </r>
    <r>
      <rPr>
        <rFont val="Arial"/>
        <b/>
        <sz val="11.0"/>
      </rPr>
      <t>05/05/2022</t>
    </r>
    <r>
      <rPr>
        <rFont val="Arial"/>
        <sz val="11.0"/>
      </rPr>
      <t xml:space="preserve">
*Aplicación TRD 10%, Acumulado 10%  -Proyecto de centralización de archivos, el 30 de septiembre de 2021 se elaboró el acta de cierre del traslado vigencia 2020, el cual se cumplió en un 100%, dentro de este proyecto se llevaron a cabo capacitaciones relacionadas con la aplicación de la TRD y organización de archivos . 
-Se realizó la identificación de nuevas tipologías documentales durante el traslado de la vigencia 2020, igualmente se elaboró, aprobó y publicó el procedimiento para la actualización de TRD. 
*Formulación de PINAR = 10%, Acumulado 10% -Se concluyó con la elaboración del instrumento PINAR a su versión 4, el cual se proyecta para las vigencias 2022 - 2024, se encuentra en revision de la Subdirectora Corporativa para su presentacion al comité institucional para su aprobación. Z:\Archivo Central\14. PINAR\VERSION 4 
-Proyecto Reestructuración del Proceso de Gestión, se realizó la revisión de los procedimientos, formatos e instructivos publicados en el mapa de procesos, a la fecha se tiene un avance del 100%. 
*Implementacion Plan Transferencias Primarias y Secundarias = 10%, Acumulado 10%
-Se aprobó y publicó el plan de transferencias primarias y secundarias
*Actualización de Inventario = 10%, Acumulado 5%
-El 11/11/2021 se inicio con la verificación y actualización del inventario de los documentos en custodia del CAD, Avance 35%
-El 12/11/2021 se inicio con la verificación y actualización del inventario de los documentos en custodia externa (Contrato 158-2021), Avance 65%
*Formulación de Instrumentos Archivisticos =10%, No hay avances
*Ejecución PINAR 2022-2024 = 50%, Se encuentra un avance del 28% sobre las actividades programadas para la vigencia 2022.
</t>
    </r>
    <r>
      <rPr>
        <rFont val="Arial"/>
        <b/>
        <sz val="11.0"/>
      </rPr>
      <t xml:space="preserve">
13/09/2022</t>
    </r>
    <r>
      <rPr>
        <rFont val="Arial"/>
        <sz val="11.0"/>
      </rPr>
      <t xml:space="preserve">
*Aplicación TRD 10%, Acumulado 10%  -Proyecto de centralización de archivos, el 30 de septiembre de 2021 se elaboró el acta de cierre del traslado vigencia 2020, el cual se cumplió en un 100%, dentro de este proyecto se llevaron a cabo capacitaciones relacionadas con la aplicación de la TRD y organización de archivos . 
-Se realizó la identificación de nuevas tipologías documentales durante el traslado de la vigencia 2020, igualmente se elaboró, aprobó y publicó el procedimiento para la actualización de TRD. 
*Formulación de PINAR = 10%, Acumulado 10% -Se concluyó con la elaboración del instrumento PINAR a su versión 4, el cual se proyecta para las vigencias 2022 - 2024, se encuentra en revision de la Subdirectora Corporativa para su presentacion al comité institucional para su aprobación. Z:\Archivo Central\14. PINAR\VERSION 4 
-Proyecto Reestructuración del Proceso de Gestión, se realizó la revisión de los procedimientos, formatos e instructivos publicados en el mapa de procesos, a la fecha se tiene un avance del 100%. 
*Implementacion Plan Transferencias Primarias y Secundarias = 10%, Acumulado 10%
-Se aprobó y publicó el plan de transferencias primarias y secundarias
*Actualización de Inventario = 10%, Acumulado 10%
-El 11/11/2021 se inicio con la verificación y actualización del inventario de los documentos en custodia del CAD, Avance 100%
-El 12/11/2021 se inicio con la verificación y actualización del inventario de los documentos en custodia externa (Contrato 158-2021), Avance 100%
*Formulación de Instrumentos Archivisticos =2%, Se realizo la formulacion del Plan de Conservacion perteneciente al documento SIC, Se conformo el equipo interdisciplinario para la formulacion del MOREQ
*Ejecución PINAR 2022-2024 = 50%, Se encuentra un avance del 36% sobre las actividades programadas para la vigencia 2022, las actividades en ejecucion son el 6% y pendientes por iniciar el 6%. De las actividades que se encuentran sin ejecutar 2 corresponden a las actividades a desarrollas por parte del Conservador, quien inicio contrato el 12 de agosto de 2022. Las otras 4 corresponden a los documentos MOREQ y SIC los cuales se encuentran detenidos, dado que no se cuenta con el ingeniero de sistemas para la elaboracion de estos documentos.  Se tiene proyectado que esta contratacion se realizara en el mes de septiembre de 2022. Por lo anterior, se reprograman las fechas de inicio para el mes de octubre.
se solicita un avance de la acción del 75%
</t>
    </r>
    <r>
      <rPr>
        <rFont val="Arial"/>
        <b/>
        <sz val="11.0"/>
      </rPr>
      <t>15/11/2022</t>
    </r>
    <r>
      <rPr>
        <rFont val="Arial"/>
        <sz val="11.0"/>
      </rPr>
      <t xml:space="preserve">
*Aplicación TRD 10%, Acumulado 10%  -Proyecto de centralización de archivos, el 30 de septiembre de 2021 se elaboró el acta de cierre del traslado vigencia 2020, el cual se cumplió en un 100%, dentro de este proyecto se llevaron a cabo capacitaciones relacionadas con la aplicación de la TRD y organización de archivos . 
-Se realizó la identificación de nuevas tipologías documentales durante el traslado de la vigencia 2020, igualmente se elaboró, aprobó y publicó el procedimiento para la actualización de TRD. 
*Formulación de PINAR = 10%, Acumulado 10% -Se concluyó con la elaboración del instrumento PINAR a su versión 4, el cual se proyecta para las vigencias 2022 - 2024, se encuentra en revision de la Subdirectora Corporativa para su presentacion al comité institucional para su aprobación. Z:\Archivo Central\14. PINAR\VERSION 4 
-Proyecto Reestructuración del Proceso de Gestión, se realizó la revisión de los procedimientos, formatos e instructivos publicados en el mapa de procesos, a la fecha se tiene un avance del 100%. 
*Implementacion Plan Transferencias Primarias y Secundarias = 10%, Acumulado 10%
-Se aprobó y publicó el plan de transferencias primarias y secundarias
*Actualización de Inventario = 10%, Acumulado 10%
-El 11/11/2021 se inicio con la verificación y actualización del inventario de los documentos en custodia del CAD, Avance 100%
-El 12/11/2021 se inicio con la verificación y actualización del inventario de los documentos en custodia externa (Contrato 158-2021), Avance 100%
*Formulación de Instrumentos Archivisticos =2%, Se realizo la formulacion del Plan de Conservacion perteneciente al documento SIC, Se conformo el equipo interdisciplinario para la formulacion del MOREQ
*Ejecución PINAR 2022-2024 = 50%, Se encuentra un avance del 70% sobre las actividades programadas para la vigencia 2022, las actividades en ejecucion son el 24% y pendientes por iniciar el 9%. De las actividades que se encuentran sin ejecutar corresponden a las actividades a desarrollas por parte del Conservador, quien inicio contrato el 12 de agosto de 2022 y documentos MOREQ y SIC los cuales el ingeniero de sistemas se vinculo del 14/10/2022. 
se solicita un avance de la acción del 85%
</t>
    </r>
    <r>
      <rPr>
        <rFont val="Arial"/>
        <b/>
        <sz val="11.0"/>
      </rPr>
      <t>15/12/2022</t>
    </r>
    <r>
      <rPr>
        <rFont val="Arial"/>
        <sz val="11.0"/>
      </rPr>
      <t xml:space="preserve">
*Aplicación TRD 10%, Acumulado 10%  -Proyecto de centralización de archivos, el 30 de septiembre de 2021 se elaboró el acta de cierre del traslado vigencia 2020, el cual se cumplió en un 100%, dentro de este proyecto se llevaron a cabo capacitaciones relacionadas con la aplicación de la TRD y organización de archivos . 
-Se realizó la identificación de nuevas tipologías documentales durante el traslado de la vigencia 2020, igualmente se elaboró, aprobó y publicó el procedimiento para la actualización de TRD. 
*Formulación de PINAR = 10%, Acumulado 10% -Se concluyó con la elaboración del instrumento PINAR a su versión 4, el cual se proyecta para las vigencias 2022 - 2024, se encuentra en revision de la Subdirectora Corporativa para su presentacion al comité institucional para su aprobación. Z:\Archivo Central\14. PINAR\VERSION 4 
-Proyecto Reestructuración del Proceso de Gestión, se realizó la revisión de los procedimientos, formatos e instructivos publicados en el mapa de procesos, a la fecha se tiene un avance del 100%. 
*Implementacion Plan Transferencias Primarias y Secundarias = 10%, Acumulado 10%
-Se aprobó y publicó el plan de transferencias primarias y secundarias
*Actualización de Inventario = 10%, Acumulado 10%
-El 11/11/2021 se inicio con la verificación y actualización del inventario de los documentos en custodia del CAD, Avance 100%
-El 12/11/2021 se inicio con la verificación y actualización del inventario de los documentos en custodia externa (Contrato 158-2021), Avance 100%
*Formulación de Instrumentos Archivisticos =2%, Se realizo la formulacion del Plan de Conservacion perteneciente al documento SIC, Se conformo el equipo interdisciplinario para la formulacion del MOREQ
*Ejecución PINAR 2022-2024 = 50%, Se encuentra un avance del 97% sobre las actividades programadas para la vigencia 2022, las actividades en ejecucion son el 3% y pendientes por iniciar 0%.  Se envia documento anexo con las evidencias del cumpliento de las actividades.
Se solicita un avance de la acción del 100%.
</t>
    </r>
  </si>
  <si>
    <r>
      <rPr>
        <rFont val="Arial"/>
        <sz val="11.0"/>
      </rPr>
      <t>01/12/2021. -</t>
    </r>
    <r>
      <rPr>
        <rFont val="Arial"/>
        <b/>
        <sz val="11.0"/>
      </rPr>
      <t xml:space="preserve"> Aplicación TRD</t>
    </r>
    <r>
      <rPr>
        <rFont val="Arial"/>
        <sz val="11.0"/>
      </rPr>
      <t xml:space="preserve">. Se evidencian 9 actas de las mesas realizadas con las áreas, cuyo objetivo fué; Capacitar a las áreas sobre el proceso de Organización Documental, con el fin de suministrar los insumos necesarios para la conformación de expedientes conforme a las series de las Tablas de Retención Documental. De igual manera, informar los parámetros de traslado de los expedientes vigencia 2020 y/o anteriores al Centro de Administración Documental – CAD. Así mismo, ACTA CIERRE TRASLADO VIGENCIA 2020 y CRONOGRAMA DE TRASLADOS Y CAPACITACION ORG. = 9%
- </t>
    </r>
    <r>
      <rPr>
        <rFont val="Arial"/>
        <b/>
        <sz val="11.0"/>
      </rPr>
      <t>Formulación de PINAR</t>
    </r>
    <r>
      <rPr>
        <rFont val="Arial"/>
        <sz val="11.0"/>
      </rPr>
      <t xml:space="preserve">: Se evidencia archivo Listado maestro SGD_V2 y archivo METODOLOGIA PINAR V4 con su respectivo seguimiento y proyección del 2022 al 2024. = 4%
</t>
    </r>
    <r>
      <rPr>
        <rFont val="Arial"/>
        <b/>
        <sz val="11.0"/>
      </rPr>
      <t xml:space="preserve">- Implementación Plan Transferencias Primarias y Secundarias. </t>
    </r>
    <r>
      <rPr>
        <rFont val="Arial"/>
        <sz val="11.0"/>
      </rPr>
      <t xml:space="preserve">Se evidencia Plan de transaferencias Cód GD-PD-07,  Vigencia 07/09/2021. GD-PD-07- PLAN DE TRANSFERENCIA Y DISPOSICIÓN FINAL =8%
</t>
    </r>
    <r>
      <rPr>
        <rFont val="Arial"/>
        <b/>
        <sz val="11.0"/>
      </rPr>
      <t>-Actualización de Inventario</t>
    </r>
    <r>
      <rPr>
        <rFont val="Arial"/>
        <sz val="11.0"/>
      </rPr>
      <t xml:space="preserve"> =0%
</t>
    </r>
    <r>
      <rPr>
        <rFont val="Arial"/>
        <b/>
        <sz val="11.0"/>
      </rPr>
      <t>-Formulación de Instrumentos Archivisticos</t>
    </r>
    <r>
      <rPr>
        <rFont val="Arial"/>
        <sz val="11.0"/>
      </rPr>
      <t xml:space="preserve"> = 0%
</t>
    </r>
    <r>
      <rPr>
        <rFont val="Arial"/>
        <b/>
        <sz val="11.0"/>
      </rPr>
      <t>Ejecución PINAR 2022-2024</t>
    </r>
    <r>
      <rPr>
        <rFont val="Arial"/>
        <sz val="11.0"/>
      </rPr>
      <t xml:space="preserve">  =0%
</t>
    </r>
    <r>
      <rPr>
        <rFont val="Arial"/>
        <b/>
        <sz val="11.0"/>
      </rPr>
      <t>07/12/2021.</t>
    </r>
    <r>
      <rPr>
        <rFont val="Arial"/>
        <sz val="11.0"/>
      </rPr>
      <t xml:space="preserve"> - </t>
    </r>
    <r>
      <rPr>
        <rFont val="Arial"/>
        <b/>
        <sz val="11.0"/>
      </rPr>
      <t>Aplicación TRD</t>
    </r>
    <r>
      <rPr>
        <rFont val="Arial"/>
        <sz val="11.0"/>
      </rPr>
      <t xml:space="preserve">. Se evidencia acta del 04/10/2021cuyo objetivo fue el cierre Traslado Documentos Vigencia 2020 de las áreas del CAD, actividad realizada por los funcionarios de Gestión Documental. Los inventarios se encuentran almacenadas en la carpeta NAS ruta: Z:\Archivo Central\4. CENTRO DE ADMINISTRACIÓN DOCUMENTAL TRASLADOS\TRASLADO VIGENCIA 2020. Así mismo, se encuentra el archivo CRONOGRAMA DE TRASLADOS Y CAPACITACION ORG, con su respectivo seguimiento. El acta se encuentra firmada por los técnicos del área.
</t>
    </r>
    <r>
      <rPr>
        <rFont val="Arial"/>
        <b/>
        <sz val="11.0"/>
      </rPr>
      <t xml:space="preserve">= 10%  </t>
    </r>
    <r>
      <rPr>
        <rFont val="Arial"/>
        <sz val="11.0"/>
      </rPr>
      <t xml:space="preserve">
</t>
    </r>
    <r>
      <rPr>
        <rFont val="Arial"/>
        <b/>
        <sz val="11.0"/>
      </rPr>
      <t xml:space="preserve">Formulación de PINAR: </t>
    </r>
    <r>
      <rPr>
        <rFont val="Arial"/>
        <sz val="11.0"/>
      </rPr>
      <t xml:space="preserve">=  Se evidencia cronograma general PINAR, así mismo el Plan Institucional de Archivos PINAR, Gestión Documental 15/12/2021, Versión 4, para ser aprobado en el Comité de Gestión Institucional = 10%
</t>
    </r>
    <r>
      <rPr>
        <rFont val="Arial"/>
        <b/>
        <sz val="11.0"/>
      </rPr>
      <t>Implementación Plan Transferencias Primarias y Secundarias</t>
    </r>
    <r>
      <rPr>
        <rFont val="Arial"/>
        <sz val="11.0"/>
      </rPr>
      <t xml:space="preserve">. </t>
    </r>
    <r>
      <rPr>
        <rFont val="Arial"/>
        <b/>
        <sz val="11.0"/>
      </rPr>
      <t>=10%</t>
    </r>
    <r>
      <rPr>
        <rFont val="Arial"/>
        <sz val="11.0"/>
      </rPr>
      <t xml:space="preserve"> -Se aprobó y publicó el plan de transferencias primarias y secundarias.
Se evidencia Procedimiento Transferencias Primarias Cód: GD-IN-18, Versión 1, Vigente desde el 07/09/2021. Se evidencia Procedimiento Transferencias Secundarias  Cód: GD-IN-19, Versión 1, Vigente desde el 07/09/2021. Se evidencia Instrumento “Eliminación Técnica de Documentos de Archivo Cód: GD-IN-20, Versión 1, vigente desde 06/09/2021.Se evidencia el Plan de Transferencias y Disposición Final GD-PL-01, Versión 1, vigente desde el 20/10/2021. </t>
    </r>
    <r>
      <rPr>
        <rFont val="Arial"/>
        <b/>
        <sz val="11.0"/>
      </rPr>
      <t>= 10%</t>
    </r>
    <r>
      <rPr>
        <rFont val="Arial"/>
        <sz val="11.0"/>
      </rPr>
      <t xml:space="preserve">
</t>
    </r>
    <r>
      <rPr>
        <rFont val="Arial"/>
        <b/>
        <sz val="11.0"/>
      </rPr>
      <t xml:space="preserve">-Actualización de Inventario Acumulado 3% </t>
    </r>
    <r>
      <rPr>
        <rFont val="Arial"/>
        <sz val="11.0"/>
      </rPr>
      <t>- Se evidencia archivo en Excel con la verificación y actualización del inventario de los documentos en custodia del CAD. Se inicio con la verificación y actualización del inventario de los documentos en custodia externa (Contrato 158-2021), =</t>
    </r>
    <r>
      <rPr>
        <rFont val="Arial"/>
        <b/>
        <sz val="11.0"/>
      </rPr>
      <t xml:space="preserve"> 3%</t>
    </r>
    <r>
      <rPr>
        <rFont val="Arial"/>
        <sz val="11.0"/>
      </rPr>
      <t xml:space="preserve">
-</t>
    </r>
    <r>
      <rPr>
        <rFont val="Arial"/>
        <b/>
        <sz val="11.0"/>
      </rPr>
      <t>Formulación de Instrumentos Archivisticos =10</t>
    </r>
    <r>
      <rPr>
        <rFont val="Arial"/>
        <sz val="11.0"/>
      </rPr>
      <t xml:space="preserve">%, No hay avances
</t>
    </r>
    <r>
      <rPr>
        <rFont val="Arial"/>
        <b/>
        <sz val="11.0"/>
      </rPr>
      <t xml:space="preserve">-Ejecución PINAR 2022-2024 </t>
    </r>
    <r>
      <rPr>
        <rFont val="Arial"/>
        <sz val="11.0"/>
      </rPr>
      <t>=</t>
    </r>
    <r>
      <rPr>
        <rFont val="Arial"/>
        <b/>
        <sz val="11.0"/>
      </rPr>
      <t>50%</t>
    </r>
    <r>
      <rPr>
        <rFont val="Arial"/>
        <sz val="11.0"/>
      </rPr>
      <t xml:space="preserve">, No hay avances
</t>
    </r>
    <r>
      <rPr>
        <rFont val="Arial"/>
        <b/>
        <sz val="11.0"/>
      </rPr>
      <t>22/02/2022</t>
    </r>
    <r>
      <rPr>
        <rFont val="Arial"/>
        <sz val="11.0"/>
      </rPr>
      <t xml:space="preserve">. El día 22 de febrero se envió un correo a los referentes de la Subdirección, donde se solicitó el cumplimiento del memorando interno No. 2022IE726 del pasado 04 de febrero, sin embargo informaron respecto al envió de  evidencias que "no se ha remitido evidencias de Gestión Documental puesto que aún tiene la fecha a finales de diciembre y hasta el próximo mes según lo expresado por el referente del proceso se continúan con las acciones planteadas". 
Así las cosas, se observó que la acción el presente plan se encuentra en desarrollo pero no presentó avance en el presente seguimiento y desde el  pasado 06 de diciembre del 2021 en las acciones que debe implementar la Subdirección Corporativa y Asuntos Disciplinarios con el propósito de implementar un plan de trabajo que supere las observaciones encontradas por la Dirección Distrital de Archivo de Bogotá frente al cumplimiento de requisitos y a la normatividad archivística. </t>
    </r>
    <r>
      <rPr>
        <rFont val="Arial"/>
        <b/>
        <sz val="11.0"/>
      </rPr>
      <t>LOC</t>
    </r>
    <r>
      <rPr>
        <rFont val="Arial"/>
        <sz val="11.0"/>
      </rPr>
      <t xml:space="preserve">
</t>
    </r>
    <r>
      <rPr>
        <rFont val="Arial"/>
        <b/>
        <sz val="11.0"/>
      </rPr>
      <t>16/05/2022.</t>
    </r>
    <r>
      <rPr>
        <rFont val="Arial"/>
        <sz val="11.0"/>
      </rPr>
      <t xml:space="preserve"> Mediante correo electrónico del pasado 09 de mayo, la Subdirección Corporativa y Asuntos Disciplinarios remitió a esta oficina un archivo denominado ARCHIVOBTA2021-1. Cronograma general PINAR, donde reposa el plan de trabajo detallado de las actividades que tienen por objeto dar cumplimiento a los requisitos y normatividad archivística en atención a las observaciones descritas en su momento por el Archivo de Bogotá.
Frente a este aspecto, se sugiere desde la Oficina de Control Interno, remitir las evidencias de las actividades a medida que se den cumplimiento con el propósito de validar las acciones desarrolladas.
Así las cosas, el presente plan de mejoramiento continuará abierto y en desarrollo hasta que se dé cumplimiento a la totalidad de las actividades propuestas en el plan de trabajo. </t>
    </r>
    <r>
      <rPr>
        <rFont val="Arial"/>
        <b/>
        <sz val="11.0"/>
      </rPr>
      <t>LOC</t>
    </r>
    <r>
      <rPr>
        <rFont val="Arial"/>
        <sz val="11.0"/>
      </rPr>
      <t xml:space="preserve">
</t>
    </r>
    <r>
      <rPr>
        <rFont val="Arial"/>
        <b/>
        <sz val="11.0"/>
      </rPr>
      <t>15/07/2022</t>
    </r>
    <r>
      <rPr>
        <rFont val="Arial"/>
        <sz val="11.0"/>
      </rPr>
      <t xml:space="preserve">. Una vez verificada la ejecución de la acción no se evidencia avance alguno después su último seguimiento en el mes de mayo de la presente anualidad. Cabe indicar, que mediante correo electrónico del 01 de julio, la Oficina de Control Interno solicitó respetuosamente al referente de la Subdirección Corporativa informar y enviar el avance de esta acción a la fecha con los respectivos soportes documentales, sin embargo, no se obtuvo respuesta por parte de esa dependencia.
Por lo anterior, el presente plan de mejoramiento continuará en ejecución dado que se encuentra dentro del plazo estipulado para su cumplimiento. </t>
    </r>
    <r>
      <rPr>
        <rFont val="Arial"/>
        <b/>
        <sz val="11.0"/>
      </rPr>
      <t>LOC</t>
    </r>
    <r>
      <rPr>
        <rFont val="Arial"/>
        <sz val="11.0"/>
      </rPr>
      <t xml:space="preserve">
</t>
    </r>
    <r>
      <rPr>
        <rFont val="Arial"/>
        <b/>
        <sz val="11.0"/>
      </rPr>
      <t>29/09/2022.</t>
    </r>
    <r>
      <rPr>
        <rFont val="Arial"/>
        <sz val="11.0"/>
      </rPr>
      <t xml:space="preserve"> Una vez verificada la ejecución de la acción a través de la información y documentación enviada mediante correo electrónico del 13 de septiembre por la Subdirección Corporativa a la Oficina de Control Interno, se pudo corroborar que se ha venido adelantando la actualización al Modelo de requisitos para la gestión de documentos electrónicos y del Plan de conservación documental, los cuales cuentan con las versiones número 01 de fecha 15/07/2022 y 23/05/2022 respectivamente; tarea que fue suspendida dado que contaban con el acompañamiento de la Oficina de TIC, pero ante la terminación de contratos no se han reportado avance alguno. Sin embrago, el 22 de agosto la Subdirección Corporativa solicitó a la Oficina de TIC el acompañamiento de un ingeniero de sistemas para continuar con la elaboración de estos documentos.
Por su parte, se informa a través de la hoja de vida del indicador que para el mes de agosto “se tenían programadas 41 actividades de las cuales se han ejecutado 35”, a su vez que “De las 6 actividades que se encuentran sin ejecutar 2 corresponden a las actividades a desarrollas por parte del Conservdor, quien inicio contrato el 12 de agosto de 2022. Las otras 4 corresponden a los documentos MOREQ y SIC los cuales se encuentran detenidos, dado que no se cuenta con el ingeniero de sistemas para la elaboración de estos documentos.  Se tiene proyectado que esta contratación se realizara en el mes de septiembre de 2022. Por lo anterior, se reprograman las fechas de inicio para el mes de octubre”. Información que se reitera en la matriz de riesgos de planes de mejoramiento institucional.
Pese a lo anterior, no se remitieron los soportes documentales que permitan validar el cumplimiento de las 35 actividades mencionadas, Sin embargo, dado que no se había evaluado el avance a la consolidación del Modelo de requisitos para la gestión de documentos electrónicos y del Plan de conservación documental, esta oficina considera procedente asignar un porcentaje de avance de 75% y recomienda al responsable de la acción remitir en el próximo reporte de ejecución los respectivos soportes documentales que dan cuenta del cumplimiento de las actividades.
Así las cosas, el presente plan de mejoramiento continuará abierto y en desarrollo. </t>
    </r>
    <r>
      <rPr>
        <rFont val="Arial"/>
        <b/>
        <sz val="11.0"/>
      </rPr>
      <t>LOC</t>
    </r>
    <r>
      <rPr>
        <rFont val="Arial"/>
        <sz val="11.0"/>
      </rPr>
      <t xml:space="preserve">
</t>
    </r>
    <r>
      <rPr>
        <rFont val="Arial"/>
        <b/>
        <sz val="11.0"/>
      </rPr>
      <t>20/10/2022</t>
    </r>
    <r>
      <rPr>
        <rFont val="Arial"/>
        <sz val="11.0"/>
      </rPr>
      <t xml:space="preserve">. Una vez verificada la ejecución de esta acción se evidencia que el último reporte de cumplimiento enviado a la Oficina de Control Interno por parte de la dependencia responsable fue el 13 de septiembre de 2022, el cual reflejó un porcentaje de avance del 75% de su ejecución.
Sobre el asunto, se pudo corroborar que se ha venido adelantando la actualización al Modelo de requisitos para la gestión de documentos electrónicos y del Plan de conservación documental, los cuales cuentan con las versiones número 01 de fecha 15/07/2022 y 23/05/2022 respectivamente; tarea que fue suspendida dado que contaban con el acompañamiento de la Oficina de TIC, pero ante la terminación de contratos no se han reportado avance alguno. No obstante, el 22 de agosto la Subdirección Corporativa solicitó a la Oficina de TIC el acompañamiento de un ingeniero de sistemas para continuar con la elaboración de estos documentos.
Por su parte, se informa a través de la hoja de vida del indicador que para el mes de agosto “se tenían programadas 41 actividades de las cuales se han ejecutado 35”, a su vez que “De las 6 actividades que se encuentran sin ejecutar 2 corresponden a las actividades a desarrollas por parte del contratista quien inicio contrato el 12 de agosto de 2022. Las otras 4 corresponden a los documentos MOREQ y SIC los cuales se encuentran detenidos, dado que no se cuenta con el ingeniero de sistemas para la elaboración de estos documentos.  Se tiene proyectado que esta contratación se realizara en el mes de septiembre de 2022. Por lo anterior, se reprograman las fechas de inicio para el mes de octubre”. Información que se reitera en la matriz de riesgos de planes de mejoramiento institucional.
Pese a lo anterior, mediante dicho reporte no se aportaron los soportes documentales que permitan validar el cumplimiento de las 35 actividades mencionadas. Sin embargo, dado que no se había evaluado el avance a la consolidación del Modelo de requisitos para la gestión de documentos electrónicos y del Plan de conservación documental, dado que hasta ahora fueron enviados los soportes,  la Oficina de Control Interno consideró procedente asignar un porcentaje de avance del 75% y recomienda al responsable de la acción remitir en el próximo reporte de ejecución los respectivos soportes documentales que dan cuenta del cumplimiento de las actividades.
Así las cosas, el presente plan de mejoramiento continuará abierto y en desarrollo. </t>
    </r>
    <r>
      <rPr>
        <rFont val="Arial"/>
        <b/>
        <sz val="11.0"/>
      </rPr>
      <t xml:space="preserve">LOC                                                                                                                                                                                                                                    </t>
    </r>
    <r>
      <rPr>
        <rFont val="Arial"/>
        <sz val="11.0"/>
      </rPr>
      <t xml:space="preserve">
</t>
    </r>
    <r>
      <rPr>
        <rFont val="Arial"/>
        <b/>
        <sz val="11.0"/>
      </rPr>
      <t>13/12/2022.</t>
    </r>
    <r>
      <rPr>
        <rFont val="Arial"/>
        <sz val="11.0"/>
      </rPr>
      <t xml:space="preserve"> Una vez verificada la ejecución de esta acción se evidencia que el último reporte de cumplimiento enviado a la Oficina de Control Interno por parte de la dependencia responsable fue el 28 de noviembre de 2022, donde se puede corroborar una serie de actividades ejecutadas en los meses de octubre y noviembre, relacionados con (i) Desarrollar la Memoria Descriptiva; (ii) Formulación del cronograma de implementación de las actividades y programas de conservación preventiva; (iii) Formulación de requerimientos económicos indicativos para la implementación del plan de conservación documental; (iv) Efectuar Análisis Técnico y Tecnológico del IDIGER en cuanto a los procesos de Tecnologías de la Información y Gestión Documental; (v) Realizar Diagnóstico de la Infraestructura Tecnológica de la entidad y (vi) Definir los requerimientos del Sistema de Gestión de Documentos Electrónicos según las necesidades identificadas en el MOREQ.
Por lo anterior, la Oficina de Control Interno considera procedente asignar un porcentaje de avance del 85% y recomienda al responsable de la acción remitir en el próximo reporte de ejecución los r
</t>
    </r>
    <r>
      <rPr>
        <rFont val="Arial"/>
        <b/>
        <sz val="11.0"/>
      </rPr>
      <t>16/012023:</t>
    </r>
    <r>
      <rPr>
        <rFont val="Arial"/>
        <sz val="11.0"/>
      </rPr>
      <t xml:space="preserve"> En sesion No. 10 del CICCI la OCI presentó propuesta para corregir  la acción propuesta por la Subdirección corporativa frente a la auditoría interna realizada al criterio del Decreto 1072 de 2015 Artículo 2.2.4.6.13. Conservación de los documentos.
De acuerdo con la Resolución Reglamentaria No. 036 de 2019 de la Contraloría de Bogotá mediante la cual se reglamenta: "Por la cual se reglamenta el trámite del Plan de Mejoramiento que presentan los sujetos de vigilancia y control fiscal a la Contraloría de Bogotá, O.C., se adopta el procedimiento interno y se dictan otras disposiciones. “
CAPITULO V EVALUACIÓN:
INCUMPLIDA: Cuando la fecha de terminación de la acción se encuentra vencida y el Sujeto de Vigilancia y Control Fiscal no la ha ejecutado en el 100%, por lo cual la calificación de la eficacia es menor al 100%, o cuando la(s) acción(es) planteadas para el nuevo hallazgo originado en una acción calificada como inefectiva o cumplida inefectiva, no eliminan la causa que originó el hallazgo inicial.
PROPUESTA: Por analogía entre la normatividad aplicable a planes de mejoramiento con entes externos de control y planes de mejoramiento interno y por aplicación de buenas prácticas, la OCI recomienda realizar la evaluación de la acción como incumplida por ser inefectiva en la eliminación de la causa que originó el hallazgo inicial, para que el proceso realice un nuevo análisis de causas y suscriba una nueva acción de manera inmediata en el plan de mejoramiento interno cuya duración no podrá superar la vigencia 2023.
El CICCI aprueba la propuesta presentada por la OCI y la Subdirección Corporativa se compromete a elaborar un nuevo análisis de causas y establecer las acciones que se requieren a más tardar el día 31 de diciembre de 2023.
En sesion No. 10 del CICCI la OCI presentó propuesta para corregir  la acción propuesta por la Subdirección corporativa frente a la auditoría interna realizada al criterio del Decreto 1072 de 2015 Artículo 2.2.4.6.13. Conservación de los documentos.
De acuerdo con la Resolución Reglamentaria No. 036 de 2019 de la Contraloría de Bogotá mediante la cual se reglamenta: "Por la cual se reglamenta el trámite del Plan de Mejoramiento que presentan los sujetos de vigilancia y control fiscal a la Contraloría de Bogotá, O.C., se adopta el procedimiento interno y se dictan otras disposiciones. “
CAPITULO V EVALUACIÓN:
INCUMPLIDA: Cuando la fecha de terminación de la acción se encuentra vencida y el Sujeto de Vigilancia y Control Fiscal no la ha ejecutado en el 100%, por lo cual la calificación de la eficacia es menor al 100%, o cuando la(s) acción(es) planteadas para el nuevo hallazgo originado en una acción calificada como inefectiva o cumplida inefectiva, no eliminan la causa que originó el hallazgo inicial.
PROPUESTA: Por analogía entre la normatividad aplicable a planes de mejoramiento con entes externos de control y planes de mejoramiento interno y por aplicación de buenas prácticas, la OCI recomienda realizar la evaluación de la acción como incumplida por ser inefectiva en la eliminación de la causa que originó el hallazgo inicial, para que el proceso realice un nuevo análisis de causas y suscriba una nueva acción de manera inmediata en el plan de mejoramiento interno cuya duración no podrá superar la vigencia 2023.
El CICCI aprueba la propuesta presentada por la OCI y la Subdirección Corporativa se compromete a elaborar un nuevo análisis de causas y establecer las acciones que se requieren a más tardar el día 31 de diciembre de 2023. ALBT</t>
    </r>
  </si>
  <si>
    <t>SIDEAP2021-1</t>
  </si>
  <si>
    <t>Seguimiento a la actualización periódica de
 información del personal de planta del IDIGER ante el Sistema de Información Distrital del Empleo y la Administración Pública - SIDEAP</t>
  </si>
  <si>
    <t>De acuerdo con lo estipulado en la circular 020 de 2017, Proferida por el Departamento Administrativo de Servicio Civil-DASCD, que establece: “Es preciso recordar a las entidades y organismos distritales que esta información debe ser reportada al Departamento Administrativo del Servicio Civil Distrital -DASCD, dentro de los
cinco (5) primeros días hábiles de cada mes”.
De acuerdo con lo dispuesto en las circulares 34 de 2014 y 020 de 2017, emitidas por el Departamento Administrativo de Servicio Civil, así como lo previsto en el literal f) del artículo 15 de la Ley 909 de 2004, es imperativo que la información reportada, refleje fielmente la realidad de la entidad, con relación a las situaciones propias del recurso humano.</t>
  </si>
  <si>
    <t>OBSERVACIÓN:1 Se presentan
incumplimientos en los requisitos
del reporte de la información a
través de los certificados de
actualización de información SIDEAP Circular 020 de 2017.</t>
  </si>
  <si>
    <t>La certificación del reporte del SIDEAP fue remitida en los tiempos estipulados por Gestión de Talento Humano a la Oficina asesora Juridica, no obstante dicho reporte se paso de fecha en esta oficina incumpliendo con los tiempos estipulados para dicha actividad una vez remitido por juridica se realizo el respectivo tramite en fechas extemporaneas.</t>
  </si>
  <si>
    <t>Realizar cronograma de trabajo donde se estipulen tiempos para la realización del reporte al SIDEAP, teniendo en cuenta que el  Departamento Administrativo de Servicio Civil Distrital – DASCD implemento  el formato Código: E-GCO-FM-002 Certificación Reporte Talento Humano Sistema De Información Distrital Del Empleo Y La Administración Pública – SIDEAP, para reportar  la información de la planta de persona, en este nuevo instrumento no se reporta  la información correspondiente a comisión de personal ni el sindicato.</t>
  </si>
  <si>
    <t>ALEJANDRA SABINO
PROFESIONAL UNIVERSITARIO</t>
  </si>
  <si>
    <r>
      <rPr>
        <rFont val="Arial"/>
        <b/>
        <sz val="11.0"/>
      </rPr>
      <t>03/11/2021</t>
    </r>
    <r>
      <rPr>
        <rFont val="Arial"/>
        <sz val="11.0"/>
      </rPr>
      <t xml:space="preserve">
Se adjunta cronograma de trabajo donde estipulan los tiempos para la realización del reporte al SIDEAP correspondiente  a la planta de personal del IDIGER.
Se adjunta nuevo formato Código: E-GCO-FM-002 Certificación Reporte Talento Humano Sistema De Información Distrital Del Empleo Y La Administración Pública – SIDEAP, donde ya no es necesario incluir la información relacionada con la comision de personal ni el sindicato, con estas evidencias se solicita cerrar la observación.</t>
    </r>
  </si>
  <si>
    <t>12/10/2021. No se evidencia avance. Actividad por comenzar.
04/11/2021. Se evidencia  Cronograma de Entrega de Información, mediante el cual el responsable del proceso realizará el reporte de entrega de información en los tiempos establecidos por la DASCD, de recibo y entrega - SIDEAP , días hábiles de los meses de octubre, noviembre, diciembre 2021, enero 2022.</t>
  </si>
  <si>
    <t>ATENCIÓNCIUDADANO2021-1</t>
  </si>
  <si>
    <t xml:space="preserve">Auditoria Proceso de Atención al Ciudadano </t>
  </si>
  <si>
    <t>Ley 1755 de 2015</t>
  </si>
  <si>
    <t>OBSERVACION 1: Se observan errores de registro en el aplicativo CORDIS en los radicados 2021ER4154 y 2021ER2455, dado que se tipificaron como PQRS en la plataforma y al tener esta tipificación requieren respuesta asociada en el aplicativo.</t>
  </si>
  <si>
    <t>* Falta de revisión oportuna de la clasificación que se le asignó a la comunicación.
'Desconocimiento de los terminos y lineamientos establecidos para la gestión de PQRSD
* Inadecuada clasificación de los tipos documentales por falta de implementación en el IDIGER de las actualizaciones trabajadas y revisadas con el grupo de gestión documental  frente a la tabla temática.
* Debido al alto número de correspondencia que tiene el grupo de Conceptos para Proyectos Públicos - CPP, en ocasiones desborda la capacidad de respuesta de los profesionales grupo. Para la fecha de respuesta se encontraba sin líder funcional el grupo de CPP por el fallecimiento del mismo, situación que causo retrasos en la revisión de las respuestas emitidas por el grupo, sumándose a lo anterior el cambio en la subdirección igualmente tuvo impacto en el flujo de salida de los documentos.</t>
  </si>
  <si>
    <t xml:space="preserve">Implementar y  colocar en marcha la nueva tabla tematíca con los dos niveles de clasificación en el sistema de correspondencia CORDIS.
</t>
  </si>
  <si>
    <t>Profesional Atención al Ciudadano/TICS/Gestión documental Y Dependencias de la entidad.</t>
  </si>
  <si>
    <t>21/02/2022
Se realizó por parte de Oficina TIC el levantamiento de requerimientos, posteriores a las pruebas de funcionamiento de la conexión al Web Service, se realizaron las mesas de trabajo pertinentes y el 23 de diciembre se logró la primera entrega de la tabla tematica, elemento que es de vital importancia para determinar los nuevos ajustes dentro de la conexion. se programa reunión para el 6 de enero de 2022 con el fin de validar el avance en cuanto a la tabla tematica, por último se realiza la contratación de los ingenieros Nancy Gómez (sicapital) y Diego Izquierdo (desarrollo tecnologico) quienes se encargarán de la actualización en cordis de la tabla temática (Nancy) y de los ajustes de Codigo de Conexión al Web Service.
Queda pendiente realizar el ambiente de prueba que esta proyectado para la ultima semana de febrero y despues se realizara una prueba piloto por parte de la dependencia de gestión documental y con esto se complementaria el 30% restante de la acción.
19/04/2022
Durante  el mes desde el Área de gestión documental, se han avanzado en las capacitaciones del uso de la nueva tabla temática, con acompañamiento de la profesional de TICs, se deben finalizar las capacitaciones lo cual se oficializara  mediante reunión promovida desde Gestión Documental para el paso a producción  una vez hayan socializado al Interior del Instituto.  Se destaca que en cuanto las configuraciones de la tabla temática, y en lo relacionado con las actividades y configuraciones  de la Oficina TIC estas ya se efectuaron, el paso a producción que se menciona por tanto  depende solo  del avance de las capacitaciones del cual la Oficina TIC no tiene asignado cronograma,   toda vez que  cuando este proceso se surta, empezará en un momento cero  para todos los procesos de IDIGER. se adjuntan evidencias de las acciones realizadas hasta el momento y se solicita aumentar el porcentaje del avance en cuanto lo considere la OCI.
31/05/2022
Se adjuntan evidencias de la reunión de aprobación de la tabla tematica (comunicación interna, correo de invitación, grabación de la aprobación y validación de la tabla tematica, etc) con estos se cumple con el 100% de la acción planteada, amablemente solicitamos el cierre de la misma.</t>
  </si>
  <si>
    <r>
      <rPr>
        <rFont val="Arial"/>
        <sz val="11.0"/>
      </rPr>
      <t xml:space="preserve">12/10/2021. No se evidencia avance. Actividad por comenzar.                                                                                                                                                                                                                             </t>
    </r>
    <r>
      <rPr>
        <rFont val="Arial"/>
        <b/>
        <sz val="11.0"/>
      </rPr>
      <t xml:space="preserve">22/02/2022. </t>
    </r>
    <r>
      <rPr>
        <rFont val="Arial"/>
        <sz val="11.0"/>
      </rPr>
      <t xml:space="preserve">Tras la revision documental de las evidencias enviadas por el referente de la Subdirección Corporativa y Asuntos Disciplinarios a traves de correo electrónico del pasado 21 de febrero, se evidencia el cumplimiento de determinadas acciones que permitieron la entrega de la primera tabla tematica. A su vez, mediante varias concertaciones se refleja el avance en los ajustes de esta tabla tematica para posteriormente ser actualizada en el sistema CORDIS. Asi las cosas, las actividades se encuentran aún en desarrollo. </t>
    </r>
    <r>
      <rPr>
        <rFont val="Arial"/>
        <b/>
        <sz val="11.0"/>
      </rPr>
      <t xml:space="preserve">LOC              15/03/2022. </t>
    </r>
    <r>
      <rPr>
        <rFont val="Arial"/>
        <sz val="11.0"/>
      </rPr>
      <t xml:space="preserve">A través del memorando interno No. 2022IE1262 del 11/03/2022 se pone en conocimiento de la OCI de varias actividades desarrolladas en curso del plan de mejoramiento que tiene por objeto llevar a cabo la “implementación de la nueva tabla temática con los dos niveles de clasificación en el sistema de correspondencia CORDIS”, el cual tiene como fecha de terminación 30 de marzo de esta anualidad y cuenta con un avance del 70%.
Allí se indica que el 9 de marzo se realizó una reunión con el equipo de TICS, Atención al Ciudadano y Gestión Documental, en donde se concluyó el ajuste en los usuarios y queda pendiente las pruebas con el grupo de gestión documental. Sin embrago, partiendo de esas pruebas el área de TICS entregará formalmente el ambiente para proceder con las capacitaciones necesarias antes de la salida en vivo de la tabla temática.
A su vez se informa que el área de gestión documental considera necesario realizar las siguientes capacitaciones para proceder con la salida en vivo de la tabla temática: (I) Capacitación al grupo interno de gestión documental; (II) Capacitación y pruebas con la Subdirección de Análisis, (III) apacitación y pruebas con los responsables de recibir la correspondencia en todas las áreas de la Entidad. 
Razón por la cual, la Subdirección solicita ampliar el plazo de ejecución de esta acción hasta el 31 de mayo del 2022 en la medida que el término inicialmente planteado no es suficiente para cumplir con estas actividades faltantes.
Así las cosas, la Oficina de Control Interno considera procedente prorrogar el plazo de terminación de la presente acción hasta el 31 de mayo de 2022 y se dejará constancia de ello en la matriz de planes de mejoramiento institucional para el correspondiente seguimiento. Lo anterior, fue puesto en conocimiento de la Subdirección a través del memorando No. 2022IE1322. </t>
    </r>
    <r>
      <rPr>
        <rFont val="Arial"/>
        <b/>
        <sz val="11.0"/>
      </rPr>
      <t>LOC</t>
    </r>
    <r>
      <rPr>
        <rFont val="Arial"/>
        <sz val="11.0"/>
      </rPr>
      <t xml:space="preserve">
</t>
    </r>
    <r>
      <rPr>
        <rFont val="Arial"/>
        <b/>
        <sz val="10.0"/>
      </rPr>
      <t>16/05/2022</t>
    </r>
    <r>
      <rPr>
        <rFont val="Arial"/>
        <sz val="10.0"/>
      </rPr>
      <t xml:space="preserve">. Una vez verificada la ejecución de la acción se evidenció que se han adelantado varias capacitaciones en el marco de la implementación y puesta en marcha de la nueva tabla temática en el sistema de correspondencia CORDIS. Soportes que fueron enviados a la Oficina de Control Interno – OCI por la Subdirección Corporativa y Asuntos Disciplinarios a través de correo electrónico del pasado 19 de abril.
No obstante, se informa que las capacitaciones aún no han finalizado a efectos de surtir de manera eficiente este proceso. 
Por lo anterior hasta tanto no se evidencie la implementación y puesta en marcha de la nueva tabla temática con los dos niveles de clasificación en el sistema de correspondencia CORDI,  la OCI mantendrá el estado dela acción en  abierto y en desarrollo. </t>
    </r>
    <r>
      <rPr>
        <rFont val="Arial"/>
        <b/>
        <sz val="10.0"/>
      </rPr>
      <t xml:space="preserve">LOC                                                                                                                                                                                                                                                                                   02/06/2022. </t>
    </r>
    <r>
      <rPr>
        <rFont val="Arial"/>
        <sz val="10.0"/>
      </rPr>
      <t>Una vez verificada la ejecución de la acción se evidenció que la nueva tabla temática con los dos niveles de clasificación en el sistema de correspondencia CORDIS ya fue aprobada y socializada el día 26 de mayo del 2022, y a su vez, se pudo determinar que dicha aprobación estuvo sujeta previamente a revisión y validación por parte de los Subdirectores, Jefes de Oficina y líderes de proceso mediante comunicación interna No. 2022IE2129 del 18 de mayo del 2022.
Al respecto, la Subdirección Corporativa adjuntó los correspondientes soportes que dan cuenta del cumplimiento de esta acción en un 100%. De esta manera y ante la solicitud de cierre del presente plan de mejoramiento, la Oficina de Control Interno considera procedente cerrarlo tras evidenciarse el cumplimiento final de las acciones propuestas</t>
    </r>
    <r>
      <rPr>
        <rFont val="Arial"/>
        <b/>
        <sz val="10.0"/>
      </rPr>
      <t xml:space="preserve">. LOC
</t>
    </r>
    <r>
      <rPr>
        <rFont val="Arial"/>
        <sz val="10.0"/>
      </rPr>
      <t xml:space="preserve">
</t>
    </r>
  </si>
  <si>
    <t xml:space="preserve"> Las dependencias que identifiquen una inadecuada clasificación de los tipos documentales, deben solicitar por Aranda a Gestión Documental la reclasificación de la misma comunicación.
</t>
  </si>
  <si>
    <t>21/02/2022
Desde el inicio de la acción, el grupo de Gestión Documental recibió solicitudes por ARANDA relacionadas con "Ajustes de Radicados", adicionalmente se recibieron comunicaciones internas remitidas por la Subdirección de Análisis para reclasificación  y por correo electrónico enviados por el grupo de atención a la ciudadanía solicitando el cambio en el tipo de canal de radicación de peticiones que ingresaron a traves del Sistema  Bogota Te Escucha y en el CORDIS quedó registro en un canal diferente. Se adjuntan evidencias y se solicita cerrar dicha acción.</t>
  </si>
  <si>
    <r>
      <rPr>
        <rFont val="Arial"/>
        <sz val="11.0"/>
      </rPr>
      <t xml:space="preserve">12/10/2021. No se evidencia avance. Actividad por comenzar.                                                                                                                                                          </t>
    </r>
    <r>
      <rPr>
        <rFont val="Arial"/>
        <b/>
        <sz val="11.0"/>
      </rPr>
      <t>22/02/2022</t>
    </r>
    <r>
      <rPr>
        <rFont val="Arial"/>
        <sz val="11.0"/>
      </rPr>
      <t xml:space="preserve">. 22/02/2022. A través de las evidencias documentales enviadas por el referente de la Subdirección Corporativa y Asuntos Disciplinarios, se puede palpar la solicitud y registro de varios casos en ARANDA, otros por correo electrónico, para ajustar los radicados que se presentaron en su momento y proceder a su reclasificación. 
Sin embargo, no se evidenció en el documento relacionado con la reclasificación de los radicados enviados las comunicaciones 2021ER4154 y 2021ER2455 que dieron origen al presente plan de mejoramiento, por lo tanto se recomienda en los próximos seguimientos remitir la subsanación de los mismos con el fin de poder con ello cerrar totalmente la acción. </t>
    </r>
    <r>
      <rPr>
        <rFont val="Arial"/>
        <b/>
        <sz val="11.0"/>
      </rPr>
      <t>LOC</t>
    </r>
    <r>
      <rPr>
        <rFont val="Arial"/>
        <sz val="11.0"/>
      </rPr>
      <t xml:space="preserve">
</t>
    </r>
    <r>
      <rPr>
        <rFont val="Arial"/>
        <b/>
        <sz val="11.0"/>
      </rPr>
      <t>15/03/2022</t>
    </r>
    <r>
      <rPr>
        <rFont val="Arial"/>
        <sz val="11.0"/>
      </rPr>
      <t xml:space="preserve">. Mediante memorando interno No. 2022IE1262 del 11/03/2022, la Subdirección Corporativa y Asuntos Disciplinarios solicitó amablemente revisar y evaluar el porcentaje de avance de la presente acción y solicitó el cierre de esta actividad con base en los siguientes argumentos: a). La actividad está enfocada para que los nuevos requerimientos que las dependencias identifiquen con una inadecuada clasificación se puedan ajustar y reclasificar mediante solicitud enviada por el aplicativo ARANDA, y de esta manera evitar nuevas situaciones como las identificas para el radicado 2021ER4154 y 2021ER2455, los cuales fueron cerrados en el aplicativo CORDIS previamente a la auditoría realizada, y que si bien es cierto no tuvieron respuesta oficial, si identifican en el sistema la gestión realizada.   b) Igualmente, se realizó la consulta con el líder de Gestión documental sobre la opción de realizar el ajuste de la temática para los requerimientos 2021ER4154 y 2021ER2455, a lo cual se me indicó de forma verbal que por procedimiento los ajustes que se realizan desde dicho grupo es para aquello radicados que se encuentran en trámite, para los que ya han sido finalizados la dependencia directamente debe realizar una solicitud debidamente soportada, la cual se escalaria a TICS. c) Por otra parte, es importante mencionar que los ajustes que se realicen a los requerimientos finalizados de trimestres anteriores, impactaran directamente los resultados de los informes que trimestralmente realiza y socializa el grupo de atención a la ciudadanía frente al estado de PQRSD y la calidad de cierre de los requerimientos, así como el informe semestral que realiza y socializa la Oficina de Control interno sobre el estado de PQRSD. d) Por lo descrito anteriormente se considera que no es procedente realizar una subsanación como se indica en la columna de seguimiento del plan de mejoramiento “Sin embargo, no se evidenció en el documento relacionado con la reclasificación de los radicados enviados las comunicaciones 2021ER4154 y 2021ER2455 que dieron origen al presente plan de mejoramiento, por lo tanto se recomienda en los próximos seguimientos remitir la subsanación de los mismos con el fin de poder con ello cerrar totalmente la acción”.
Así las cosas, la Subdirección expone una serie de argumentos válidos y congruentes que llevan a la Oficina de Control Interno a concluir que la acción propuesta cumple con el 100% de su ejecución, dado que los radicados 2021ER4154 y 2021ER2455 fueron cerrados en el aplicativo CORDIS y su reclasificación únicamente procede siempre y cuando estén en trámite. Por lo tanto, se dejará constancia de esta observación en la matriz de planes de mejoramiento institucional y se procederá a cerrar dicha actividad. </t>
    </r>
    <r>
      <rPr>
        <rFont val="Arial"/>
        <b/>
        <sz val="11.0"/>
      </rPr>
      <t>LOC</t>
    </r>
    <r>
      <rPr>
        <rFont val="Arial"/>
        <sz val="11.0"/>
      </rPr>
      <t xml:space="preserve">
</t>
    </r>
  </si>
  <si>
    <t>* Falta de revisión oportuna de la clasificación que se le asignó a la comunicación.
'Desconocimiento de los terminos y lineamientos establecidos para la gestión de PQRSD
* Inadecuada clasificación de los tipos documentales por falta de implementación en el IDIGER de las actualizaciones trabajadas y revisadas con el grupo de gestión documental  frente a la tabla temática.
* Debido al alto número de correspondencia que tiene el grupo de Conceptos para Proyectos Públicos - CPP, en ocasiones desborda la capacidad de respuesta de los profesionales grupo. Para la fecha de respuesta se encontraba sin líder funcional el grupo de CPP por el fallecimiento del mismo, situación que causo retrasos en la revisión de las respuestas emitidas por el grupo, sumándose a lo anterior el cambio en la subdirección igualmente tuvo impacto en el flujo de salida de los documentos.</t>
  </si>
  <si>
    <t xml:space="preserve">Capacitar a los colaboradores de la Entidad los lineamientos sobre el adecuado manejo de las PQRSD.   (a solicitud de las dependencias o por demanda) </t>
  </si>
  <si>
    <t>21/02/2022
Durante este periodo los grupos de atención a la ciudadanía, Asuntos Disciplinarios y Talento Humano en coordinación con la oficina Asesora Juridica,organizaron y convocaron a los colaboradores de la entidad a participar en la sesión de generalidades sobre el manejo de peticiones ciudadanas.
Se adjuntan evidencias y se solicita cerrar dicha acción.
12/04/2022
Durante este periodo los grupos de atención a la ciudadanía y Asuntos Disciplinarios organizaron y convocaron a los colaboradores de la entidad a participar en la sesión de generalidades sobre el manejo de peticiones ciudadanas durante las siguientes fechas:
* 18-02-2022
* 18-03-2022
* 29-03-2022
* 08-04-2022
Se adjuntan evidencias y se solicita cerrar dicha acción ya que con las evidencias de las acciones realizadas se cumple con el 100% de la acción.</t>
  </si>
  <si>
    <r>
      <rPr>
        <rFont val="Arial"/>
        <sz val="11.0"/>
      </rPr>
      <t xml:space="preserve">12/10/2021. No se evidencia avance. Actividad por comenzar.                                                                                                                                                                                                              </t>
    </r>
    <r>
      <rPr>
        <rFont val="Arial"/>
        <b/>
        <sz val="11.0"/>
      </rPr>
      <t>22/02/2022</t>
    </r>
    <r>
      <rPr>
        <rFont val="Arial"/>
        <sz val="11.0"/>
      </rPr>
      <t xml:space="preserve">. Frente a este Plan de Mejora el referente de la Subdirección Corporativa y Asuntos Disciplinarios, remitió mediante correo electrónico del 21 de febrero las evidencias que dan cuenta de la realización una capacitación llevada a cabo el 13 de octubre del 2021, sin embargo, la referente manifestó que en dicha capacitación se “contó con baja participación a lo cual asistieron menos del 10% de los colaboradores de la entidad”
Dado que la fecha de realización de la acción inició en el mes de noviembre 2021 y finalizará en el mes de marzo de 2022, y que la evidencia de la realización de la capacitación en anterior a este periodo (13/10/2021) y aunado a lo manifestado por el referente relacionado con la baja participación de los servidores de la entidad, se recomienda  al responsable de proceso efectuar en el periodo de ejecución de la acción una o varias capacitaciones a los líderes del proceso y colaboradores para  hablar nuevamente sobre el manejo de PQRSD, buscando una mayor asistencia y por ende cumplir el cometido plan de mejora. 
Además, teniendo en cuenta que la responsable de la acción manifestó mediante correo electrónico del 21 de febrero a los funcionarios que pueden solicitar "sesiones  sobre temas relacionados con el manejo de peticiones ciudadanas".
 </t>
    </r>
    <r>
      <rPr>
        <rFont val="Arial"/>
        <b/>
        <sz val="11.0"/>
      </rPr>
      <t xml:space="preserve">LOC                                                                                                                                                                                                                                                                                                                                                                                        15/03/2022. </t>
    </r>
    <r>
      <rPr>
        <rFont val="Arial"/>
        <sz val="11.0"/>
      </rPr>
      <t xml:space="preserve">A través del memorando interno No. 2022IE1262 del 11/03/2022 se informa a la OCI que a la fecha solamente cuatro (4) dependencias han solicitado sesiones de sensibilización y de las cuales dos (2) están programas en las próximas dos semanas, por ello solicita amablemente se amplié hasta el 31 de mayo del 2022 la actividad con el propósito de organizar más sesiones con las dependencias de la entidad.
De esta manera, atendiendo los argumentos de la solicitud, la Oficina de Control Interno considera procedente ampliar el plazo de terminación de la acción hasta el 31 de mayo del 2022 y para tales efectos, se harán las modificaciones pertinentes en la matriz de planes de mejoramiento institucional y el responsable del proceso deberá reportar a esta dependencia los avances y cumplimiento de este plan de mejoramiento. </t>
    </r>
    <r>
      <rPr>
        <rFont val="Arial"/>
        <b/>
        <sz val="11.0"/>
      </rPr>
      <t>LOC</t>
    </r>
    <r>
      <rPr>
        <rFont val="Arial"/>
        <sz val="11.0"/>
      </rPr>
      <t xml:space="preserve">
</t>
    </r>
    <r>
      <rPr>
        <rFont val="Arial"/>
        <b/>
        <sz val="11.0"/>
      </rPr>
      <t>18/04/2022</t>
    </r>
    <r>
      <rPr>
        <rFont val="Arial"/>
        <sz val="11.0"/>
      </rPr>
      <t xml:space="preserve">. Mediante correo electrónico del pasado 13 de abril, el referente de la Subdirección Corporativa y Asuntos Disciplinarios solicitó a la OCI el cierre del presente hallazgo dado que se cumplieron con las acciones establecidas, según se informa.
Para este propósito se procedió a realizar la correspondiente validación de la información y documentación suministrada, pudiendo constatar que la Subdirección adelantó tres (3) capacitaciones sobre el manejo de peticiones ciudadanas PQRSD en las siguientes fechas: 18 de marzo, 29 de marzo y 8 de abril, contando con la participación de 52 colaboradores, entre ellos, funcionarios y contratistas. Ahora bien, sin perjuicio de lo anterior la Subdirección informa de una capacitación llevada a cabo el pasado 18 de febrero, sin embargo, no se evidencia registro alguno de su realización.
Además, se puedo validar mediante un sondeo la efectividad de dos de estas capacitaciones donde se le preguntó a la audiencia si la información fue clara, completa, útil y el cuál fue el nivel de satisfacción, arrojando una muy buena calificación siendo 5 la máxima puntuación. 
De esta manera, la Oficina de Control Interno considera procedente cerrar el presente plan de mejoramiento en la medida que fueron cumplidas las acciones propuestas en un 100%, aunado a ello, se recomienda medir la efectividad de estos eventos a través de diferentes métodos para la obtención de mejores resultados en el manejo de peticiones ciudadanas PQRSD. </t>
    </r>
    <r>
      <rPr>
        <rFont val="Arial"/>
        <b/>
        <sz val="11.0"/>
      </rPr>
      <t xml:space="preserve">LOC </t>
    </r>
    <r>
      <rPr>
        <rFont val="Arial"/>
        <sz val="11.0"/>
      </rPr>
      <t xml:space="preserve">
</t>
    </r>
  </si>
  <si>
    <t>Solicitar a la Oficina de Tecnologia de la Información y las Comunicaciones, la elaboración de un reporte de transacciones anuladas y uno de transacciones aprobadas en el modulo SAI del aplicativo SICAPITAL o mediante la herramienta que la oficina TIC considere mas viable técnicamente, con el fin de tener un mayor control y verificación por separado de cada uno de estos tipos de transacciones.</t>
  </si>
  <si>
    <t>GESTIÓN FINANCIERA Y DIRECCIONAMIENTO ESTRATÉGICO (ADRIANA BAUTISTA QUIROGA)</t>
  </si>
  <si>
    <t>El día 10 de noviembre del año en curso se realizó reunión virtual con la Ingeniera Nancy Gómez con el fin de exponer la solicitud de los reportes de las transacciones aprobadas y anuladas por separado (Se adjunta acta de la reunión). Por otra parte la ingeniera procede a crear el requerimiento en formato ADM-FT-16, con el fin de iniciar las acciones pertinentes para crear estos reportes en el sistema SICAPITAL (Requerimiento que se adjunta). Posteriormente el pasado 29 de noviembre la ingeniera Nancy Gómez informa que se configuró en el aplicativo SICAPITAL la funcionalidad para que se generen reportes de transacciones anuladas y aprobadas por separado ( Se adjunta pantallazo del correo electrónico). Con el cierre del área de almacén del mes de noviembre se procedió a generar los reportes, de transacciones aprobadas y anuladas, evidenciando que las mismas están acorde a lo que el área de almacén requería en pro de optimizar sus funciones y con el fin de cerrar la acción de mejora (Se adjunta pantallazo del aplicativo SICAPITAL modulo SAI donde se discriminaron estas pestañas para la generación de los reportes. Por otra parte, se adjuntan los dos reportes que con la configuración que realizo la Ingeniera Nancy Gómez se evidencia que las transacciones aprobadas salen separado de las transacciones anuladas. Por lo anterior, se da por terminada y cerrada la acción de mejora.</t>
  </si>
  <si>
    <r>
      <rPr>
        <rFont val="Arial"/>
        <b/>
        <sz val="10.0"/>
      </rPr>
      <t>02/12/2021</t>
    </r>
    <r>
      <rPr>
        <rFont val="Arial"/>
        <sz val="10.0"/>
      </rPr>
      <t xml:space="preserve">. Se evidencia acta de reunión del día 10/11/2021con el objetivo “Definir alcance requerimiento acción de mejora modulo SAI SICAPITAL” y se describe “Por parte del almacén se solicita el desarrollo de dos reportes en archivo plano, uno para anulaciones y otro para aprobados de transacciones de los movimientos registrados en los módulos SAE y SAI, se definen los campos requeridos estado, número de comprobante, elemento, valor, fecha de comprobante”. Asistentes profesional almacén y TICS.
Se evidencia correo electrónico del día 29/11/2021 de TICS a almacén, mediante el cual se informa que en el módulo SAI se configuró funcionalidad para generar reporte archivo plano de transacciones de los movimientos registrados anulados en los módulos SAE y SAI con los campos requeridos. Así mismo se evidencia desarrollo en el aplicativo ORACLE el desarrollo de las transacciones anuladas y aprobadas. Se evidencia archivo de reporte en Excel de ingresos y egresos. LCIR
</t>
    </r>
  </si>
  <si>
    <t>AUDFINANCIERA2021-1</t>
  </si>
  <si>
    <t>INFORME DE AUDITORIA FINAL GESTIÓN FINANCIERA</t>
  </si>
  <si>
    <t xml:space="preserve"> Incumplimiento de lo descrito en la Resolución DDC-000003 de 2018 Articulo 1
Objeto : “ establecer los lineamientos para la sostenibilidad del Sistema Contable Público
Distrital y para la evaluación y depuración permanente de las cifras y demás datos 
INFORME DE AUDITORÍA FINAL
AUDITORÍA GESTIÓN FINANCIERA
Código: EI-FT-09
Versión: 6
Página: 49 de 61
Vigente desde:
16/03/2021
49
contenidos en los Estados Financieros, informes y reportes contables emitidos por la
Entidad Contable Pública, en cumplimiento de lo indicado en el Procedimiento para la
Evaluación del Control Interno Contable Resolución No. 193 de 2016”.
y Artículo 7° Plan de Sostenibilidad Contable que reza … “ Determinar que los Entes
Públicos Distritales elaboren un Plan de Sostenibilidad Contable, el cual se concibe como
el marco general de acciones a ejecutar por las áreas de gestión para optimizar sus
procesos y procedimientos, que debe incluir como mínimo; las actividades, fechas de
cumplimiento, áreas involucradas, los responsables del logro de las metas propuestas, las
limitantes presentadas y los avances obtenidos medidos en forma cuantitativa y
cualitativa.”</t>
  </si>
  <si>
    <t>OBSERVACIÓN 1: Debilidades en el reporte
 de información del plan de sostenibilidad
 contable I trimestre y II trimestre de 2021
 por parte de Supervisores de Convenios y
 Contratos Interadministrativos, Oficina
 Asesora Planeación, Oficina Asesora
 Jurídica, Gestión Predial, TICS, Talento
 Humano, Correspondencia, Subdirección
 de Manejo de Emergencias y Desastres y
 Subdirección de Reducción.</t>
  </si>
  <si>
    <t>Falta de cultura en la publicación de informes financieros por parte de los supervisores o responsables en los tiempos estipulados.</t>
  </si>
  <si>
    <t>Reuniones de sensibilización con todos los procesos de la Entidad ( trimestral).</t>
  </si>
  <si>
    <t>Profesional Area de Contabilidad (Maria Leticia Vazquez)
 SCAD (Jhonn Bahos)</t>
  </si>
  <si>
    <r>
      <rPr>
        <rFont val="Arial"/>
        <b/>
        <sz val="11.0"/>
      </rPr>
      <t xml:space="preserve">25/02/2022
</t>
    </r>
    <r>
      <rPr>
        <rFont val="Arial"/>
        <sz val="11.0"/>
      </rPr>
      <t xml:space="preserve">Se ha adelantado la gestión correspondiente para dar cumplimiento a las acciones planteadas en el presente plan de mejora respecto a la falta de cultura en la publicacion de informes financieros por parte de los supervisores, realizando mesas de trabajo, remitiendo correos y realizando sensibilizaciones. Se adjuntan actas, correos remitidos, actas de comite, comunicacion interna respectos a la gestión financiera, de igual manera el proceso de gestión financiera implementara dichas acciones en toda la vigencia. Por lo tanto se solicita respetuosamente el cierre de la acción.
</t>
    </r>
    <r>
      <rPr>
        <rFont val="Arial"/>
        <b/>
        <sz val="11.0"/>
      </rPr>
      <t xml:space="preserve">26/05/2022
</t>
    </r>
    <r>
      <rPr>
        <rFont val="Arial"/>
        <sz val="11.0"/>
      </rPr>
      <t>Se remiten 17 actas que se realizaron con cada una las areas donde se les dio capacitacion de la sensibilizacion de sostenibilidad contable entre los meses de enero a abril de 2022, con esto se da por cumplido con la accion de mejora y se solicita el cierre de la misma.</t>
    </r>
  </si>
  <si>
    <t xml:space="preserve">21/02/2022: A la fecha del presente no se observa seguimiento ni evidencias por parte del proceso para poder analizar el avance de la acción. Se recomienda al responsable verificación de dichas acciones, toda vez que su fecha de vencimiento es el 30/03/2022.LPCM. 22/02/2022: En atención a lo establecido y comunicado mediante comunicación interna N° 2022IE726 del 4 de febrero de 2022 y solicitudes de la Jefe de la Oficina de Control Interno donde establece como fecha de entrega de evidencias y diligenciamiento de la Herramienta el día 17 de febrero de 2022 del Plan de Mejoramiento Interno, se reitera dicha solicitud el 21/02/2022 vía correo electrónico a los enlaces delegados del proceso. LPCM. 23/02/2022: El día 22/02/2022 el referente del área para dicha actividad manifiesta a través de correo electrónico institucional que "las evidencias de la observación 1 referente a las 3 acciones del proceso de Gestión Financiera (Contabilidad) fueron solicitadas al referente de contabilidad y se está a la espera de las misma para poder generar el avance correspondiente.". LPCM. 02/03/2022: En atención a la presente acción de este Plan de Mejora, el referente de la Subdirección Corporativa y Asuntos Disciplinarios, remitió mediante correo electrónico del 25 de febrero de 2022, evidencias donde se observan en su mayoría actas de reunión (algunas con fecha previa a la del inicio de las acciones) y correos electrónicos con las supervisiones de los convenios donde se realizan seguimiento al estado de los mismos y la remisión de los informes financieros para el cierre de la vigencia 2021. Sin embargo, es importante precisar que aún con la remisión de dicha información a traves de correos electrónicos, no se evidencia el cargue y orden total de los mismos en las carpetas asignadas para dicho fin por cada área en el NAS Sostenibilidad Contable (//172.16.24..243/home) (Y:) que den cuenta de la subsanación de la causa que da origen a la observación y oportunidad de mejora en el mismo. Igualmente, para el caso puntual de la presente acción, no se evidencia soporte de Reuniones de sensibilización con todos los procesos de la Entidad donde se realice enfoque puntual del manejo de la Herramienta de Sostenibilidad Contable, las formas de diligenciamiento, orden, tiempos y demás aspectos que se deban tener en cuenta para el debido y oportuno suministro de información y su importancia para la articulación y consolidación de la misma y así generar la cultura de reporte oportuno de las áreas. Por lo anterior no es posible proceder a realizar el cierre de la presente acción. Dado que la fecha de realización de la acción inició en el mes de octubre 2021 y finalizará en el mes de marzo de 2022, se recomienda  al responsable de proceso efectuar en el periodo de ejecución de la acción la sensibilización con todos los procesos y sus colaboradores para lo  referente al manejo de la Herramienta de Sostenibilidad Contable, la puesta al día de la misma por todas las áreas teniendo en cuenta los parametos establecidos, su importancia y aspectos relevantes, buscando así cumplir el cometido plan de mejora. LPCM 15/03/2022: Mediante comunicacion interna 2022IE1312 del 15/03/2022 se acepta la solicitud de ampliación del plazo de ejecución de la acción, realizada mediante comunicación interna 2022IE1289 del 14/03/2022 , pasando de la fecha original de vencimiento 30/03/2022 a nueva fecha del 31/05/2022. LPCM 06/06/2022:  En atención a la presente acción de este Plan de Mejora, el referente de la Subdirección Corporativa y Asuntos Disciplinarios, remitió mediante correo electrónico del 26 y 27 de mayo de 2022, evidencias donde se observan actas de reunión de sensibilización de todos los procesos que generan información que afectan la gestión contable y la importancia de su reporte dentro de los terminos establecidos en la Matriz de Sostenibilidad Contable 2021-2022 aprobada, creada para tal fin así como la socialización de la misma, dando así cumplimiento a la acción planteada dentro de los terminos establecidos LPCM.  
</t>
  </si>
  <si>
    <t xml:space="preserve"> Incumplimiento de lo descrito en la Resolución DDC-000003 de 2018 Articulo 1
Objeto : “ establecer los lineamientos para la sostenibilidad del Sistema Contable Público
Distrital y para la evaluación y depuración permanente de las cifras y demás datos 
INFORME DE AUDITORÍA FINAL
AUDITORÍA GESTIÓN FINANCIERA
Código: EI-FT-09
Versión: 6
Página: 49 de 61
Vigente desde:
16/03/2021
49
contenidos en los Estados Financieros, informes y reportes contables emitidos por la
Entidad Contable Pública, en cumplimiento de lo indicado en el Procedimiento para la
Evaluación del Control Interno Contable Resolución No. 193 de 2016”.
y Artículo 7° Plan de Sostenibilidad Contable que reza … “ Determinar que los Entes
Públicos Distritales elaboren un Plan de Sostenibilidad Contable, el cual se concibe como
el marco general de acciones a ejecutar por las áreas de gestión para optimizar sus
procesos y procedimientos, que debe incluir como mínimo; las actividades, fechas de
cumplimiento, áreas involucradas, los responsables del logro de las metas propuestas, las
limitantes presentadas y los avances obtenidos medidos en forma cuantitativa y
cualitativa.”</t>
  </si>
  <si>
    <t>Mesas de trabajo personalizadas con los supervisores de cada proceso (Actas).</t>
  </si>
  <si>
    <r>
      <rPr>
        <rFont val="Arial"/>
        <b/>
        <sz val="11.0"/>
      </rPr>
      <t>25/02/2022</t>
    </r>
    <r>
      <rPr>
        <rFont val="Arial"/>
        <sz val="11.0"/>
      </rPr>
      <t xml:space="preserve">
Se ha adelantado la gestión correspondiente para dar cumplimiento a las acciones planteadas en el presente plan de mejora respecto a la falta de cultura en la publicacion de informes financieros por parte de los supervisores, realizando mesas de trabajo, remitiendo correos y realizando sensibilizaciones. Se adjuntan actas, correos remitidos, actas de comite, comunicacion interna respectos a la gestión financiera, de igual manera el proceso de gestión financiera implementara dichas acciones en toda la vigencia. Por lo tanto se solicita respetuosamente el cierre de la acción.
</t>
    </r>
    <r>
      <rPr>
        <rFont val="Arial"/>
        <b/>
        <sz val="11.0"/>
      </rPr>
      <t>26/05/2022</t>
    </r>
    <r>
      <rPr>
        <rFont val="Arial"/>
        <sz val="11.0"/>
      </rPr>
      <t xml:space="preserve">
Para dar cumplimiento con el 100% de la acción se adjunta las actas correspondientes y que van encaminadas al objetivo de la acción, por lo tanto se solicita el cierre de la misma.</t>
    </r>
  </si>
  <si>
    <t xml:space="preserve">21/02/2022: A la fecha del presente no se observa seguimiento ni evidencias por parte del proceso para poder analizar el avance de la acción. Se recomienda al responsable verificación de dichas acciones, toda vez que su fecha de vencimiento es el 30/03/2022.LPCM. 22/02/2022: En atención a lo establecido y comunicado mediante comunicación interna N° 2022IE726 del 4 de febrero de 2022 y solicitudes de la Jefe de la Oficina de Control Interno donde establece como fecha de entrega de evidencias y diligenciamiento de la Herramienta el día 17 de febrero de 2022 del Plan de Mejoramiento Interno, se reitera dicha solicitud el 21/02/2022 vía correo electrónico a los enlaces delegados del proceso. LPCM. 23/02/2022: El día 22/02/2022 el referente del área para dicha actividad manifiesta a través de correo electrónico institucional que "las evidencias de la observación 1 referente a las 3 acciones del proceso de Gestión Financiera (Contabilidad) fueron solicitadas al referente de contabilidad y se está a la espera de las misma para poder generar el avance correspondiente.". LPCM.02/03/2022 En atención a la presente acción de este Plan de Mejora, el referente de la Subdirección Corporativa y Asuntos Disciplinarios, remitió mediante correo electrónico del 25 de febrero de 2022, evidencias donde se observan en su mayoría actas de reunión (algunas con fecha previa a la del inicio de las acciones) y correos electrónicos con las supervisiones de los convenios donde se realizan seguimiento al estado de los mismos y la remisión de los informes financieros para el cierre de la vigencia 2021. Sin embargo, aunque dichas actas reportadas evidencian los seguimientos y compromisos de envío de los informes financieros por parte de las supervisiones de los convenios, no cumplen en la totalidad la presente acción pues la misma establece las mesas de trabajo personalizadas con todos los responsables de los procesos para socializar los casos puntuales con cada una, no solo convenios, y con esto poder subsanar la causa que da origen a la observación y oportunidad de mejora en el mismo. Por lo anterior no es posible proceder a realizar el cierre de la presente acción. Dado que la fecha de realización de la acción inició en el mes de octubre 2021 y finalizará en el mes de marzo de 2022, se recomienda  al responsable del proceso efectuar en el periodo de ejecución de la acción las mesas de trabajo personalizadas con las áreas faltantes, buscando así cumplir el cometido plan de mejora. LPCM. 15/03/2022: Mediante comunicacion interna 2022IE1312 del 15/03/2022 se acepta la solicitud de ampliación del plazo de ejecución de la acción, realizada mediante comunicación interna 2022IE1289 del 14/03/2022 , pasando de la fecha original de vencimiento 30/03/2022 a nueva fecha del 31/05/2022. LPCM 06/06/2022: En atención a la presente acción de este Plan de Mejora y teniendo en cuanta la aclaración realizada por los referentes de la Subdirección Corporativa y Asuntos Disciplinarios en mesa de trabajo del 09/03/2022 de manera presencial para la Revisión del Plan de Mejoramiento Institucional - Observación Gestión Financiera y sus acciones donde manifiestan que dicha acción apunta específicamente a mesas de trabajo con los supervisores de convenios y contratos interadministrativos de la entidad en cuanto a la importancia de la generación y presentación de los informes financieros dentro de los términos establecidos, remitieron mediante correo electrónico del 26 y 31 de mayo de 2022, evidencias donde se observan actas de mesas de trabajo con los supervisores de convenios y contratos administrativos: Acta convenio 506 de 2019 Cruz Roja, Acta Convenios 617 de 2020-361 de 2019-511 de 2019, Acta de Reunión Convenios 070 de 2020 y Acta de Reunión Convenios 401 de 2018 y 350 de 2017, así como evidencia de mesa de trabajo virtual del 27 de abril de 2022 con todos los supervisores y sus apoyos de los convenios y contratos interadministrativos vigentes en la entidad que generan información que afectan la gestión contable y la importancia de su reporte (informes financieros) en la Matriz de Sostenibilidad Contable 2021-2022 aprobada así como sus soportes en el NAS Sostenibilidad Contable dispuesto para cada área, creados para tal fin, dando cumplimiento a la acción dentro de los términos establecidos. Sin embargo, Es importante  establecer las acciones de mejora de manera clara, apuntando al ejercicio o actividad especifica que dará cumplimiento a la misma, así como formalizar los ejercicios de autocontrol por parte la primera línea de defensa a través de las actas de reunión que permitan determinar la efectividad de las acciones implementadas, pues el fin es lograr fortalecer el sistema de control interno y con ello lograr mejores resultados generando valor público. LPCM. 
</t>
  </si>
  <si>
    <t>Remitir correos mensuales solicitando la informacion pertinentes.</t>
  </si>
  <si>
    <r>
      <rPr>
        <rFont val="Arial"/>
        <b/>
        <sz val="11.0"/>
      </rPr>
      <t>25/02/2022</t>
    </r>
    <r>
      <rPr>
        <rFont val="Arial"/>
        <sz val="11.0"/>
      </rPr>
      <t xml:space="preserve">
Se ha adelantado la gestión correspondiente para dar cumplimiento a las acciones planteadas en el presente plan de mejora respecto a la falta de cultura en la publicacion de informes financieros por parte de los supervisores, realizando mesas de trabajo, remitiendo correos y realizando sensibilizaciones. Se adjuntan actas, correos remitidos, actas de comite, comunicacion interna respectos a la gestión financiera, de igual manera el proceso de gestión financiera implementara dichas acciones en toda la vigencia. Por lo tanto se solicita respetuosamente el cierre de la acción.
</t>
    </r>
    <r>
      <rPr>
        <rFont val="Arial"/>
        <b/>
        <sz val="11.0"/>
      </rPr>
      <t>09/03/2022</t>
    </r>
    <r>
      <rPr>
        <rFont val="Arial"/>
        <sz val="11.0"/>
      </rPr>
      <t xml:space="preserve">
Se adjuntan los correos remitidos por parte del area de contabilidad donde solicitan todo lo referente a la información contable y financiera de los meses de octubre, noviembre, diciembre del 2021 y los correos de los meses enero y febrero de 2022, por lo anterior solicitamos el avance de dicha acción a un 100%.
</t>
    </r>
    <r>
      <rPr>
        <rFont val="Arial"/>
        <b/>
        <sz val="11.0"/>
      </rPr>
      <t>30/03/2022</t>
    </r>
    <r>
      <rPr>
        <rFont val="Arial"/>
        <sz val="11.0"/>
      </rPr>
      <t xml:space="preserve">
Se adjunta el correo remitido el 30/03/2022 por parte del area de contabilidad donde solicitan todo lo referente a la información contable y financiera del mes de marzo de 2022, por lo anterior solicitamos el avance de dicha acción a un 100%.</t>
    </r>
  </si>
  <si>
    <r>
      <rPr>
        <rFont val="Arial"/>
        <b/>
        <sz val="10.0"/>
      </rPr>
      <t>21/02/2022:</t>
    </r>
    <r>
      <rPr>
        <rFont val="Arial"/>
        <sz val="10.0"/>
      </rPr>
      <t xml:space="preserve"> A la fecha del presente no se observa seguimiento ni evidencias por parte del proceso para poder analizar el avance de la acción. Se recomienda al responsable verificación de dichas acciones, toda vez que su fecha de vencimiento es el 30/03/2022.LPCM. </t>
    </r>
    <r>
      <rPr>
        <rFont val="Arial"/>
        <b/>
        <sz val="10.0"/>
      </rPr>
      <t>22/02/2022:</t>
    </r>
    <r>
      <rPr>
        <rFont val="Arial"/>
        <sz val="10.0"/>
      </rPr>
      <t xml:space="preserve"> En atención a lo establecido y comunicado mediante comunicación interna N° 2022IE726 del 4 de febrero de 2022 y solicitudes de la Jefe de la Oficina de Control Interno donde establece como fecha de entrega de evidencias y diligenciamiento de la Herramienta el día 17 de febrero de 2022 del Plan de Mejoramiento Interno, se reitera dicha solicitud el 21/02/2022 vía correo electrónico a los enlaces delegados del proceso. LPCM.</t>
    </r>
    <r>
      <rPr>
        <rFont val="Arial"/>
        <b/>
        <sz val="10.0"/>
      </rPr>
      <t>23/02/2022:</t>
    </r>
    <r>
      <rPr>
        <rFont val="Arial"/>
        <sz val="10.0"/>
      </rPr>
      <t xml:space="preserve"> El día 22/02/2022 el referente del área para dicha actividad manifiesta a través de correo electrónico institucional que "las evidencias de la observación 1 referente a las 3 acciones del proceso de Gestión Financiera (Contabilidad) fueron solicitadas al referente de contabilidad y se está a la espera de las misma para poder generar el avance correspondiente.". LPCM. </t>
    </r>
    <r>
      <rPr>
        <rFont val="Arial"/>
        <b/>
        <sz val="10.0"/>
      </rPr>
      <t>02/03/2022:</t>
    </r>
    <r>
      <rPr>
        <rFont val="Arial"/>
        <sz val="10.0"/>
      </rPr>
      <t xml:space="preserve"> En atención a la presente acción de este Plan de Mejora, el referente de la Subdirección Corporativa y Asuntos Disciplinarios, remitió mediante correo electrónico del 25 de febrero de 2022, evidencias de correos electrónicos de solicitud de la información por parte de la Subdirección Corporativa - Gestión Contable a las supervisiones de los convenios donde se realizan seguimiento al estado de los mismos,  y la remisión de los informes financieros, así como comunicación interna N° 2021IE4947 del 22/12/2021 donde se solicita la información a suministar por cada área para el cierre de la vigencia 2021. Sin embargo, la presente acción establece una periodicidad de la misma de manera mensual para todas las áreas que debieran reportar información, y las evidencias de correos electrónicos enviadas solo se remiten a los supervisores de convenios  y  no a las demás áreas pendientes de envío de información para así poder subsanar la causa que da origen a la observación y oportunidad de mejora en el mismo. Por lo anterior no es posible proceder a realizar el cierre de la presente acción. Dado que la fecha de realización de la acción inició en el mes de octubre 2021 y finalizará en el mes de marzo de 2022, se recomienda  al responsable del proceso efectuar en el periodo de ejecución de la acciónes pertinentes que permitan completar el cumplimiento de la presente acción. LPCM. </t>
    </r>
    <r>
      <rPr>
        <rFont val="Arial"/>
        <b/>
        <sz val="10.0"/>
      </rPr>
      <t xml:space="preserve">10/03/2022: </t>
    </r>
    <r>
      <rPr>
        <rFont val="Arial"/>
        <sz val="10.0"/>
      </rPr>
      <t xml:space="preserve">En atención a la presente acción de este Plan de Mejora, el referente de la Subdirección Corporativa y Asuntos Disciplinarios, remitió mediante correo electrónico del 09 de marzo de 2022, evidencias de correos electrónicos de los meses de octubre, noviembre, diciembre 2021 y enero y febrero de 2022,  donde la Subdirección Corporativa - Gestión Contable
solicita el reporte de la información financiera y contable en la carpeta compartida de Sostenibilidad Contable, a cada una de las áreas funcionales que la produce. Quedando pendiente por allegar el del mes de marzo de 2022 según lo planteado en la acción. LPCM. </t>
    </r>
    <r>
      <rPr>
        <rFont val="Arial"/>
        <b/>
        <sz val="10.0"/>
      </rPr>
      <t>30/03/2022:</t>
    </r>
    <r>
      <rPr>
        <rFont val="Arial"/>
        <sz val="10.0"/>
      </rPr>
      <t xml:space="preserve"> En atención a la presente acción de este Plan de Mejora, el referente de la Subdirección Corporativa y Asuntos Disciplinarios, remitió mediante correo electrónico del 30 de marzo de 2022, evidencias de correo electrónico del mes de marzo de 2022,  donde la Subdirección Corporativa - Gestión Contable
solicita el reporte de la información financiera y contable en la carpeta compartida de Sostenibilidad Contable, a cada una de las áreas funcionales que la produce, dando así cumplimiento a la acción planteada dentro de los terminos establecidos LPCM.  </t>
    </r>
  </si>
  <si>
    <t>SEGAUSTERIDAD2022-1</t>
  </si>
  <si>
    <t>Informe de austeridad 2 semestre de 2022</t>
  </si>
  <si>
    <t>el literal e) del artículo 2 de la Ley 87 de 1993, la cual se refiere a los Objetivos del Sistema de Control Interno</t>
  </si>
  <si>
    <t>Por inconsistencias en la información reportada por la Subdirección Corporativa y Asuntos Disciplinarios frente a los saldos contables y falta de información del mes junio de 2022</t>
  </si>
  <si>
    <t>Falta de conciliación contable en la información reportada de manera Oportuna</t>
  </si>
  <si>
    <t>Realizar la conciliación de la información reporta con la información contable de los libros auxiliares mediante un archivo en excel de forma mensual, se implementará un registro EN ARCHIVO EXCELen el NAS- carpeta SOTENIBILIDAD CONTABLE \\172.16.24.\243\HOME</t>
  </si>
  <si>
    <t>Mary Janet Silva</t>
  </si>
  <si>
    <r>
      <rPr>
        <rFont val="Arial"/>
        <b/>
        <sz val="11.0"/>
      </rPr>
      <t xml:space="preserve">07/09/2022
</t>
    </r>
    <r>
      <rPr>
        <rFont val="Arial"/>
        <sz val="11.0"/>
      </rPr>
      <t xml:space="preserve">Mensualmente se realiza la conciliación bancaria de facturas generadas durante el mes vrs la informacion remitida en libros auxiliares ( información remitida mes de Agosto de 2021 a Julio 2022 // carpeta sostenibilidad contable) a la fecha esta al dia dicha acción, por lo tanto se solicita cierre de la misma.
</t>
    </r>
    <r>
      <rPr>
        <rFont val="Arial"/>
        <b/>
        <sz val="11.0"/>
      </rPr>
      <t xml:space="preserve">13/10/2022
</t>
    </r>
    <r>
      <rPr>
        <rFont val="Arial"/>
        <sz val="11.0"/>
      </rPr>
      <t xml:space="preserve">Se realizo la conciliación bancaria de facturas vrs la información remitidad en los libros auxiliares de los meses de agosto y septiembre del 2022, se solicita dar un avance del 40% a dicha acción. se adjunta evidencia.
</t>
    </r>
    <r>
      <rPr>
        <rFont val="Arial"/>
        <b/>
        <sz val="11.0"/>
      </rPr>
      <t>17/11/2022</t>
    </r>
    <r>
      <rPr>
        <rFont val="Arial"/>
        <sz val="11.0"/>
      </rPr>
      <t xml:space="preserve">
En el mes de noviembre se realizo la conciliación bancaria de facturas remitidas en octubre vrs la información entregada por area contable ( libros auxiliares mes octubre).
Se solicita realizar un avance del 20% quedanto un total del 60% de cumplimiento de la acción.
</t>
    </r>
    <r>
      <rPr>
        <rFont val="Arial"/>
        <b/>
        <sz val="11.0"/>
      </rPr>
      <t>12/12/2022</t>
    </r>
    <r>
      <rPr>
        <rFont val="Arial"/>
        <sz val="11.0"/>
      </rPr>
      <t xml:space="preserve">
En el mes de noviembre se realizo la conciliación bancaria de facturas remitidas en noviembre  vrs la información registrada en los libros auxiliares mes noviembre de  2022
dado lo anterior se solicita registrar un avance del 20% quedanto un total del 80% de cumplimiento de la acción.</t>
    </r>
  </si>
  <si>
    <r>
      <rPr>
        <rFont val="Arial"/>
        <b/>
        <sz val="10.0"/>
      </rPr>
      <t xml:space="preserve">07/09/2022: </t>
    </r>
    <r>
      <rPr>
        <rFont val="Arial"/>
        <sz val="10.0"/>
      </rPr>
      <t>En atención a la presente acción de este Plan de Mejora, el referente de la Subdirección Corporativa y Asuntos Disciplinarios, remitió mediante correo electrónico del 07 de septiembre de 2022, cuadro de excel donde se refjela conciliación de los valores de las facturas de servicios públicos contra la información reportada en libros auxiliares de los meses de agosto 2021 a julio de 2022; sin embargo la direfencia en la información reportada como insumo para la elaboración del informe de austeridad del gasto II trimestre no fue solo en los datos de servicios públicos sino tambíen en la reportada para otros conceptos como por ejemplo el consumo de combustible. De igual modo es pertinente aclarar que la información relacionada en dicho archivo excel corresponde a un periodo de tiempo anterior al establecido para la ejecución de la acción la cual inicia el 24/08/2022 y finaliza el 31/12/2022 y del cual es el que se tiene que remitir el seguimiento y la implementación de la acción que garantice subsane la causa de la misma, por lo cual no se procede a generar un avance en la acción ni a cerrala como lo solicita el referente.</t>
    </r>
    <r>
      <rPr>
        <rFont val="Arial"/>
        <b/>
        <sz val="10.0"/>
      </rPr>
      <t xml:space="preserve">LPCM
18/10/2022: </t>
    </r>
    <r>
      <rPr>
        <rFont val="Arial"/>
        <sz val="10.0"/>
      </rPr>
      <t xml:space="preserve">En atención a la presente acción de este Plan de Mejora, el referente de la Subdirección Corporativa y Asuntos Disciplinarios, remitió mediante correo electrónico del 13 de octubre de 2022 y alcance mediante correo electrónico del 18/10/2022, archivos pdf  y excel  donde se evidencia el cumplimiento de la acción, realizando la conciliación mensual de los servicios públicos de los meses de agosto y septiembre del presente año y los libros auxiliares de los mismos. Se invita a continuar con la revisión puntual y minuciosa de las conciliaciones en el cumplimiento de la acción </t>
    </r>
    <r>
      <rPr>
        <rFont val="Arial"/>
        <b/>
        <sz val="10.0"/>
      </rPr>
      <t xml:space="preserve">LPCM
21/11/2022: </t>
    </r>
    <r>
      <rPr>
        <rFont val="Arial"/>
        <sz val="10.0"/>
      </rPr>
      <t>En atención a la presente acción del  Plan de Mejora, el referente de la Subdirección Corporativa, remitió mediante correo electrónico del 17 de noviembre de 2022, archivos pdf  y excel  donde se evidencia el cumplimiento de la acción, realizando la conciliación mensual de los servicios públicos pagados y registrados en los libros auxiliares durante el mes de octubre de 2022. Se invita a continuar con la revisión puntual y minuciosa de las conciliaciones en el cumplimiento de la acción, así como identificar los archivos allegados como evidencia con nombres que faciliten su identificación en la conciliación</t>
    </r>
    <r>
      <rPr>
        <rFont val="Arial"/>
        <b/>
        <sz val="10.0"/>
      </rPr>
      <t xml:space="preserve"> LPCM
15/12/2022:</t>
    </r>
    <r>
      <rPr>
        <rFont val="Arial"/>
        <sz val="10.0"/>
      </rPr>
      <t xml:space="preserve">En atención a la presente acción del  Plan de Mejora, el referente de la Subdirección Corporativa, remitió mediante correo electrónico del 12 de diciembre de 2022, archivos pdf  y excel  donde se evidencia la ejecución de la acción, realizando la conciliación mensual de los servicios públicos pagados y registrados en los libros auxiliares durante el mes de noviembre de 2022. Sin embargo, en la verificación de las evidencias se observan diferencias en la conciliación realizada frente a los registros del libro auxiliar en lo concerniente a los valores registrados por concepto del servicio de energia (ENEL), por lo cual no procede a concederce el avance del 20% solicitado. Se invita a continuar con la revisión puntual y minuciosa de las conciliaciones en el cumplimiento de la acción, así como identificar los archivos allegados como evidencia con nombres que faciliten su identificación en la conciliación </t>
    </r>
    <r>
      <rPr>
        <rFont val="Arial"/>
        <b/>
        <sz val="10.0"/>
      </rPr>
      <t>LPCM</t>
    </r>
  </si>
  <si>
    <t>SIDEAP2022-1</t>
  </si>
  <si>
    <t>Seguimiento a la actualización periódica del personal de planta y contratistas del IDIGER ante el Sistema de Información Distrital del Empleo y la Administración Pública – SIDEAP.</t>
  </si>
  <si>
    <t>Cumplimiento de las disposiciones contenidas en circulares 020 de 2017 y 036 de 2021 y demás circulares relacionadas y emitidas por el Departamento Administrativo del Servicio Civil Distrital (DASCD)</t>
  </si>
  <si>
    <t>Incumplimiento en los términos del reporte de la información del mes de diciembre de 2021 a través de los certificados de actualización de información SIDEAP circular 020 de 2017 - certificación reporte Talento Humano.</t>
  </si>
  <si>
    <t>Falta de control en el envio del certificado al DASCD</t>
  </si>
  <si>
    <t>El reporte será enviado por la profesional 219-12 de Talento Humano al Jefe de Talento Humano, Subdirector Corporativo 068-07 los (2) dos primero días de cada mes, siempre y cuando no se presente ningún inconveniente con el cargue de la información de los servidores en la plataforma SIDEAP, a partir del (3) tercer día se remira un correo diario al Jefe de Talento hasta constatar que se realice el envió de la información al SIDEAP dentro de los 5 días hábiles establecidos.</t>
  </si>
  <si>
    <t>Alejandra Maria Sabino Fajardo
Profesinal Universitario Talento Humano 
Maria Eugenia Tovar Rojas- Subdirectora Corporativa y Asuntos Disciplinarios</t>
  </si>
  <si>
    <r>
      <rPr>
        <rFont val="Arial"/>
        <sz val="11.0"/>
      </rPr>
      <t xml:space="preserve">14/10/2022
El reporte del SIDEAP correspondiente al mes de agosto se generó el 02/09/2022 y fue enviado por el jefe de talento humano el 05/09/2022.
El reporte del SIDEAP correspondiente al mes de septiembre 05/10/2022 por una falla del aplicativo se adjunta soporte donde se reporta la falla al DASCD una vez solucionada se envió  por el jefe de talento humano 07/10/2022.
</t>
    </r>
    <r>
      <rPr>
        <rFont val="Arial"/>
        <b/>
        <sz val="11.0"/>
      </rPr>
      <t>17/11/2022</t>
    </r>
    <r>
      <rPr>
        <rFont val="Arial"/>
        <sz val="11.0"/>
      </rPr>
      <t xml:space="preserve">
El reporte del SIDEAP correspondiente al mes de octubre de 2022 se generó el 02/11/2022 A LAS 9:54 PM, e ingreso con fecha 3/11/2022 al jefe de talento humano.
Se remitió correo el 3/11/2022 al jefe de talento recordando la acción.
Se remite correo al jefe talento 8/11/2022
El certificado se envía por parte del Jefe de talento humano el 8/11/2022
Se solicita un avance del 20% de la acción quedando en 60% del total de la acción.
</t>
    </r>
    <r>
      <rPr>
        <rFont val="Arial"/>
        <b/>
        <sz val="11.0"/>
      </rPr>
      <t>7/12/2022</t>
    </r>
    <r>
      <rPr>
        <rFont val="Arial"/>
        <sz val="11.0"/>
      </rPr>
      <t xml:space="preserve">
El reporte del SIDEAP correspondiente al mes de NOVIEMBRE de 2022 se generó el 05/12/2022 debido que estaba a la espera que servicio civil nos ayudará con la vinculación de la Jefe de Asuntos Disciplinarios, la solicitud fue realizada el 1 de diciembre de 2022, en vista de que no se obtuvo respuesta se genera certificado con el fin de no incumplir con los tiempos establecidos.
Se remitió correo el 5/11/2022 Y 6/12/2022 al jefe de talento recordando la acción.
El certificado se envía por parte del Jefe de talento humano el 6/12/2022
Se solicita un avance del 20% de la acción quedando en 80% del total de la acción.</t>
    </r>
  </si>
  <si>
    <r>
      <rPr>
        <rFont val="Arial"/>
        <b/>
        <sz val="10.0"/>
      </rPr>
      <t>14/10/2022:</t>
    </r>
    <r>
      <rPr>
        <rFont val="Arial"/>
        <sz val="10.0"/>
      </rPr>
      <t xml:space="preserve"> En atención a la presente acción de este Plan de Mejora, el referente de la Subdirección Corporativa y Asuntos Disciplinarios, remitió mediante correo electrónico del 14 de octubre de 2022, archivos pdf y word donde se evidencia el cumplimiento eficiente y eficaz de la acción, enviando las alertas de las fechas de vencimiento del reporte mediente correos electrónicos, realizando el reporte en la plataforma del SIDEAP dentro de los terminos establecidos para los meses de agosto y septiembre reportados en los meses de septiembre y octubre respectivamente.LPCM
</t>
    </r>
    <r>
      <rPr>
        <rFont val="Arial"/>
        <b/>
        <sz val="10.0"/>
      </rPr>
      <t xml:space="preserve">21/11/2022: </t>
    </r>
    <r>
      <rPr>
        <rFont val="Arial"/>
        <sz val="10.0"/>
      </rPr>
      <t xml:space="preserve">En atención a la presente acción de este Plan de Mejora, el referente de la Subdirección Corporativa y Asuntos Disciplinarios, remitió mediante correo electrónico del 17 de noviembre de 2022, archivos pdf donde se evidencia el cumplimiento eficiente y eficaz de la acción, enviando las alertas de las fechas de vencimiento del reporte mediente correos electrónicos, realizando el reporte en la plataforma del SIDEAP dentro de los terminos establecidos para el mes de octubre reportado en el mes de noviembre.LPCM
</t>
    </r>
    <r>
      <rPr>
        <rFont val="Arial"/>
        <b/>
        <sz val="10.0"/>
      </rPr>
      <t xml:space="preserve">07/12/2022: </t>
    </r>
    <r>
      <rPr>
        <rFont val="Arial"/>
        <sz val="10.0"/>
      </rPr>
      <t xml:space="preserve">En atención a la presente acción de este Plan de Mejora, el referente de la Subdirección Corporativa y Asuntos Disciplinarios, remitió mediante correo electrónico del 7 de diciembre de 2022, archivos pdf donde se evidencia el cumplimiento eficiente y eficaz de la acción, enviando las alertas de las fechas de vencimiento del reporte mediante correos electrónicos, realizando el reporte en la plataforma del SIDEAP dentro de los términos establecidos para el mes de noviembre reportado en el mes de diciembre.
</t>
    </r>
  </si>
  <si>
    <t>SEGAUSTERIDAD2022-2</t>
  </si>
  <si>
    <t>Informe de austeridad 3 trimestre 2022</t>
  </si>
  <si>
    <t>el literal e) del artículo 2 de la Ley 87 de 1993, la cual se refiere a los Objetivos del Sistema de Control Interno
Decreto 403 de 2020 - artículo 151</t>
  </si>
  <si>
    <t>Observación N°1: Por incumplimiento en la oportunidad de respuesta para la entrega de información solicitada por la Oficina de Control Interno para el análisis y seguimiento del presente informe.</t>
  </si>
  <si>
    <t>falta de coordinación entre depedencias en la conoslidación y en la determinación de los tiempos oportunos de respuesta a la solicitudes de información</t>
  </si>
  <si>
    <t>realizar mesa de trabajo al recibo de las comunicaciones con las areas involucradas, con el fin de establecer las alertas y términos pernentorios para el vencimiento de las solicitudes de información realizadas por la oficina de control interno.</t>
  </si>
  <si>
    <t>13/12/2022 No hay avance a la fecha</t>
  </si>
  <si>
    <t>13/12/2022 A la fecha no se evidencias avances ni evidencias de la presente accion</t>
  </si>
  <si>
    <t>ISAE16-10</t>
  </si>
  <si>
    <t>Auditoria Interna - Servicio de Administración de la Emergencia.</t>
  </si>
  <si>
    <t>NTCGP 1000:2009 - Requisito 7.5.3 Identificación y trazabilidad
  NTCGP 1000:2009 - Requisito 8.2.4 Seguimiento y medición del producto y/o servicio</t>
  </si>
  <si>
    <t>FALTA DE SEGUIMIENTO AL REGISTRO DE LA INFORMACIÓN DE EMERGENCIAS EN LA BITACORA DEL APLICATIVO SIRE</t>
  </si>
  <si>
    <t>No todos los eventos y/o incidentes que ingresan a la bitácora del SIRE, requieren del despliegue de todos los servicios y funciones de respuesta por las características particulares del mismo; así mismo es necesario validar las tipificaciones de los eventos con el NUSE.</t>
  </si>
  <si>
    <t xml:space="preserve">1. Generar una plantilla para dentro de un proceso de autocontrol, permita
realizar un monitoreo y control a los datos consignados en la bitácora de
emergencias para los diferentes eventos de emergencias que se manejan
desde la CITEL (de manera aleatoria).
2. Presentar los correspondientes informes de seguimiento y control (mes
vencido) de los resultados evaluados, en cuanto a la calidad de la
información, pertinencia, oportunidad, entre otros. </t>
  </si>
  <si>
    <t>Mateo Cabrera
  Tulio Villamil</t>
  </si>
  <si>
    <t>31/06/2021</t>
  </si>
  <si>
    <t>16-06-2017: Se han realizado reuniones con NUSE, de acuerdo al nuevo código de policía se realizó la retipificación de varios incidentes, sin embargo eso no altera la tipificación del los eventos del SIRE. 
  Se realizará reunión con el área de TIC´s y las áreas que requieran modificaciones en la tipificación en el SIRE en las cuales se evaluarán las modificaciones y se retipificarán los eventos de ser necesario.
  15-12-2017: Se realizaron reuniones con el personal del NUSE, UAECOB y el área de Servicios de Respuesta, en las cuales e verificó la tipificación de los eventos de Incendios forestales, quemas forestales, quemas y conatos, se realizará reunión con Claudia Guerra de la oficina Tic´s para realizar las respectivas modificaciones en el SIRE. Lo anterior con el objetivo de revisar la tipificación de los eventos más comunes y terminar con los menos específicos. Se solicita ampliar la fecha de terminación de la acción.
  13-06-2018: 13-06-18: El día 1 de Junio de 2018 se adelantó reunión con Rubert Diaz, Coordinador del NUSE, en la cual se revisaron las 29 tipificaciones que por ser competencia del IDIGER migran a la BITACORA del SIRE. Se realizó una comparcación de las 155 tipificaciones que maneja IDIGER con las del NUSE, a la fecha se realiza una propuesta para revisión con el Subdirector de Manejo de Emerencias y Desastres y la oficina de TIC´S.
  27-11-2018: Se continuan realizando reuniones de sensibilización sobre las necesidades o requerimientos de información reflejada en la herramienta desarrollada el 29 de octubre de 2018, de igual manera, se están adelantando revisiones de la matriz de necesidades de la Bitácora versión 7 por parte de la oficina TIC’s, con el desarrollador, con el fin de presentar un borrador dinámico de algunos ajustes propuestos por los usuarios de las áreas que aportaron inquietudes, para ser presentado a más tardar la segunda semana del mes de diciembre al Subdirector para el Manejo de Emergencias. Se solicita ampliar la fecha de terminación de la acción con el objetivo de culminar las actividades señaladas.
 12-04-2019: La Subdirección para el Manejo de Emergencias y Desastres mediante oficio del 05 de Marzo de 2018, remitió la revisión, el análisis a la tipificación de los eventos del PROCAD y propuso documento para redefinir dicha tipificación. Lo anterior conforme a las reuniones realizadas con las entidades previamente. 
 Así mismo el día 4 de enero de 2019, se realizó reunión en las instalaciones del C4, con el fin de revisar las tipificaciones actuales que a través del NUSE, ingresan por PROCAD a la bitácora del IDIGER (29), frente a los eventos (155) que se aperturan en la bitácora de emergencias, con el fin de armonizar dichos eventos, con una mirada de ciudad y en relación a sus causas, daños o consecuencias. Participaron en dicha reunión 15 servidores, entre radioperadores, coordinadores de PMU, SAC, asistencia técnica y oficina TICs.
 Una vez consolidada la información de la reunión realizada el día 4 de enero de 2019, se adelantó una segunda reunión el día 10 de enero de 2019, con el mismo equipo de trabajo, para revisar la propuesta de ajuste a los eventos que podrían ser cargados a la bitácora de emergencias y que estén enmarcados de manera general por escenarios de riesgo o por fenómenos generadores.
 29-7-2019:Se adelantó reunión el día 14 de junio de 2019, donde se realizó la presentación por parte de la oficina TICs – Desarrollador, de una primera arquitectura para el manejo de la nueva Bitácora. Se realizaron observaciones a la misma y se programará para el mes de agosto de 2019, una nueva reunión.
 23-10-2019: Se han sostenido reuniones con el NUSE, donde se han definido nuevas necesidades de concentrar las tipificaciones actuales de la “Guía de Tipificación”, bajo el esquema de hechos notorios y en el entendido de agrupar por factores generadores (Naturales, Socionaturales, Tecnológicos, Humanos, Biológicos, Actos contra el ambiente y Daños en redes de servicios públicos); fruto de este trabajo, se remitió el día 4 de octubre de 2019, a través de correo electrónico al responsable de aprovisionamiento en el nuevo sistema (Premierone), las necesidades finales de eventos a tipificar. Así mismo teniendo en cuenta la entrada en funcionamiento del Premierone, programada para el mes de noviembre del presente año; se está trabajando con la oficina TIC´s, en los ajustes finales, posterior a las pruebas de puesta en marcha de la nueva plataforma informática. 
 06_07_2020:Diciembre de 2019 : Se identifica con el NUSE, para elaboración de “Guía de Tipificación”, donde la dependencia manifiesta que se está construyendo bajo el esquema de hechos notorios y en el entendido de agrupar por factores generadores (Naturales, Socionaturales, Tecnológicos, Humanos, Biológicos, Actos contra el ambiente y Daños en redes de servicios públicos); fruto de este trabajo, se remitió el día 4 de octubre de 2019, a través de correo electrónico al responsable de aprovisionamiento en el nuevo sistema (Premierone), las necesidades finales de eventos a tipificar. Así mismo teniendo en cuenta la entrada en funcionamiento del Premierone, programada para el mes de noviembre del presente año; se está trabajando con la oficina TIC´s, en los ajustes finales, posterior a las pruebas de puesta en marcha de la nueva plataforma informática. 
 Abril 2020: En atención a la Declaratoria de Calamidad Publica por COVID se encuentra aun en gestión la acción. Se recomienda articular esta acción con el contexto actual para verificar si tienen incidencia en lo avanzado hasta el momento y si debe integrarse en ella directrices de la declaratoria que pueda incidir en la tipificación. Se valora en 60% que dando restante etapas de validación y formalización y socialización del documento. Continua vencida. DKRP
 Evidencias del cumplimiento por parte del responsable de la acción
  • Redefinir y validar nueva tipificación de eventos con el NUSE
 A la fecha, desde la SMEYD se procedió a redefinir y validar nueva tipificación de eventos con el NUSE: En sesión del Comité Operativo de C4, la agrupación de las tipificaciones por hechos notorios y factores generadores como eventos naturales, socionaturales, tecnológicos, biológicos, humanos, de daños en redes de servicios públicos con el fin de optimizar la notificaciones hacia las entidades que hacen parte del Sistema Distrital de Gestión de riesgo y Cambio Climático.
  Soportes: 
 - Oficio Soporte Enviada por la Comisión y Acta de Comité, Correos electrónicos.
 - Reporte TICS 
 - Acta de Reunión 
  • Ajustar el SIRE a partir de la nueva tipificación
 En la vigencia 2019, se continuo el trabajo de reformulación de la arquitectura en la Bitácora de emergencias que hace parte del SIRE, la cual quedó en un 80% de su desarrollo, donde se contaba con 151 tipificaciones, de la cuales se espera contar con 88, luego de la armonización entre PREMIER ONE y SIRE
 • Socializar y capacitar a las entidades que conforman el SDGR la nueva tipificación
 Una vez culminado el ajuste de las etapas anteriores, se hará la socialización correspondiente con las entidades del SDGR.
 En atención a la Declaratoria de Calamidad Pública por COVID, la nueva clasificación planteada por IDIGER en PREMIER ONE permite incluir en uno de los hechos notorios denominado biológico su atención de acuerdo a las tipificaciones actuales incluidas en la bitácora de emergencia ( avance del 80%, el restante corresponde a la generación de reportes con un 20%), y de igual manera al concluir el actual desarrollo en la arquitectura de la bitácora de emergencias se contemplará el tema de pandemia entre otros.
 Octubre 30 – 2020 – Gestión realizada 
 • Se genera propuesta por parte del Líder del área de respuesta, en donde se señala el alcance de la nueva acción, adjuntando cronograma con las fechas de cumplimiento de las actividades propuestas.
  o Se anexa la propuesta presentada.
 Noviembre 30-2020
 Se ajusta la propuesta presentada en el mes de octubre la cual se adjunta.
Marzo 31 2021:  1. De acuerdo a lo establecido en el cronograma de trabajo para el equipo SAC, se determinó que, para el mes de noviembre de 2020, se presentaría la "Plantilla para monitoreo y control de datos consignados en la bitácora". La misma fue remitida por el líder del equipo SAC, el día 26-11-2020, junto con su metodología, para su aprobación.  Esta fue aprobada finalmente el día 21 de enero de 2021, mediante correo electrónico.
2. A partir de su aprobación, el primer informe semanal se presentó el día 16 de febrero de 2021; 24/02/21; 3/03/2021; 11/03/2021; 16/03/2021; 25/03/2021 y 9/04/2021. (se adjunta reporte de abril de 2021)
Junio 30 2021: Para el periodo de reporte se cuenta con el seuimiento a corte a mayo de 2021 (teniendo en cuenta que el análisis y seguimiento se realiza posterior a la finalización del mes), desde el equipo SAC, se genera el siguiente reporte en el avance a los compromisos establecidos en el cronograma de trabajo, así: Se adjuntan los soportes correspondientes en dos carpetas: 1. Matrices de revisión de eventos de los meses de febrero a junio
2. Reportes de la revisión de los meses de febrero y marzo de manera semanal (de acuerdo a las limitantes en número de integrantes del equipo SAC), abril y mayo de forma mensual.</t>
  </si>
  <si>
    <t>22 DE SEPTIEMBRE DE 2017: De acuerdo a las observaciones de cumplimiento realizadas por la SMED, se registra un avance del 20%. TMMM 26 DE DICIEMBRE DE 2017: La Subdirección de Emergencias ha desarrollado reuniones para concertar la tipificación con las entidades que conforman el sistema, no obstante la acción ya se encuentra vencida y no se ha concretado el resultado final. Por lo tanto, la Oficina de Control Interno solicita la priorización de esta acción con el fin de finalizarla durante el primer seguimiento de 2018. TMMM 29/08/2018: Se evidencian actividades de gestión con relación a la tipificación de los eventos de emergencia, pero aun no se da cumplimiento total a la acción propuesta. DICIEMBRE 03 DE 2018: Se evidencian documentos de trabajo (matriz de detección de necesidades) asi como acta de reunión del 29 de octubre de 2018, en la cual participo personal del grupo de emegencias. La SMED solicta ampliación del plazo, para lo cual se recomienda se envie correo de solicitud a la Jefe de la Oficina de Control Interno, con la justificación pertinente atendiendo las politicas de operación del procedimiento de Plan de Mejoramiento. TMMM
 MAYO 08 DE 2019: Se evidencian soportes en los que la SMED gestiona la depuración y revisión de la tipificación eventos en la bitacora del SIRE, adicionalmente se evidencian listados de asistencia del grupo de emergencia de reuniones durante el ems de enero cuyo proposito ha sido el ajuste de las tipificaciones en la bitacora del SIRE. No obstante se dara cierre a la acción una vez cumplidas las siguientes actividades (formuladas en la acción):
 1) Redefinir y validar nueva tipificación de eventos con el NUSE 
  2) Socializar y capacitar a las entidades que conforman el SDGR la nueva tipificación 
  3) Ajustar el SIRE a partir de la nueva tipificación
 Diciembre de 2019 : Se dientifica con el NUSE, para elaboración de “Guía de Tipificación”, donde la dependencia manifiesta que se esta construyendo bajo el esquema de hechos notorios y en el entendido de agrupar por factores generadores (Naturales, Socionaturales, Tecnológicos, Humanos, Biológicos, Actos contra el ambiente y Daños en redes de servicios públicos); fruto de este trabajo, se remitió el día 4 de octubre de 2019, a través de correo electrónico al responsable de aprovisionamiento en el nuevo sistema (Premierone), las necesidades finales de eventos a tipificar. Así mismo teniendo en cuenta la entrada en funcionamiento del Premierone, programada para el mes de noviembre del presente año; se está trabajando con la oficina TIC´s, en los ajustes finales, posterior a las pruebas de puesta en marcha de la nueva plataforma informática. 
 Abril 2020: En atención a la Declaratoria de Calamidad Publica por COVID se encuentra aun en gestión la acción. Se recomienda articular esta acción con el contexto actual para verificar si tienen incidencia en lo avanzado hasta el momento y si debe integrarse en ella direcftrices de la declaratoria que puedad incidir en la tipificación. Se valora en 60% que dando restante etapas de validación y formalización y socialziación del documento. Continua vencida. DKRP
 Julio de 2020: Se requiere reportar lo enviado bajo comunicación: 2020IE2497 con los soportes enviados asociados a la nueva clasificación planteada por el IDIGER en premier ONE, que permite la inclusión de hechos biológicos de acuerdo con tipificaciones actuales incluidas en la bitácora de emergencias. En esta se contempla el ajuste de su estructura donde se incluye tema de Pandemia. Se incrementa avance a lo mencionado por la depndencia (80%), para próximo seguimiento debe dinamizarse su cierre en atenci´pn a lo antiguo de su hallazgo. Continúa abierta vencida DKRP
 Septiembre de 2020: A través de correo electrónico del 18 de septiembre de 2020 por parte del referente de plan de mejoramiento (Iván Cadena), se expone lo siguiente: "Al respecto me permito indicador, que desde la coordinación de servicios de respuesta de la Subdirección de Manejo de Emergencias, se cuenta con el seguimiento periódico y oportuno de la información registrada en la Bitácora del Sistema de Información para la Gestión de Riesgos- SIRE del IDIGER, la cual es analizada y se constituye en fuente para evaluación y control, como se muestra en los informes adjuntos.
 Anexos: Seis (6) Informes de seguimiento para el periodo enero-junio. Por lo anterior de manera atenta solicito el cierre del hallazgo."
 Dado lo anterior se informa que dicha observación no constituye evidencia para el cumplimiento de las acciones propuesta por la SMED: i) Redefinir y validar nueva tipificación de eventos con el NUSE, ii) Socializar y capacitar a las entidades que conforman el SDGR la nueva tipificación, iii) Ajustar el SIRE a partir de la nueva tipificación. Adicionalmente la dependencia a presentado avances al respecto, por lo cual se solicita dar continuidad a los seguimientos que ya se han hecho por la misma SMED y la OCI. La acción continúa abierta vencida.
 Octubre de 2020: La dependencia remite documento con el objetivo de modificar la ación, una vez revisado por la OCI se responde lo siguiente: 
 Por parte de la Oficina de Control Interno se realizó lectura de la propuesta remitida por la Subdirección de Emergencias, para modificación de la acción ISAE16-10: *Redefinir y validar nueva tipificación de eventos con el NUSE, *Socializar y capacitar a las entidades que conforman el SDGR la nueva tipificación y Ajustar el SIRE a partir de la nueva tipificación. 
 En atención al contenido de la comunicación, se solicita remitir la acción concreta que la dependencia requiere se cargue en el Plan de Mejoramiento, así como la justificación de porque no se pueden desarrollar las acciones inicialmente propuestas.
 22/12/2020: La dependencia remite comunicación interna en la cual solicita modificación de la acción de tal modo que la entidad logre dar cumplimiento a la misma, en este sentido remite plan de trabajo el cual inició en el mes de noviembre de 2020 y finalizara en el mes de junio de 2021. Teniendo en cuenta la justificación remitida por el lider del proceso se procede a realizar la respectiva modificación
19/04/2021: La SMED remitió evidencia de la implementación de la metodología para el seguimiento y calidad de la información que se reporta en el SIRE respecto a los eventos de emergencia que se presentan, con corte a marzo de 2021, en los informes mensuales se observa la información relevante de los eventos registrados en el SIRE y las recomendaciones del grupo SAC en cuanto a la calidad de la información para que sea corregida, dado que la acción tiene programada su finalización para el mes de junio de 2021 se esperará esta fecha para seguir evaluando el cumplimient de la acción SANH
12/07/2021: La SMED remitió evidencia de la implementación de la metodología para el seguimiento y calidad de la información que se reporta en el SIRE respecto a los eventos de emergencia que se presentan, con corte a mayo de 2021, en los informes mensuales se observa la información relevante de los eventos registrados en el SIRE y las recomendaciones del grupo SAC en cuanto a la calidad de la información para que sea corregida, la informacion ha sido consistente y se considera que se puede cerrar la accion SANH</t>
  </si>
  <si>
    <t>ISAE16-5</t>
  </si>
  <si>
    <t>*NTCGP 1000:2009 – Requisito 7.5.1 Control de la producción y de la prestación del servicio, literales a) la disponibilidad de información que describa las características del producto y/o servicio, b) la disponibilidad de instrucciones de trabajo, cuando sea necesario.
  *MECI 2014 – 1.2.1 Planes, Programas y Proyectos.
  *Acuerdo 002 de 2015 – Título IV. Estrategia Distrital de Respuesta.
  * Resolución 603 de 2015 – Estrategia Institucional de Respuesta IDIGER.</t>
  </si>
  <si>
    <t>DEBILIDAD 3. NO SE ENCUENTRA IMPLEMENTADA LA ESTRATEGIA INSTITUCIONAL DE RESPUESTA DEL IDIGER.
  Para la implementación de la Estrategia Institucional de Respuesta del IDIGER debe encontrarse aprobado y socializado el Marco de Actuación del Distrito, dado que éste proporciona las directrices para la prestación de los servicios de respuesta y las funciones que le competen a cada Entidad del Sistema Distrital de Gestión de Riesgos y Cambio Climático – SDGR-CC, las cuales deberán verse reflejadas en las EIR. La falta de implementación de la EIR del IDIGER incumple lo definido en los manuales de funciones y los requisitos mencionados.</t>
  </si>
  <si>
    <t>La falta del Marco de Actuación aprobado retrasó la nueva conceptualización de la EIR.</t>
  </si>
  <si>
    <t>2. Actualizar la EIR del IDIGER de acuerdo a la nueva conceptualización.</t>
  </si>
  <si>
    <t>Jorge Suarez, Profesional Especializado
  Faride Solano, Profesional Especializado</t>
  </si>
  <si>
    <t>05-06-2017: La EIR se encuentra avanzada en un 23% conforme al plan de acción planteado para el desarrollo de esta, se anexa documentos soporte. Se solicita de manera comedida ampliar la fecha de terminación al 31-12-2017 para ejecutar todas las actividades del plan de acción formulado para implementar la EIR.
  15-12-2017: La Guía para la Elaboración de la Estrategia Institucional de Respuesta – EIR, se encuentra en revisión por parte de la Dirección de la entidad, requisito previo para iniciar el proceso de socialización a las entidades que hacen parte del SDGR-CC. Es necesario mencionar que el punto de partida para la formulación, revisión y aprobación de la Guía, es el Marco de Actuación, el cual fue validado por el CDGR-CC, el pasado 25 de octubre. Anexo: Guia_EIR(v1.13)20171117. Se solicita ampliar la fecha de terminación de al 31 de Marzo de 2018
  15-06-2018: De acuerdo al lineamiento de Dirección, se elaboró la EIR de la Secretaria Distrital de Integración Social, la cual será un documento tipo para la elaboración de las EIR de las entidades responsables señaladas en el Marco de Actuación, se prevee para finales de junio del presente año contar con dicho documento aprobado, sobre el cual se basará la EIR del IDIGER. Se adjunta versión preliminar EIR-SDIS
  27-11-2018: Se estructuró la EIR de la Subdirección Distrital de Integración Social, la cual es un documento tipo o modelo de estructura y metodología para asesorar el desarrollo de las EIR de otras entidades interesadas, la cual fue socializada en la 3ra sesión de la mesa de trabajo para el Manejo de Emergencias y Desastres. Adjunto estructura de EIR, y acta de Mesa de Manejo donde se socializó el método de asesoría para su desarrollo. Conforme a lo desarrollado en este documento, se esta elaborando la EIR del IDIGER, se adjunta versión preliminar, la cual se espera presentar con los respectivos ajustes en la Mesa de Manejo de Emergencias antes de finalizar la actual vigencia.
 12-04-2019: El pasado 1 de febrero se socializó la Estrategia Institucional de Respuesta- EIR del IDIGER, con el equipo directivo y los profesionales de apoyo que intervienen en su ejecución, se adjunta como evidencia la EIR elaborada y listados de asistencia a la sesión se socialización. Teniendo en cuenta lo anterior se solicita de manera cordial se cierre al hallazgo, puesto que se dio cumplimiento a la meta, el indicador y la acción planteada.
 18_09_2020: Al respecto me permito indicador, que desde la coordinación de servicios de respuesta de la Subdirección de Manejo de Emergencias, se cuenta con el seguimiento periódico y oportuno de la información registrada en la Bitácora del Sistema de Información para la Gestión de Riesgos- SIRE del IDIGER, la cual es analizada y se constituye en fuente para evaluación y control, como se muestra en los informes adjuntos.
 Anexos:
 Seis (6) Informes de seguimiento para el periodo enero-junio.
 Por lo anterior de manera atenta solicito el cierre del hallazgo.</t>
  </si>
  <si>
    <t>22 DE SEPTIEMBRE DE 2017: Se verifica evidencia de acuerdo a lo reportado por la SMED, se observa documento correspondiente a la EIR, iniciado. Se amplia plazo de acuerdo a la solicitud realizada por la SMED.
  26 DE DICIEMBRE DE 2017: La OCI, envió comunicación solictando el cumplimiento del Plan de Acción propuesto. (Ver comunicación de seguimiento a la EIR 2018 2017IE4514)...."la oficina de Control Interno se permite realizar las siguientes recomendaciones para que se ejecuten de manera prioritaria: • Culminar el Plan de Acción (Gantt) definido para la Estrategia Institucional del Respuesta que actualmente tiene un avance del 24% según lo reportado por la Subdirección, pero se evidencia un atraso aproximado del 25%, lo que significa que para el mes de noviembre de 2017 debería tener una ejecución del 56%. • Generar y socializar la Metodología EIR, con las entidades que conforman el SDGR, de manera prioritaria. • Formular la EIR del IDIGER y posterior socializar y/o capacitar a los servidores con relación a dicha estrategia, así como la respectiva articulación con el Plan de Emergencias y Contingencias en los puntos que se requiera, de manera prioritaria."TMMM Se amplia el plazo de ejecución de acuerdo a lo establecido en el Plan de acción propuesto. 29 DE AGOSTO DE 2018: Se evidencia docuemnto preliminar EIR, corresponidente a la SDIS, el cual de acuerdo a lo manifestado por la SMED, corresponderia al documento tipo de las EIR, pero aun no se formaliza la metodologia. TMMM DICIEMBRE 03 DE 2018: Dando continuidad a las evidencias presentadas en el seguimiento anterior, la SMED remite documento finalizado correspondiente a la EIR de Secretraia de Integarción Social SDIS, el cual de acuerdo a lo manifestado por esta Subdirección, es el documento de referencia para la elaboración de las EIR, adicionalmente se evidencia documento EIR del IDIGER, en proceso de desarrollo. Teniendo en cuenta que la acción corresponde a la actualización de la EIR del IDIGER se dara cierre a la acción una vez se presente el documento finalizado. TMMM
 07 DE MAYO DE 2019: Se evidencia EIR de la entidad publicada así como soportes de socialización de la misma.</t>
  </si>
  <si>
    <t>ISAE16-2</t>
  </si>
  <si>
    <t>NTCGP 1000:2009 - Requisito 7.5.1 Control de la producción y de la prestación del servicio. Literal g) los riesgos de mayor probabilidad e impacto.</t>
  </si>
  <si>
    <t>NO EXISTE UN PLAN DE CONTINUIDAD DEL NEGOCIO DOCUMENTADO.
  La entidad no ha implementado medidas para afrontar situaciones de emergencia, calamidad y/o desastres que afecten al personal estratégico para la coordinación de la respuesta y a la infraestructura misma de la entidad.
  Respecto a lo anterior es importante considerar las siguientes situaciones: i) Ausencia de personal del grupo funcional de respuesta principalmente, ii) Afectaciones o destrucción de infraestructura clave para la atención de emergencias (Central de Información y Telecomunicaciones CITEL, CER) iii) Caída de las plataformas tecnológicas necesarias para coordinación y seguimiento de los eventos de emergencia. La no existencia de un plan de continuidad para coordinar la respuesta a la emergencia, por parte del IDIGER, puede generar efectos adversos sobre la ciudad de Bogotá, dificultando el proceso de recuperación.</t>
  </si>
  <si>
    <t>Se cuenta con la Estrategia Institucional de Respuesta para darle continuidad al personal que atiende las emergencias y el que debe continuar con las actividades normales pero no se ha documentado su actualización y por tanto no hay un lineamiento específico sobre la necesidad de contar con un plan de continuidad del negocio para el IDIGER.</t>
  </si>
  <si>
    <t>1. Actualizar y documentar la Estrategia Institucional de Respuesta del IDIGER de acuerdo con los lineamientos actuales y en la misma vía del Marco de Actuación, definiendo un plan de continuidad del negocio frente a los servicios que presta la Subdirección para el Manejo de Emergencias y Desastres.</t>
  </si>
  <si>
    <t>05-06-2017: Se formuló el plan de acción para actualizar y documentar la EIR, al momento se ha ejecutado el 60% del total de las actividades, conforme al documento (anexo 1). La Guía EIR (anexo 2) plantea la manera como está organizada la entidad para velar por la prestación continua de servicios y funciones de respuesta. Se solicita ampliar la fecha de terminación de al 31 de Marzo de 2018
  20-06-2018: Se remitió comunicación interna IE2389 en la cual se solicita a la Oficina de control interno se reasigne el responsable principal del hallazgo puesto que se considera que la formulación del plan de continuidad del negocio debe ser adelantado por otra área y asi mismo es una debilidad institucional y no exclusiva de la Subdirección para el manejo de emergencias y desastres.
 12-04-2019: 
 La Estrategia Institucional Respuesta - EIR del IDIGER se encuentra actualizada, documentada y disponible para consulta del público en www.idiger.gov.co/eiridiger . En su contenido, se contempla acciones que aportan a fortalecer la continuidad en la prestación de servicios de la entidad, como puede evidenciarse en el capitulo 5 "Continuidad de servicio misional del IDIGER en emergencias". Muy comedidamente se solicita cerrar la acción puesto que se cumple con la meta e indicador propuesto.</t>
  </si>
  <si>
    <t>22 DE SEPTIEMBRE DE 2017: De acuerdo al plan de acción formulado y la solicitud de la SMED, se amplia fecha para la culminación de la acción, y se registra un avance del 20%.
  26 DE DICIEMBRE DE 2017: La OCI, envió comunicación solictando el cumplimiento del Plan de Acción propuesto. (Ver comunicación de seguimiento a la EIR 2018 2017IE4514)...."la oficina de Control Interno se permite realizar las siguientes recomendaciones para que se ejecuten de manera prioritaria: • Culminar el Plan de Acción (Gantt) definido para la Estrategia Institucional del Respuesta que actualmente tiene un avance del 24% según lo reportado por la Subdirección, pero se evidencia un atraso aproximado del 25%, lo que significa que para el mes de noviembre de 2017 debería tener una ejecución del 56%. • Generar y socializar la Metodología EIR, con las entidades que conforman el SDGR, de manera prioritaria. • Formular la EIR del IDIGER y posterior socializar y/o capacitar a los servidores con relación a dicha estrategia, así como la respectiva articulación con el Plan de Emergencias y Contingencias en los puntos que se requiera, de manera prioritaria."TMMM Se amplia el plazo de ejecución de acuerdo a lo establecido en el Plan de acción propuesto. 29/08/2018: Se recomienda a la SMED, evaluar la acción propuesta en articulación con la SCAD. TMMM 03/12/2018: No se presenta evidencia de avance. Es importante gestionar reunión con la SCAD para determinar las actividades a desarrollar o modificación de la acción si asi se requiere. TMMM
 07 DE MAYO E 2019: Una vez verificada la acción se procede a dar cierre a la acción: Documento publicado oficialmente con lineamientos para dar continuidad a las operaciones de la entidad.</t>
  </si>
  <si>
    <t>ISAE16-8</t>
  </si>
  <si>
    <t>NTCGP 1000:2009 - Requisito 4.2.3 Control de Documentos, literales c) asegurarse de que se identifican los cambios y el estado de versión vigente de los documentos, d) asegurarse de que las versiones vigentes y pertinentes de los documentos aplicables se encuentran disponibles en los puntos de uso, g) prevenir el uso no intencionado de documentos obsoletos, y aplicarles una identificación.</t>
  </si>
  <si>
    <t>FORMATOS Y PROCEDIMIENTOS DESACTUALIZADOS.</t>
  </si>
  <si>
    <t>Se evidencio que los formatos que hacen parte del procedimiento de Servicios de respuesta, se encuentran desactualizados.</t>
  </si>
  <si>
    <t>Actualización de los formatos que hacen parte del procedimiento de Servicios de Respuesta</t>
  </si>
  <si>
    <t>Lider grupo funcional de Emergencias</t>
  </si>
  <si>
    <t>11.04.2017. En el Proyecto 1178 correspondiente a la Meta: Atender al 100% de la población afectada por emergencias y desastres con respuesta integral y coordinada del SDGR-CC, se contratará un profesional que realice la actualización del procedimiento de respuesta a emergencias.
  22-06-2017: Se contrató al profesional para realizar la actualización del procedimiento de respuesta a emergencias, contrato 246 de 2017, cuyo objeto es: "Prestar servicios profesionales para realizar la estandarización e implementación de la documentación procedimental necesaria para el registro y análisis de la información relacionada con coordinación de la respuesta a emergencias a cargo de la SMEyD del IDIGER". La contratista a la fecha se encuentra levantando la información necesaria con el área de respuesta a emergencias. Se anexa contrato 246 de 2017.
  15-12-2017: Los formatos se actualizaran conforme a lo dispuesto en el procedimiento aprobado y el Marco de Actuación. Se solicita ampliar la fecha terminación de la acción.
  13-06-2018: Se programa reunión el día 3 de julio del presente año, en la cual se realizará revisión de los formatos establecidos en el marco de actuación y la propuesta del nuevo procedimiento del área servicios de Respuesta, acorde a la estructura organizacional.
  27-11-2018: Se estan realizando los ajustes pertinentes por parte del coordinador del área de Servicios de Respuesta, se cuenta con una versión preliminar del procedimiento, a la espera de los respectivo ajustes requeridos e inclusión de los formatos conforme al Marco de Actuación. Se adjunta versión preliminar.
 12-4-2019: Se adelantan reuniones para la validación del procedimiento y los formatos , teniendo en cuenta que se realizan tres guias en relacion a las funciones de radioperador, COP sala y COP terreno.
 29-7-2019: Se evaluó la demanda de servicios para modificar los turnos de los radioperadores y COP´s, con base en ello se esta realizando la actualización de los instrumentos. A la fecha se cuenta con los borradores de los instructivos:
 Borrador del procedimiento de "coordinación de servicios de respuesta a emergencias"
 Borrador del flujo para la actualización del procedimiento de "coordinación de servicios de respuesta a emergencias"
 Matriz de procedimiento
 Borrador procedimiento reporte 5 8
 Borrador procedimiento radares PROCAD-SIRE
 Flujo Instructivo COP Sala
 Flujo Instructivo COP Campo
 Borrador Instructivos COP Campo y Sala 
 23-10-2019: El día 18 de octubre de 2019, se realizó en las instalaciones del C4, la reunión de socialización del instructivo y diagrama de flujo propuestos para los Radioperadores de la CITEL. En dicha reunión, se realizaron algunas observaciones por parte de los radares y el equipo COP, las cuales permitirán estandarizar dicho instructivo y su esquema general. De allí se continuará con la presentación posterior, de los instructivos para COP Sala y COP Terreno, con el fin de concluir en el procedimiento general. Se adjunta presentacióny acta de socialización
 06_07_2020:En mapa de procesos IDIGER ya se encuentran los siguientes procedimientos actualizados en el último bimestre de 2019: 
 GE-PD-5 Procedimiento Coordinación de Servicios de Respuesta Emergencias y Desastres
 GE-IN-1 Respuesta a emergencia - Radioperador
 GE-FT-43 Reporte en turno y disponibilidad
 GE-FT-42 Entrega de turno
 Al presente comunicado se adjuntan los instructivos 
 GE-IN-2 Respuesta a Emergencias COP sala 
 GE-IN-3 Instructivo COP campo 
 Respecto a la declaratoria de calamidad pública, y los posibles eventos asociados de emergencias a la misma, se atienden a través de lo establecido en el marco de actuación para las entidades de SDGR-CC
 18_09_2020: Se realiza actualización y publicación en la pagina WEB de: https://www.idiger.gov.co/web/guest/emergencias
 o GE-PD-5 Procedimiento Coordinación SREyD
 o GE-IN-01 Instructivo Respuesta a Emergencias – Radioperador
 o GE-IN-02 Instructivo Gestión de Comunicaciones Oficiales
 o GE-IN-3 Instructivo Respuesta a Emergencias -COP CAMPO
 Por lo anterior de manera atenta solicito el cierre del hallazgo.
 .</t>
  </si>
  <si>
    <t>22 DE SEPTIEMBRE DE 2017: Se encuentra contratada profesional para actualización del procedimiento. TMMM 26 DE DICIEMBRE DE 2017: No se presentan evidencias de cumplimiento. La OCI, solicta priorizar esta acción, toda vez que se encuentra vencida. .TMMM 29/08/2018: Se evidencia contratación de una profesional a cargo del levantamiento y generación de la infotmación correspondeinte al CITEl , en lo que respecta a procedimientos y formatos, no obstante se presenta un borrador del procedimeinto de emergencias. Teniendo en cuenta la contratación de esta profesional durante la vigencia 2017 y 2018, la acción ya debio haberse subsanado. Se requiere culminación de este proceso de Caracter urgente dado el vencimiento de la acción y la inversión presupuestal realizada para ta fin. TMMM 03/12/2018: La SMED, remite documentos preliminares, pendientes de ajustes y aprobación. Se debe priorizar la acción dada la antiguedad de dicha auditoria y asi mismo los cambios de personal (concurso de merito), para la correcta ejecución de actividades. TMMM
 07 DE MAYO DE 2019: Aun no se remiten procedimientos y formatos oficializados. La acción debe culminarse de caracter urgente teniendo en cuenta la antiguedad de la misma.
 Seguimiento OCT 2019: Se registra procedimiento y documentación asociada en elaboración en el marco de actualización de documentacion del SIGD . Se recomienda dinamizar su aprobación en atención al estado de la acción.
  DIC 2019: Se identifica en página web los siguientes procedimientos actuyalizados en el último bimestre de 2019: GE-PD-5 Procedimiento Coordinación de Servicios de Respuesta Emergencias y Desastres
 GE-IN-1 Respuesta a emergencia - Radioperador
 GE-FT-43 Reporte en turno y disponibilidad
 GE-FT-42 Entrega de turno
 Se encuentran pendientes 2 instructivos : COP SALA , COP CAMPO. Se asigna 80% hasta su definición, se recomienda dar celeridad a su formalización de acuerdo al estado de la acción.
 Diciembre de 2019: Se identificaa reunión de socialización del instructivo y diagrama de flujo propuestos para los Radioperadores de la CITEL. qquedando pendiente presentación posterior, de los instructivos para COP Sala y COP Terreno, con el fin de concluir en el procedimiento general. 
 Abril 2020: En atencióna actividades prioritarias de la SMED en atencióna declaratoria de calamidad esta acción continua pendiente. Se recomienda valorar la incidencia de la Declaratoria en los documentos a aprobar. Continua vencida. DKRP
 Julio 2020: Se recomienda registrar lo anunciado en la comunicción 2020IE2497. Los soportes anunciados no se encuentran publicados en su totalidad en página web por lo que no puede verificarse su actualización en el proceso de los siguientes: GE-IN -2 RTA A EMERGENCIAS COP SALA Versión 1 , GE-IN-3 Versión 1 RTA A EMERGENCIAS - COP CAMPO. Adelantar de manera prioritaria montaje en página web o adecuación a nueva plantilla acorde a lineamientos de OAP. Continua Vencida. DKRP. 
 Septiembre de 2020: A través de correo electrónico del 18 de septiembre de 2020 por parte del referente de plan de mejoramiento (Iván Cadena), se expone lo siguiente:"Se realiza actualización y publicación en la pagina WEB de: https://www.idiger.gov.co/web/guest/emergencias GE-PD-5 Procedimiento Coordinación SREyD, GE-IN-01 Instructivo Respuesta a Emergencias – Radioperador, GE-IN-02 Instructivo Gestión de Comunicaciones Oficiales y GE-IN-3 Instructivo Respuesta a Emergencias -COP CAMPO" Por parte de la OCI, se procede a revisar el mapa de procesos del IDIGER, publciado en pagina web, en los cuales se evidencia dicha publicación. Se da cierre a la acción.</t>
  </si>
  <si>
    <t>ISAE16-7</t>
  </si>
  <si>
    <t>MECI 2014 - Requisito 1.2.3 Estructura Organizacional
  NTCGP 1000:2009 - Requisito 4.2.3 Control de Documentos, literales c) asegurarse de que se identifican los cambios y el estado de versión vigente de los documentos, d) asegurarse de que las versiones vigentes y pertinentes de los documentos aplicables se encuentran disponibles en los puntos de uso, g) prevenir el uso no intencionado de documentos obsoletos, y aplicarles una identificación.</t>
  </si>
  <si>
    <t>ESTRUCTURA ORGANIZACIONAL DE RESPUESTA A EMERGENCIAS NO FORMALIZADA EN EL SGI.</t>
  </si>
  <si>
    <t>El grupo de respuesta tiene una estructura organizacional funcional, en la que se identifican niveles de responsabilidad y autoridad, y a partir de la cual se generan procesos de interrelación con otros grupos funcionales con el fin de atender de manera integral los incidentes, emergencias y desastres, la cual no se encuentra documentada en un procedimiento.</t>
  </si>
  <si>
    <t>Actualización del Procedimiento de Servicios de Respuesta acorde a la estructura funcional de Respuesta a Emergencias establecida</t>
  </si>
  <si>
    <t>Tulio Villamil</t>
  </si>
  <si>
    <t>11.04.2017. En el Proyecto 1178 correspondiente a la Meta: Atender al 100% de la población afectada por emergencias y desastres con respuesta integral y coordinada del SDGR-CC, se contratará un profesional que realice la actualización del procedimiento de respuesta a emergencias. Se solicita reprogramar la finalización para el 31 de Diciembre de 2017.
  22-06-2017: Se contrató al profesional para realizar la actualización del procedimiento de respuesta a emergencias, contrato 246 de 2017, cuyo objeto es: "Prestar servicios profesionales para realizar la estandarización e implementación de la documentación procedimental necesaria para el registro y análisis de la información relacionada con coordinación de la respuesta a emergencias a cargo de la SMEyD del IDIGER". La contratista a la fecha se encuentra levantando la información necesaria con el área de respuesta a emergencias. Se anexa contrato 246 de 2017
  05-12-2017: Se elaboró una propuesta del procedimiento "Coordinación de Servicios de Respuesta Emergencias y Desastres", por parte del coordinador del área Tulio Villamil, el cual fue enviado para la validación a el subdirector para el manejo de emergencias y desastres el día 6 de Diciembre. Anexo correo electrónico y propuesta de procedimiento. Se solicita ampliar la fecha terminación de la acción. 13-06-2018: Se programa reunión el día 3 de julio del presente año, en la cual se realizará presentación, revisión y ajuste al procedimiento del área Servicios de Respuesta, acorde a la estructura organizacional. 27-11-2018: Se estan realizando los ajustes pertinentes por parte del coordinador del área de Servicios de Respuesta, se cuenta con una versión preliminar del procedimiento, a la espera de los respectivo ajustes requeridos e inclusión de los formatos conforme a los establecidoen en el Marco de Actuación. Se adjunta versión preliminar.
 12-4-2019: Se adelantan reuniones para la validación del procedimiento y los formatos , teniendo en cuenta que se realizan tres guias en relacion a las funciones de radioperador, COP sala y COP terreno.
 29-7-2019: Se actualizó el formato de Plan de Acción, el cual se utilizaesde marzo de este año. Cada uno de los formatos diligenciados se esta incluyendo en la documentación del SIRE.
 23-10-2019: El día 18 de octubre de 2019, se realizó en las instalaciones del C4, la reunión de socialización del instructivo y diagrama de flujo propuestos para los Radioperadores de la CITEL. En dicha reunión, se realizaron algunas observaciones por parte de los radares y el equipo COP, las cuales permitirán estandarizar dicho instructivo y su esquema general. De allí se continuará con la presentación posterior, de los instructivos para COP Sala y COP Terreno, con el fin de concluir en el procedimiento general. Se adjunta presentacióny acta de socialización</t>
  </si>
  <si>
    <t>22 DE SEPTIEMBRE DE 2017: Se encuentra contratada profesional para actualización del procedimiento. TMMM 26 DE DICIEMBRE DE 2017: No se presentan evidencias de cumplimiento. La OCI, solicta priorizar esta acción, toda vez que se encuentra vencida. .TMMM 29/08/2018: Se evidencia contratación de una profesional a cargo del levantamiento y generación de la infotmación correspondeinte al CITEl , en lo que respecta a procedimientos y formatos, no obstante se presenta un borrador del procedimeinto de emergencias. Teniendo en cuenta la contratación de esta profesional durante la vigencia 2017 y 2018, la acción ya debio haberse subsanado. Se requiere culminación de este proceso de Caracter urgente dado el vencimiento de la acción y la inversión presupuestal realizada para ta fin. TMMM 03/12/2018: La SMED, remite documentos preliminares, pendientes de ajustes y aprobación. Se debe priorizar la acción dada la antiguedad de dicha auditoria y asi mismo los cambios de personal (concurso de merito), para la correcta ejecución de actividades. TMMM
 07 DE MAYO DE 2019: Aun no se remiten procedimientos y formatos oficializados. La acción debe culminarse de caracter urgente teniendo en cuenta la antiguedad de la misma.
 Seguimiento OCT 2019: Se registra procedimiento y documentación asociada en elaboración en el marco de actualización de documentacion del SIGD . Se recomienda dinamizar su aprobación en atención al estado de la acción.
  DIC 2019: Se identifica en página web el siguiente procedimiento actuyalizados en el último bimestre de 2019: GE-PD-5 Procedimiento Coordinación de Servicios de Respuesta Emergencias y Desastres. Se recomienda asociar los documentos como instructivos y demás gestión dopcumental a medida que vaya realizandose al procedimiento que los contiene Se cierra acción</t>
  </si>
  <si>
    <t>ISAE16-3</t>
  </si>
  <si>
    <t>Gestiones no documentadas para infraestructuras que pudieran ser alternativas de espacios clave.</t>
  </si>
  <si>
    <t>2. Hacer gestiones que permitan tener preestablecidos espacios físicos estratégicos donde funcionar en caso de perder los actuales.</t>
  </si>
  <si>
    <t>05-06-2017: La SMEyD ha planteado como estrategia establecer convenios y comodatos con entidades operativas con el objetivo de descentralizar las actividades que se desarrollan en el Centro Distrital Logístico y de Reserva. Es así como el 29 de Marzo se firmó el convenio 199-2017 Defensa Civil Colombiana (carpeta disponible en la Oficina Jurídica), convenio que contempla el préstamo de equipos para la atención de emergencias.
  Para los próximos meses se plantean arreglos similares con Ejército y UAECOB. 
  Se establecerán acuerdos con otras áreas de la entidad para disponer de espacios administrativos alternos.
  15-12-2017: Se establecido acuerdos para la entrega de elementos y equipos del Centro Distrital Logístico y de Reserva a diferentes entidades (Defensa Civil Colombiana, Cruz Roja Colombiana, Unidad Administrativa Especial Cuerpo Oficial de Bomberos, Ejercito Nacional, Cuerpo de Bomberos Voluntarios de Bogotá) con el fin de mantener recursos distribuidos en locaciones alternas en diversas partes de la ciudad.
  Actas de entrega de elementos disponibles en las carpetas de los siguientes: Convenio 579 de 2016 , Convenio 199 de 2017, Comodato 012 de 2014, comodato 292 de 2017, comodato 302 de 2017, comodato y convenio 330 de 2017.
  20-06-2018: Se remitió comunicación interna IE2389 en la cual se solicita a la Oficina de control interno se reasigne el responsable principal del hallazgo puesto que se considera que la formulación del plan de continuidad del negocio debe ser adelantado por otras áreas y asi mismo es una debilidad institucional y no exclusiva de la Subdirección para el manejo de emergencias y desastres.
 12-04-2019: 
 La Estrategia Institucional Respuesta - EIR del IDIGER se encuentra actualizada, documentada y disponible para consulta del público en www.idiger.gov.co/eiridiger . En su contenido, se contempla acciones que aportan a fortalecer la continuidad en la prestación de servicios de la entidad, como puede evidenciarse en el capitulo 5 "Continuidad de servicio misional del IDIGER en emergencias". Muy comedidamente se solicita cerrar la acción puesto que se cumple con la meta e indicador propuesto.</t>
  </si>
  <si>
    <t>22 DE SEPTIEMBRE DE 2017: De acuerdo a lo reportado por la SMED, actualmente se estan llevando a cabo procesos de gestión a traves de convenios con otras entidades. TMMM 26 DE DICIEMBRE DE 2017: Se evidencian acuerdos para la distribución de elementos y equipos a entidades que conforman el SDGRCC. No obstante la acción se encuentra vencidad y aun no se evidencian espacios fisico preestablecidos. La Oficina de Control Interno solicita la priorización de esta acción con el fin de finalizarla durante el primer seguimiento de 2018. TMMM 29/08/2018: Se recomienda a la SMED, evaluar la acción propuesta en articulación con la SCAD. TMMM 03/12/2018: No se presenta evidencia de avance. Es importante gestionar reunión con la SCAD para determinar las actividades a desarrollar o modificación de la acción si asi se requiere. TMMM
 07 DE MAYO E 2019: Una vez verificada la acción se procede a dar cierre a la acción: Documento publicado oficialmente con lineamientos para dar continuidad a las operaciones de la entidad.</t>
  </si>
  <si>
    <t>ISAE16-11</t>
  </si>
  <si>
    <t>NTCGP 1000:2009 - Requisito 6.3. Infraestructura, literales b) equipos para los procesos (tanto hardware como software y c) servicios de apoyo (sistemas de información).
  NTCGP 1000:2009 - Requisito 7.2.3 Comunicación con el Cliente.
  MECI 2014 - Requisito 3. Eje transversal información y comunicación, información y comunicación Interna (Los datos se constituyen como insumos primarios de los Sistemas de Información; para ello se deben identificar las fuentes para su obtención, los objetivos de difusión, los medios de captura y resulta de gran importancia su validación antes, durante y después de la captura y/o divulgación, para cumplir con los requisitos mínimos de calidad, cantidad, oportunidad y forma de presentación).
  Ley 1712 de 2014 - Principio de la calidad de la información.</t>
  </si>
  <si>
    <t>INFORMACIÓN INCONSISTENTE EN LOS MODULOS DE EMERGENCIA.</t>
  </si>
  <si>
    <t>Al verificar y contrastar la información disponible en los módulos de emergencia del aplicativo SIRE, se evidencio desarticulación e inconsistencia entre la información que se consulta internamente y la que se encuentra disponible para consulta externa.</t>
  </si>
  <si>
    <t>Realizar una reunión con personal de TIC's, para verificar los módulos del SIRE, cliente externo y cliente Interno.</t>
  </si>
  <si>
    <t>Claudia Guerra
  Tulio Villamil</t>
  </si>
  <si>
    <t>20.06.2017: Se realiza reunión con la oficina Tecnologías de la Información y las Comunicaciones el día 4 de Julio, se solicita información sobre las inconsistencias encontradas en el hallazgo, mediante correo electrónico anexo el área manifiesta a la subdirección que como acción se esta desarrollando un módulo de consulta de emergencias (consultas externas) mediante el cual se pretende no se presenten las inconsistencias señaladas en el hallazgo. De acuerdo con lo anterior se considera las acciones y evidencias de cumplimiento de este hallazgo deber ser reportados por la Oficina de Tecnologías de la Información y las Comunicaciones, se solicita ajustar el responsable.
  15-12-2017: Se realizó reunión en el mes de Noviembre con el área de Tic´s, con el profesional Juan Camilo Jiménez y otros de los desarrolladores de la entidad, donde se verifico la información del modulo Cliente Externo, se verificaron los ajustes realizados por el área de TIC´s en el link Parámetros de Consulta: http://www.sire.gov.co/web/guest/emergencias. A la espera de los demás ajustes que se requieran, lo cuales deben ser realizados por el equipo de desarrolladores de la oficina Tic´s.
  13-06-2018: Se programo reunión el 18 de junio de 2018 con la oficina de TICS, para revisar los ajustes realizados al módulo y su aplicabilidad.
  28-11-2018: Se adelantó la reunión con la oficina TiC´s el día 29 de octubre de 2018, en la cual se analizó el proceso de toma de información y las variaciones que se presentan, para de esta forma determinar donde se presentan las inconsistencias, y las posibles acciones correctivas. Se reprogramará reunión para el mes de diciembre, para determinar donde se presentan las inconsistencia, sus causas y el origen de las variaciones.
 12-04-2019: En la vigencia 2018 se adelantaron diversas reuniones con la oficina TIC´s con el objetivo de verificar los módulos del SIRE. El día 29 de octubre de 2018, se realizó reunión con la participación de personal de la oficina TICs y de servicios de respuesta, con el fin de articular acciones de seguimiento y mejora, relacionadas con los tipos de reportes que genera la bitácora de emergencias, datos recibidos y fuentes externas de ingreso de información. Se adjunta acta.
 Así mismo continuando con las acciones planteadas en las reuniones, el día 10 de diciembre de 2018, se realizó reunión con los profesionales de análisis de información SAC, con el objeto de articular acciones que mejoren el análisis de la información de manera integral para los servicios de respuesta. 
 Teniendo en cuenta lo anterior se solicita de manera cordial se cierre al hallazgo, puesto que se dio cumplimiento a la meta, el indicador y la acción planteada.</t>
  </si>
  <si>
    <t>22 DE SEPTIEMBRE DE 2017: La acción continua a cargo de las SMED y TICS, toda vez que es un tema misional con apoyo de TICS. Se registra un avance del 20% con relación a las reuniones de gestión. TMMM 26 DE DICIEMBRE DE 2017: Aunque se presentan avances la acción ya se encuentra vencida y no se ha concretado el resultado final. Por lo tanto, la Oficina de Control Interno solicita la priorización de esta acción con el fin de finalizarla durante el primer seguimiento de 2018. TMMM 29/08/2018: Se evidencia documento de revisión de la tipificación de eventos. TMMM 03/12/2018: Se evidencian documentos de trabajo (acta y formato de tipificación), no obstante no es visible la gestiíon realizada para verificar tanto cliente interno como externo, actividad planteada en la acción. TMMM
 MAYO 07 DE 2019: Los sopotes remitidos por la dependencia permiten evidenciar acciones de gestión entre el Grupo de Emergencias y TICS, para verificación de los modulos del SIRE. De acuerdo a los soportes remitidos por la dependencia se procede a dar cierre a la acción.</t>
  </si>
  <si>
    <t>ITV17-6</t>
  </si>
  <si>
    <t>Auditoria interna-Sistemas de transporte vertical</t>
  </si>
  <si>
    <t>NTCGP 1000:2009 Requisito 7.5.1 Control de la producción y de la prestación del servicio</t>
  </si>
  <si>
    <t>3.2.2. Debilidades propias del proceso:
  6. En el Mapa de Riesgos Institucional publicado en la página web y en la intranet no se tienen identificados riesgos asociados al procedimiento: El mapa de riesgos vigente del proceso “MANEJO DE EMERGENCIAS, CALAMIDADES Y/O DESASTRES” no contempla ningún riesgo asociado al procedimiento "Realización de visitas de verificación general anual a los sistemas de transporte vertical en edificaciones y puertas eléctricas en el Distrito Capital”, dicha situación incumple lo establecido en la NTCGP 1000:2009 en su numeral 7.5.1 Control de la producción y de la prestación del servicio, el cual establece que la entidad debe planificar y llevar a cabo la producción y la prestación del servicio bajo condiciones controladas. Las condiciones controladas deben incluir, cuando sea aplicable, específicamente el literal g) los riesgos de mayor probabilidad e impacto.</t>
  </si>
  <si>
    <t>Antes del año 2016 el área de transporte vertical de Subdirección para el manejo de emergencias y desastres, era parte del área de aglomeraciones, por lo cual no se habían identificado los riesgos del área independientemente.</t>
  </si>
  <si>
    <t>Elaborar y socializar el mapa de riesgos del área de Transporte vertical.</t>
  </si>
  <si>
    <t>Yuli Andrea Sánchez Alonso- Coordinadora del Area de Transporte Vertical.</t>
  </si>
  <si>
    <t>15-12-2017: El mapa de riesgos del área fuea actualizado y socializado en el equipo de trabajo, se remitió a la Oficina asesora de Planeación para la respectiva publicación, aún no ha sido publicado puesto que se encuentra a la espera de las actualizaciones de otras áreas. Se adjunta evidencia mapa de riesgos. Muy comedidamente, se solicita cerrar la acción, teniendo en cuenta que se da cumplimiento con el indicador y meta establecida. 
  07-06-2018: Se actualiza la matriz de riesgos del área de transporte vertical conforme a lo establecido en el hallazgo, la cual es enviada a la Oficina Asesora de Planeación-OAP para la respectiva revisión y publicación. Se anexa matriz actualizada y correo de envío de la misma a la OAP. Muy comedidamente, se solicita cerrar la acción, teniendo en cuenta que se da cumplimiento con el indicador y meta establecida, el mapa de riesgos fue actualizado y enviado a la OAP.
  28-11-2018: Se esta actualizando la política de riesgos de la entidad, a la espera de un lineamiento conforme a lo establecido por el DAFP, la matriz de riesgos del área de transporte vertical fue enviada a la Oficina Asesora de Planeación-OAP en el año 2017 sin embargo se deben realizar ajustes conforme a los lineamientos mencionados. Se solicita ampliar la fecha de terminación de acción para hacer los ajustes a la matriz de riesgos del área de transporte vertical conforme al lineamiento de OAP.
 12-04-2019: Conforme al lineamiento dado por la Oficina Asesora de Planeación, se actualizó y ajustó la matriz de riesgos del área de Transporte Vertical. La matriz actualizada, fue socializada y enviada a la OAP. Se adjunta matriz actualizada, soportes de envió y socialización. 
 Conforme a lo anterior se solicita de manera cordial se cierre el hallazgo, puesto que se cumplió con lo dispuesto en la meta, el indicador y la acción planteada.
 23-10-2019: La matriz de riesgos de la entidad fue actualizada y publicada en el mes de septiembre, en la cual se encuentran los riesgos indentificados para el procedimiento realizado en las visitas de transporte vertical. Disponible en: https://www.idiger.gov.co/politicas-lineamientos-manuales. Teniendo en cuenta lo anterior se solicita de manera cordial se cierre al hallazgo, puesto que se dio cumplimiento a la meta, el indicador y la acción planteada.</t>
  </si>
  <si>
    <t>26 DE DICIEMBRE: El grupo de Transporte Vertical presenta actualización de sus actividades en el mapa de riesgos institucional, no obstante el mapa actualizado no ha sido publicado. Se dara cierre tan pronto se publiquen las actualizaciones. TMMM DICIEMBRE 03 DE 2018: Se dara cierre a la acción una vez sea formalizado el mapa de riesgos por parte de la Oficina Asesora de Planeación. La SMED solicta ampliación del plazo, para lo cual se recomienda se envie correo de solicitud a la Jefe de la Oficina de Control Interno, con la justificación pertinente atendiendo las politicas de operación del procedimiento de Plan de Mejoramiento. TMMM
 MAYO 08 DE 2019: La Oficina de Control Interno solicita a traves de correo electronico del 08 de mayo de 2019, la publicación de la matriz de riesgos de la SMED para proceder a dar cierre a la acción.
 OCT 2019: Se identifica versión de mapa de riesgos con el planteado de trnasporte vertical.
 DIC 2019: Se identifica la última actualización en versión 6 en el siguiente link: https://www.idiger.gov.co/documents/20182/386496/SEC+-FT-+13+GESTION+DE+RIESGOS+CORRUPCION+Y+PROCESOS+V6_final..xlsm/28a98dce-374e-46c2-baac-f55f4d38d2db. se cierra acción.</t>
  </si>
  <si>
    <t>ISIG17-12</t>
  </si>
  <si>
    <t>ISO14001:2023</t>
  </si>
  <si>
    <t>Se evidencian necesidades en bodega de logística para garantizar controles operacionales ambientales frente a prevención y control de derrames: bandejas de contención, piso por impermeabilizar en zona de almacenamiento de combustibles, bidones de aceite (identificación y sistema de contención), así como la implementación de las fichas técnicas de RESPEL según corresponda.</t>
  </si>
  <si>
    <t>No se cuenta con los elementos para el control de derrames porque no se ha autorizado el proceso de compra
  La bodega es arrendada y por eso no se realizan grandes inversiones por ejemplo la impermeabilización de piso.
  Se desconocía que desde el área logística se debían tener las fichas técnicas de REPSEL, ya que quien almacena los residuos peligrosos es el área de almacén</t>
  </si>
  <si>
    <t>Enviar nuevamente la solicitud para que se adelante el proceso de adquisición de los elementos para control de derrames
  Gestionar la impermeabilización del piso de la bodega.
  Elaborar las fichas técnicas para el manejo de Residuos o Desechos Peligrosos</t>
  </si>
  <si>
    <t>OLGA LUCÍA TIBADUIZA-Coordinadora de servicios de Logística
  RAFAEL JOJOA- Profesional de servicios de Logística</t>
  </si>
  <si>
    <t>20-04-2018: Se elaboró el estudio de mercado y estudios previos para la adquisición de los elementos necesarios para la contención de derrames en el Centro Distrital Logístico y de Reserva-CDLyR.
  Se está tramitando con la Inmobiliaria que arrendó la bodega la impermeabilización del piso de la bodega.
  Se realiza marcación de las canecas dispuestas para los residuos peligrosos que se generan en el CDLyR antes de su entrega a Almacén.
  28-11-2018: Se adelanta el proceso de contratación para la adquisición de elementos para el manejo de elementos peligrosos durante la operación del CDLyR, en el cual se incluye la adquisición de kits antiderrames. El proceso identificado en el secop como IDIGER-SA-MC-005-2018, fue declarado desierto, por lo cual se estan iniciando el proceso de contratación nuevamente.
  Se solicito al arrendatario de la bodega fontibon la impermeabilización del piso, se adjunta acta del 19 de noviembre de 2018 donde se reitera la solictud al arrendatario.
  Se realizó la marcancion de la canecas dipusas para los residuos peligrosos que se generan el el CDLyR, antes de su entrega al almacen, quien se encarga de su disposición final.
 12-04-2019: Se adelanta el proceso de contratación para la adquisición de elementos necesarios para el manejo de elementos peligrosos durante la operación del CDLyR, en el cual se incluye la adquisición de kits antiderrames. 
 Se realizó la marcación de las canecas dispuestas para los residuos peligrosos que se generan el CDLyR, antes de su entrega al almacén, quien se encarga de su disposición final.
 25-07-2019:
 1. Respecto a la adquisición de los elementos para control de derrames: Se ha adelantado el proceso de “ADQUISICIÓN DE ELEMENTOS PARA EL MANEJO DE MATERIALES PELIGROSOS DURANTE LA OPERACIÓN EN EL CENTRO DISTRITAL LOGÍSTICO Y DE RESERVA.” En la pagina del SECOP II en tres oportunidades, mediante los procesos IDIGER-SA-MC-005-2018, IDGER-SA-MC-011-2018 e IDIGER-SA-MC-003-2019, procesos que se han declarado desiertos porque no se han presentado oferentes, a pesar que en todos estos procesos 3 o más oferentes han manifestado interés en participar. A la fecha se están actualizando los estudios previos y el estudio de mercado cotizando nuevamente con los posibles oferentes para radicar nuevamente el proceso en la oficina Asesora Jurídica de la Entidad.
 2. Para la impermeabilización de la bodega se solicitó al arrendador de la bodega, sin respuesta a la fecha.
 3. Las fichas para el manejo de residuos peligrosos están a cargo de Almacén
 23-10-2019: 
 1. Se adelanta el proceso deAdquisición de elementos para el manejo de materiales peligrosos durante la operación en el Centro Distrital Logístico y de Reserva, el cual se encuentra publicado y en proceso de adjudicación, numero del proceso: SA-MC-019-2019.
 2. Se adelantó reunión con el propietario de la bodega donde funciona el CDLYR, y se definió que dado que el arrendatario no asume los costos de la impermeabilización, este proporcionará los materiales y se realizará dicho proceso con el apoyo del personal logistico de la entidad. Se adjunta acta.
 06_07_2020: Gestionar la impermeabilización del piso de la bodega.
 Teniendo en cuenta que no fue posible que el propietario de la bodega impermeabilizara la zona de la bodega donde se realizan los mantenimientos de los equipos, se adquirieron tanques flexibles para contención de derrames, mediante contrato 493 de 2019.
 Estos elementos fueron recibidos el día 19 de junio de 2020 y están en proceso de ingreso a Almacén para iniciar su utilización.
 Soporte: Copia Acta de recibo a satisfacción, expedida con fecha 19 de junio 2020.
 18_09_2020: Se realizo adquisición de 10 tanques flexibles para contención de derrames, mediante contrato 493 de 2019. Se anexa acta de recibo a satisfacción.
 Igualmente se realizó la marcación de las canecas que se tienen para la disposición de residuos peligrosos (se incluye ficha técnica del producto que se dispone en la caneca), mientras se hace el envío a Almacén, Área encargada del almacenamiento y disposición final de residuos peligrosos
 Se anexa documento de acciones realizadas y acta de recibo a satisfacción.
 Por lo anterior, de manera atenta solicito el cierre de la oportunidad de mejora.
 Octubre 30 – 2020 – Gestión realizada 
 Actualmente se adelanta por parte de la dirección corporativa la consecución de una bodega para el traslado del Centro Distrital Logístico y de Reserva, en los estudios previos, en el componentes de especificaciones técnicas del bien o servicio - Espacios requeridos- se señala que se debe contar en la nueva bodega con un piso impermeabilizado cumplimiento las normas ambientales, y se especifica que la bodega deberá contar con un área mínima de 700 metros de piso impermeabilizado (en zona de mantenimiento y almacenamiento).</t>
  </si>
  <si>
    <t>Se evidencian estudios previos y de mercado para la adquisición de elementos para la contención de derrames .
  Se evidencia acta con compromsiso para mantenimientos de la bodega con la participación de representante de la inmobiliaria
  La dependencia informa sobre la realización de marcación de canecas, se requiere la elaboración de las fichas técnicas
  DICIEMBRE 03 DE 2018: La SMED, ha gestionado el tema de impermeabilzación asi como la contratción, actividades planteadas en la acción. Aun no se materializa ninguna de las actividades. TMMM
 MAYO 08 DE 2019: Se procedera a dar cierre a la acción una vez se de cumplimiento a todas las actividades formuladas en la acción. Se recomienda priorizar estas actividades teniendo en cuenta que la acción se encuentra vencida desde el 30 de septiembre de 2018.
 DICIEMBRE DE 2019: De acuerdo a lo comunicado por la dependencia queda pendiente lo relacionado con la impermeabilización de la bodega, por lo que se asigna 80% hasta su resolucion.Se recimienda priorizar en atención a estado de la acción.
 Abril 2020: En atención a declaratoria de calamidad, esta acción continúa pendiente. DKRP
 Julio de 2020: Se debe registrar lo anunciado en comunicación 2020IE2497, y no se identifican las fichas técnicas para el manejo de residuos y desechos pelligrosos. Continua vencida. DKRP. 
 Septiembre de 2020: A través de correo electrónico del 18 de septiembre de 2020 por parte del referente de plan de mejoramiento (Iván Cadena), se expone lo siguiente:"Se realizo adquisición de 10 tanques flexibles para contención de derrames, mediante contrato 493 de 2019. Se anexa acta de recibo a satisfacción.Igualmente se realizó la marcación de las canecas que se tienen para la disposición de residuos peligrosos (se incluye ficha técnica del producto que se dispone en la caneca), mientras se hace el envío a Almacén, Área encargada del almacenamiento y disposición final de residuos peligrosos. Se anexa documento de acciones realizadas y acta de recibo a satisfacción."
 Por parte de la OCI, se evidencian los soportes correspondientes a lo enunciado cumpliendose dos de las tres actividades propuestas en la acción, encontrandose pendiente la actividad de impemeabilización de piso. Se recomienda escalar esta situación al nivel directivo, dado que la impermeabilización de pisos obedece a criterios tecnicos para el almacenamiento de sustancias quimicas. La acción continua abierta vencida.
 28/10/2020: Se evidencia proyecto (documento en borrador incompleto y sin suscribir) de estudio previo cuyo objeto es “Contratar a título de arrendamiento un inmueble para la operación del Centro Distrital Logístico y de Reserva del IDIGER, en el cual se establecen varias especificaciones técnicas requeridas para el espacio dentro de los que se encuentra “impermeabilización de pisos según norma”. 
 22/12/2020: La SMED remite comunicación interna 2020IE4753 dirigida a la SCAD, en la cual como gestión para la impermeabilziación del piso se señalan los requisitos técnicos y espacios requeridos. Dado que la acción hace referencia a gestión, se observa que la SMED ha realizado la gestión que se encuentra a su alcance para esta contratación, por lo cual se da cierre a la acción. No obstante, se realizaran seguimientos posteriores para verificar la instalación del piso impermeabilziado.</t>
  </si>
  <si>
    <t>Auditoría Especial sobre la formulación
y ejecución de los contratos 109 de
2020, 118 de 2020, 115 de 2020 y 088
de 2020.</t>
  </si>
  <si>
    <t>OBSERVACIÓN 4: Falencias en el
proceso de reconocimiento contable de
las operaciones recíprocas entre el
IDIGER y las entidades públicas
receptoras de los elementos adquiridos
para la atención de la emergencia
sanitaria mediante actos de ratificación
88, 109,115,118 de 2020.</t>
  </si>
  <si>
    <t>OLGA LUCIA TIBADUIZA/
MARIA LETICIA VASQUEZ</t>
  </si>
  <si>
    <r>
      <rPr>
        <rFont val="Arial"/>
        <sz val="11.0"/>
      </rPr>
      <t xml:space="preserve">Marzo 2021
1. Realización de la mesa de trabajo del 11 de marzo de 2021, con la Subdirección corporativa - Almacén, en la que se revisaron los dos procedimientos con el fin de establecer los ajustes para delimitar las funciones del centro distrital de logística y de reserva y del área de almacén.
El procedimiento "Aprovisionamiento, servicios de logística y entrega de ayudas no pecuniarias del Centro Distrital Logístico y de Reserva" se encuentra en proceso de ajustes a partir de lo establecido en la mesa de trabajo, para realizar su formalización de la versión ante la Oficina Asesora de Planeación.
2. Realización de la solicitud a la Oficina TIC mediante correo electrónico el 28 de enero de 2021, para la modificación del GITLAB IDIGER EMERGENCIAS - SLCR - CENTROS DE RESERVA, al Acta de cliente interno, con el fin de incluir los campos de los valores de las ayudas. A la fecha del presente seguimiento, la Oficina TIC no ha adelantado la modificación al aplicativo y no ha dado respuesta oficial al retraso, situación que se va a reiterar desde la Subdirección de manejo de emergencias y desastres para que se priorice el respectivo ajuste y dar cumplimiento a las acciones establecidas.
Junio 30 de 2021
Actualización procedimiento: Aprovisionamiento, servicios de logística y entrega de ayudas no pecuniarias del Centro Distrital Logístico y de Reserva, código ME-PD-03, versión 8 del 27 de abril del 2021, el cual se encuentra publicado en la página web de la entidad en la sección pama de procesos en el siguiente link: https://www.idiger.gov.co/documents/20182/981513/ME-PD-03+Aprovisionamiento+Servicios+de+Log%C3%ADstica.pdf/7c42940d-5442-4dcf-ac41-a09722a2b25d ; Documento en el que se realizaron las mejoras indentificadas para corregir las desviaciones presentadas
</t>
    </r>
    <r>
      <rPr>
        <rFont val="Arial"/>
        <b/>
        <sz val="11.0"/>
      </rPr>
      <t xml:space="preserve">
De igual forma, teniendo encuenta que el ajuste del formato de cliente interno se encuentra parametrizado en el aplicativo, se realizó mediante comunicación interna 2021IE2261 a la Oficina Asesora TIC, para que se pronunciaran el estado del desarrollo de la modificación  obteniendo respesta de esta área mediante comunicación 2021IE2559 que se encuentra en proceso de realizar pruebas y ajustes al desarrollo para presentarlo a la SMED
</t>
    </r>
    <r>
      <rPr>
        <rFont val="Arial"/>
        <sz val="11.0"/>
      </rPr>
      <t>Septiembre
Ajuste en el software logístico al formato de acta de cliente interno con los valores, el cual está a partir del 29 de julio de la actual vigencia quedó en funcionamiento la modificación del formato en el software con el valor de la entrega.</t>
    </r>
  </si>
  <si>
    <r>
      <rPr>
        <rFont val="Arial"/>
        <sz val="10.0"/>
      </rPr>
      <t xml:space="preserve">19/04/2021:Se observó que el procedimiento Aprovisionamiento, servicios de logística y entrega de ayudas no pecuniarias del Centro Distrital Logístico y de Reserva, fue actualizado de la versión CAE-PD-OE Versión 6 del 27/08/2018 a la versión GE – PD – 03 del 29/09/2020, en términos de forma de acuerdo al nuevo formato designado por la OAP, no obstante, la Oficina de Control Interno comparó el contenido de las dos versiones evidenciando que no tienen cambios sustanciales, continua con el mismo contenido de la versión del 2018 y no se observaron actividades o políticas de operación que den línea o cuenta para propender por la modificación o mejora de las situaciones de los hallazgos internos y externos y sus causas raiz, relacionados con:
 Las falencias en el procedimiento contable de operaciones reciprocas, o el incumplimiento del acuerdo 007 de 2016, artículos 9 numeral 4 y 10 numeral 3, así como el procedimiento "aprovisionamiento servicios de logística y entrega de ayudas no pecuniarias del centro distrital logístico y de reserva GE-PD-03 versión 7 del 29/09/2020.",actividad 36 y procedimiento "administración, manejo y control de bienes GA-PD-06 versión 2 del 20 de diciembre de 2019" </t>
    </r>
    <r>
      <rPr>
        <rFont val="Arial"/>
        <b/>
        <sz val="10.0"/>
      </rPr>
      <t xml:space="preserve">(auditoria interna Auditoría continua para la verificación de las acciones desarrolladas por el IDIGER desde sus funciones y competencias frente a la declaración de calamidad pública y decretos reglamentarios asociados, observacion 4 y hallazgo 2) </t>
    </r>
    <r>
      <rPr>
        <rFont val="Arial"/>
        <sz val="10.0"/>
      </rPr>
      <t xml:space="preserve">
Actualizar el  procedimiento de aprovisionamiento y servicios de logística. aclarando que no puede variarse la destinación por la cual fueron adquiridos los bienes</t>
    </r>
    <r>
      <rPr>
        <rFont val="Arial"/>
        <b/>
        <sz val="10.0"/>
      </rPr>
      <t xml:space="preserve"> (auditoria de regularidad 2020 hallazgo 3.1.3.9) </t>
    </r>
    <r>
      <rPr>
        <rFont val="Arial"/>
        <sz val="10.0"/>
      </rPr>
      <t xml:space="preserve"> </t>
    </r>
    <r>
      <rPr>
        <rFont val="Arial"/>
        <b/>
        <sz val="10.0"/>
      </rPr>
      <t xml:space="preserve">SANH
</t>
    </r>
    <r>
      <rPr>
        <rFont val="Arial"/>
        <sz val="10.0"/>
      </rPr>
      <t xml:space="preserve">
</t>
    </r>
    <r>
      <rPr>
        <rFont val="Arial"/>
        <b/>
        <sz val="10.0"/>
      </rPr>
      <t xml:space="preserve">12/07/2021: </t>
    </r>
    <r>
      <rPr>
        <rFont val="Arial"/>
        <sz val="10.0"/>
      </rPr>
      <t xml:space="preserve">Se observó que el procedimiento Aprovisionamiento, servicios de logística y entrega de ayudas no pecuniarias del Centro Distrital Logístico y de Reserva, fue actualizado de la versión GE – PD – 03 del 29/09/2020 a la ME-PD-03 versión 8 del  27-abril-2021, en el control de cambios se observó que se mencionaron los siguientes ajustes: 
Ajuste de la política de operación 4.1, ajuste de la actividad 15 en
articulación con el Almacén, ajuste de la actividad 36 de la versión 7 (35-
V8) incluyendo el valor y unidad del suministro entregado. Inclusión de la
Nota en la actividad 28.
Dado que la actualización del procedimiento es la actividad relacioanda para las acciones AUDESP2020-06 y AUDCALAMIDAD2020-19 del plan de mejoramiento interno, y la accion 3.1.3.9 del plan de mejoraiento de contraloria, la oficina de control interno observa que en efecto se realizó la actualizacion pero se realizan las siguientes salvedades:
Frente al hallazgo de la acción AUDESP2020-06, no se encuentra en el contenido del procedimeinto acciones o politicas de operación que esten encamidadas a modificar o prevenir la OBSERVACIÓN 4: Falencias en el
proceso de reconocimiento contable de
las operaciones recíprocas entre el
IDIGER y las entidades públicas
receptoras de los elementos adquiridos
para la atención de la emergencia
sanitaria mediante actos de ratificación
88, 109,115,118 de 2020.
Igualmente frente a la acción AUDCALAMIDAD2020-19, la politica de opereración 4.1 y la actividad 15 dan a entender que en efecto es el centro distrital logistico y de reserva la única dependencia del IDIGER encargada de adminsitrar y entregar a las dependencias del SDGRCC los elementos que requieran, atendiendo al hallazgo dado que no es posible que se entregen elementos directamente por parte del almacén de la entidad. no obstante se recomienda dejar esto explicito en alguna politica de operación.
Por ultimo frente a la acción 3.1.3.9 del plan de mejoramiento de contraloría de Bogotá, no se observó en la actualización del procedimiento mencion a las actividades necesarias para prevenir  lo establecido "aclarando que no puede variarse la destinación por la cual fueron adquiridos los bienes" 
Por otra parte, tanto para las acciones internas se necesitará realizar una muestra de elementos adquiridos y evidenciar la eliminacion de lo descrito en ambos hallazgos para determinar que no se volvio a presentar lo evidenciado y que la actualizacion del documento repercutio en la gestion efectiva.
</t>
    </r>
    <r>
      <rPr>
        <rFont val="Arial"/>
        <b/>
        <sz val="10.0"/>
      </rPr>
      <t>SANH
14/10/2021</t>
    </r>
    <r>
      <rPr>
        <rFont val="Arial"/>
        <sz val="10.0"/>
      </rPr>
      <t>: de acuerdo a la revisión efectuada por la OCI, se identifica en el procedimiento código ME-PD-03 VERSIÓN 08 :denominado "</t>
    </r>
    <r>
      <rPr>
        <rFont val="Arial"/>
        <i/>
        <sz val="10.0"/>
      </rPr>
      <t>Aprovisionamiento, servicios de logística y entrega
de ayudas no pecuniarias del Centro Distrital
Logístico y de Reserva"</t>
    </r>
    <r>
      <rPr>
        <rFont val="Arial"/>
        <sz val="10.0"/>
      </rPr>
      <t xml:space="preserve"> , la modificación y Ajuste de la política de operación 4.1, ajuste de la actividad 15 en
articulación con el Almacén, Ajuste de la actividad 36 de la versión 7 (35-
V8) incluyendo el valor y unidad del suministro entregado. Inclusión de la
Nota en la actividad 28, de igual forma se verificó la modificación del acta de cliente interno,
 de acuerdo a lo planificado en la acción y se encuentra en uso desde el 29 de Julio, permitiendo una identificación detallada de valores unitarios y totales lo que facilita la entrega a las entidades solcitantes y su control. por tanto se cierra la acción. </t>
    </r>
    <r>
      <rPr>
        <rFont val="Arial"/>
        <b/>
        <sz val="10.0"/>
      </rPr>
      <t>LLAM</t>
    </r>
  </si>
  <si>
    <t>Marzo 31 de 2021
1. Realización de la mesa de trabajo del 11 de marzo de 2021, con la Subdirección corporativa - Almacén, en la que se revisaron los dos procedimientos con el fin de establecer los ajustes para delimitar las funciones del centro distrital de logística y de reserva y del área de almacén.
El procedimiento "Aprovisionamiento, servicios de logística y entrega de ayudas no pecuniarias del Centro Distrital Logístico y de Reserva" se encuentra en proceso de ajustes a partir de lo establecido en la mesa de trabajo, para realizar su formalización de la versión ante la Oficina Asesora de Planeación.
2. Realización de la solicitud a la Oficina TIC mediante correo electrónico el 28 de enero de 2021, para la modificación del GITLAB IDIGER EMERGENCIAS - SLCR - CENTROS DE RESERVA, al Acta de cliente interno, con el fin de incluir los campos de los valores de las ayudas. A la fecha del presente seguimiento, la Oficina TIC no ha adelantado la modificación al aplicativo y no ha dado respuesta oficial al retraso, situación que se va a reiterar desde la Subdirección de manejo de emergencias y desastres para que se priorice el respectivo ajuste y dar cumplimiento a las acciones establecidas.
Junio 30 de 2021
Actualización procedimiento: Aprovisionamiento, servicios de logística y entrega de ayudas no pecuniarias del Centro Distrital Logístico y de Reserva, código ME-PD-03, versión 8 del 27 de abril del 2021, el cual se encuentra publicado en la página web de la entidad en la sección pama de procesos en el siguiente link: https://www.idiger.gov.co/documents/20182/981513/ME-PD-03+Aprovisionamiento+Servicios+de+Log%C3%ADstica.pdf/7c42940d-5442-4dcf-ac41-a09722a2b25d ; Documento en el que se realizaron las mejoras indentificadas para corregir las desviaciones presentadas</t>
  </si>
  <si>
    <r>
      <rPr>
        <rFont val="Arial"/>
        <sz val="10.0"/>
      </rPr>
      <t>19/04/2021:Se observó que el procedimiento Aprovisionamiento, servicios de logística y entrega de ayudas no pecuniarias del Centro Distrital Logístico y de Reserva, fue actualizado de la versión CAE-PD-OE Versión 6 del 27/08/2018 a la versión GE – PD – 03 del 29/09/2020, en términos de forma de acuerdo al nuevo formato designado por la OAP, no obstante, la Oficina de Control Interno comparó el contenido de las dos versiones evidenciando que no tienen cambios sustanciales, continua con el mismo contenido de la versión del 2018 y no se observaron actividades o políticas de operación que den línea o cuenta para propender por la modificación o mejora de las situaciones de los hallazgos internos y externos y sus causas raiz, relacionados con:
 Las falencias en el procedimiento contable de operaciones reciprocas, o el incumplimiento del acuerdo 007 de 2016, artículos 9 numeral 4 y 10 numeral 3, así como el procedimiento "aprovisionamiento servicios de logística y entrega de ayudas no pecuniarias del centro distrital logístico y de reserva GE-PD-03 versión 7 del 29/09/2020.",actividad 36 y procedimiento "administración, manejo y control de bienes GA-PD-06 versión 2 del 20 de diciembre de 2019"</t>
    </r>
    <r>
      <rPr>
        <rFont val="Arial"/>
        <b/>
        <sz val="10.0"/>
      </rPr>
      <t xml:space="preserve"> (auditoria interna Auditoría continua para la verificación de las acciones desarrolladas por el IDIGER desde sus funciones y competencias frente a la declaración de calamidad pública y decretos reglamentarios asociados, observacion 4 y hallazgo 2) </t>
    </r>
    <r>
      <rPr>
        <rFont val="Arial"/>
        <sz val="10.0"/>
      </rPr>
      <t xml:space="preserve">
Actualizar el  procedimiento de aprovisionamiento y servicios de logística. aclarando que no puede variarse la destinación por la cual fueron adquiridos los bienes </t>
    </r>
    <r>
      <rPr>
        <rFont val="Arial"/>
        <b/>
        <sz val="10.0"/>
      </rPr>
      <t xml:space="preserve">(auditoria de regularidad 2020 hallazgo 3.1.3.9)  SANH
12/07/2021: </t>
    </r>
    <r>
      <rPr>
        <rFont val="Arial"/>
        <sz val="10.0"/>
      </rPr>
      <t xml:space="preserve">Se observó que el procedimiento Aprovisionamiento, servicios de logística y entrega de ayudas no pecuniarias del Centro Distrital Logístico y de Reserva, fue actualizado de la versión GE – PD – 03 del 29/09/2020 a la ME-PD-03 versión 8 del  27-abril-2021, en el control de cambios se observó que se mencionaron los siguientes ajustes: 
Ajuste de la política de operación 4.1, ajuste de la actividad 15 en
articulación con el Almacén, Ajuste de la actividad 36 de la versión 7 (35-
V8) incluyendo el valor y unidad del suministro entregado. Inclusión de la
Nota en la actividad 28.
Dado que la actualización del procedimiento es la actividad relacioanda para las acciones AUDESP2020-06 y AUDCALAMIDAD2020-19 del plan de mejoramiento interno, y la accion 3.1.3.9 del plan de mejoraiento de contraloria, la oficina de control interno observa que en efecto se realizó la actualizacion pero se realizan las siguientes salvedades:
Frente al hallazgo de la acción AUDESP2020-06, no se encuentra en el contenido del procedimeinto acciones o politicas de operación que esten encamidadas a modificar o prevenir la </t>
    </r>
    <r>
      <rPr>
        <rFont val="Arial"/>
        <i/>
        <sz val="10.0"/>
      </rPr>
      <t xml:space="preserve">OBSERVACIÓN 4: Falencias en el
proceso de reconocimiento contable de
las operaciones recíprocas entre el
IDIGER y las entidades públicas
receptoras de los elementos adquiridos
para la atención de la emergencia
sanitaria mediante actos de ratificación
88, 109,115,118 de 2020.
</t>
    </r>
    <r>
      <rPr>
        <rFont val="Arial"/>
        <b/>
        <i/>
        <sz val="10.0"/>
      </rPr>
      <t xml:space="preserve">
</t>
    </r>
    <r>
      <rPr>
        <rFont val="Arial"/>
        <b/>
        <sz val="10.0"/>
      </rPr>
      <t>Igualmente frente a la acción AUDCALAMIDAD2020-19, la politica de opereración 4.1 y la actividad 15 dan a entender que en efecto es el centro distrital logistico y de reserva la única dependencia del IDIGER encargada de adminsitrar y entregar a las ENTIDADES del SDGRCC los elementos que requieran, atendiendo al hallazgo dado que no es posible que se entregen elementos directamente por parte del almacén de la entidad, no obstante se recomienda dejar esto explicito en alguna politica de operación.</t>
    </r>
    <r>
      <rPr>
        <rFont val="Arial"/>
        <sz val="10.0"/>
      </rPr>
      <t xml:space="preserve">
Por ultimo frente a la acción 3.1.3.9 del plan de mejoramiento de contraloría de Bogotá, no se observó en la actualización del procedimiento mencion a las actividades necesarias para prevenir  lo establecido "aclarando que no puede variarse la destinación por la cual fueron adquiridos los bienes" 
Por otra parte, tanto para las acciones internas se necesitará realizar una muestra de elementos adquiridos y evidenciar la eliminacion de lo descrito en ambos hallazgos para determinar que no se volvio a presentar lo evidenciado y que la actualizacion del documento repercutio en la gestion efectiva.
</t>
    </r>
    <r>
      <rPr>
        <rFont val="Arial"/>
        <b/>
        <sz val="10.0"/>
      </rPr>
      <t>SANH</t>
    </r>
  </si>
  <si>
    <t>AUDCALAMIDAD2021-7</t>
  </si>
  <si>
    <t>Decreto 172 de 2014 "Por el cual se reglamenta el Acuerdo 546 de 2013, se organizan las instancias de coordinación y orientación del Sistema Distrital de Gestión de Riesgos y Cambio Climático SDGR-CC y se definen lineamientos para su funcionamiento" Articulo 27, numeral 4.
Decreto 173 de 2014 "Por medio del cual se dictan disposiciones en relación con el Instituto Distrital de Gestión de Riesgos y Cambio Climático IDIGER, su naturaleza, funciones, órganos de dirección y administración" Articulo 3, numerales 4.10 y 9.4.</t>
  </si>
  <si>
    <t>OBSERVACIÓN 6: No se observó el registro de la información relaciona con la afectación humana en la bitácora del evento SIRE 5364466 nueva condición de "Apertura económica - nueva realidad" basada en el Decreto Distrital 192 de 2020 y el Decreto Nacional 1168 de 2020, una vez finalizada la situación de calamidad pública, incumpliendo lo establecido en los Decretos 172 de 2014 "Por el cual se reglamenta el Acuerdo 546 de 2013, se organizan las instancias de coordinación y orientación del Sistema Distrital de Gestión de Riesgos y Cambio Climático SDGR-CC y se definen lineamientos para su funcionamiento" Articulo 27, numeral 4 y Decreto 173 de 2014 "Por medio del cual se dictan disposiciones en relación con el Instituto Distrital de Gestión de Riesgos y Cambio Climático - IDIGER, su naturaleza, funciones, órganos de dirección y administración" Articulo 3, numerales 4.10 y 9.4</t>
  </si>
  <si>
    <t>Debilidades en la plataforma SIRE lo que ocasiona la apertura de varios eventos, quedando cargada la población afectada con la carga de archivos adjuntos con la información de cada situacional generado en el PMU</t>
  </si>
  <si>
    <t>Registro de la población afectada en el caso SIRE, una vez finalizó el evento a partir del informe situacional  acumuladogenerado en el PMU</t>
  </si>
  <si>
    <t>Jorge Andrés Fierro</t>
  </si>
  <si>
    <t>Imagen de Caso SIRE con población registrada
Imagen carga situacionales</t>
  </si>
  <si>
    <t>31/12/2021: Se observan los pantallazos correspondientes ed registro poblacional. Se cierra la corrección. DKRP</t>
  </si>
  <si>
    <t>si</t>
  </si>
  <si>
    <t>IAH22-1</t>
  </si>
  <si>
    <t>Auditoría Procesos "Aprovisionamiento, servicios de logística y entrega de ayudas no pecuniarias del Centro Distrital Logístico y de Reserva Código: ME-PD-03 " y "Reconocimiento de AHCP para la relocalización transitoria de familias afectadas por emergencia o por riesgo inminente Código: ME -PD-04”</t>
  </si>
  <si>
    <t>Procedimiento “Aprovisionamiento, Servicios de Logística y Entrega de Ayudas No
Pecuniarias del Centro Distrital Logístico y de Reserva Código: ME-PD-03 Versión: 8;
actividad No. 3 …Si la solicitud es para apoyar actividades de gestión de riesgos o de
apoyo a las entidades del sistema Distrital se debe contar con aprobación del Subdirector
(a) para el manejo de emergencias y desastres, la cual deberá constar en correo
electrónico o comunicación escrita”.</t>
  </si>
  <si>
    <t>Cumplimiento parcial del Procedimiento “APROVISIONAMIENTO, SERVICIOS DE LOGÍSTICA
Y ENTREGA DE AYUDAS NO PECUNIARIAS DEL CENTRO DISTRITAL LOGÍSTICO Y DE RESERVA
CÓDIGO: ME-PD-03 actividad No. 3 …“Si la solicitud es para apoyar actividades de gestión
de riesgos o de apoyo a las entidades del sistema Distrital se debe contar con aprobación
del Subdirector (a) para el Manejo de Emergencias y Desastres, la cual deberá constar en
correo electrónico o comunicación escrita”.</t>
  </si>
  <si>
    <t>1. Falla en la formalización de las solicitudes
     1.1 Debilidad en los responsables de aprobación de los apoyos institucionales
2. Elementos que son utilizados para la operación del CDLyR clasificados como apoyo institucional
     2.1 Debilidad en los responsables de aprobación de los apoyos institucionales</t>
  </si>
  <si>
    <t xml:space="preserve">Actualizar el procedimento: Aprovisionamiento, servicios de logística y entrega de ayudas no pecuniarias del Centro Distrital Logístico y de Reserva; estableciendo los responsables de aprobación  de acuerdo con el origen de la solicitud. </t>
  </si>
  <si>
    <t>Andrés Fierro Sánchez - Subdirector para el Manejo de las Emergencias y Desastres</t>
  </si>
  <si>
    <t>IAH22-2</t>
  </si>
  <si>
    <t>Riesgo identificado por el equipo auditor: "Posibilidad de no atención oportuna de las
solicitudes para atención de eventos o emergencias que lleguen a presentarse por falta
de suministros disponibles en el CDLyR"</t>
  </si>
  <si>
    <t>Por cumplimiento parcial a la gestión del riesgo identificado por el equipo auditor
denominado: "Posibilidad de no atención oportuna de las solicitudes para atención de
eventos o emergencias que lleguen a presentarse por falta de suministros disponibles en
el CDLyR"</t>
  </si>
  <si>
    <t>Debilidades en la identificación de acciones que me afecten el cumplimiento del objetivo del proceso
Históricamente se  ha contado con los suministros y contratos para la atención oportuna de los requerimientos
Los proveedores de los suministros habían dado cumplimiento de manera  oportuna a los requerimientos realizados
Mediante la modalidad de declaración de la emergencia , calamidad o desastres puedo contratar de manera expedita los suministros que se requieran
Se contaba con contratos de suministros con tiempos de respuesta muy cortos
En las matrices de riesgos de los contratos se cuenta con el riesgo de incuplimiento del objeto contractual</t>
  </si>
  <si>
    <t>Realizar la  gestión de riesgos para la inclusión en la matriz del proceso la: "Posibilidad de no atención oportuna de las solicitudes para atención de eventos o emergencias que lleguen a presentarse por falta de suministros disponibles en el CDLyR"</t>
  </si>
  <si>
    <t>ISAB17-5</t>
  </si>
  <si>
    <t>Auditoría a los procedimientos de Análisis de Información de las Redes de Monitoreo y Sistema de Alerta Temprana</t>
  </si>
  <si>
    <t>Procedimiento Organización, Administración y Activación del Sistema de Alerta Temprana - SAT GAR-PD-03 Versión 2 de 2015.
 NTC-GP 1000:2009 7. REALIZACIÓN DEL PRODUCTO O PRESTACIÓN DEL SERVICIO
 7.2 PROCESOS RELACIONADOS CON EL CLIENTE
 7.2.3 Comunicación con el cliente d) Mecanismos de participación ciudadana, según sea aplicable. 
 Ley 1523 de 2012 artículo 3.5 Principio participativo</t>
  </si>
  <si>
    <t>Debilidad 5: No se evidencia la integración del componente comunitario dentro del Sistema de Alerta Temprana de Bogotá.</t>
  </si>
  <si>
    <t>La nueva estructura propuesta para el Sistema de Alerta de Bogotá (SAB), actualmente en operación, define unas responsabilidades diferenciadas para el desarrollo de los diferentes componentes del SAB.</t>
  </si>
  <si>
    <t>Gestionar ante la Subdirección de Manejo de Emergencias y Desastres el desarrollo e integración del componente de Decisiones previas para la respuesta dentro del Sistema de Alerta de Bogotá</t>
  </si>
  <si>
    <t>Mario Leal. Profesional Especializado 222-29
 Grupo Monitoreo de Riesgos</t>
  </si>
  <si>
    <r>
      <rPr>
        <rFont val="Calibri, sans-serif"/>
      </rPr>
      <t xml:space="preserve">Diciembre 26 de 2017: Las acciones para la integración de los componentes a cargo de la Subdirección de Análisis de Riesgos y la Subdirección de Manejo de Emergencias y Desastres dentro del SAB se desarrollarán durante el primer semestre de 2018. Junio 15 de 2018: Durante el primer semestre de 2018 se han realizado reuniones con la Profesional Constanza Ardila, responsable de la temática SAB por parte de la Subdirección de Manejo, con el fin de coordinar acciones relacionadas con el integración del componente comunitario dentro del Sistema de Alerta Temprana de Bogotá. Se anexan actas de las reuniones realizadas con la Profesional Constanza Ardila. Noviembre 26 de 2018: Están en proceso de empalme, ya estableció plan de trabajo. Se remiten actas de Noviembre 21 y 23 de 2018.
</t>
    </r>
    <r>
      <rPr>
        <rFont val="Calibri, sans-serif"/>
        <b/>
      </rPr>
      <t xml:space="preserve">Enero 24 de 2019 :  </t>
    </r>
    <r>
      <rPr>
        <rFont val="Calibri, sans-serif"/>
      </rPr>
      <t xml:space="preserve">Se realizó reunión para revisar el componente 4 del SAB,  en esta reunion se discutió varios puntos para adelantar el subcomponente comunitario entre ellos: revisar el POT, avance en los estudios reasentamiento para identificar los puntos en los cuales se puede implementar procesos organizativos comunitarios, identificar un punto pilotaje por avenida torrencial.
También se determinó que dentro de los planes de contingencia se debe incluir información de monitoreo para la toma de decisiones previas para la respuesta, y es así que se aportó información de monitoreo para la construcción del plan de contingencia para la primera temporada de lluvias y Plan Distrital de Contingencia frente al fenómeno El Niño - Primera temporada seca.
En la mesa de manejo de emergencias se debe presentar el SAB, particularmente en el plan de contingencia temporada de lluvias e identificar la informacion pertinente para ser tenida en cuenta para la toma de decisiones.
</t>
    </r>
  </si>
  <si>
    <r>
      <rPr>
        <rFont val="Calibri, sans-serif"/>
        <sz val="11.0"/>
      </rPr>
      <t xml:space="preserve">Julio 11 de 2018: Se evidencian actas de reunión entre profesionales de la Subdirección de Manejo de Emergencias y la Subdirección de Análisis, en donde se aborda la manera en que debe incluirse el componente comunitario dentro del Sistema de Alerta de Bogotá, de acuerdo a criterios técnicos (las actas se presentan con fecha 09 de mayo, 21 de mayo y 18 de junio), concluyendo en la reunión del 21 de mayo: La posibilidad de implementar el componente comunitario del SAB, sobre el río Fucha teniendo en cuenta la posible afectación por avenida torrencial sobre las viviendas que se encuentran ubicadas sobre el cauce del rio y por otra parte que la entidad no cuenta con redes de monitoreo en este cuerpo de agua; en la reunión del 18 de junio: Se programan actividades de verificación técnica en puntos susceptibles a remoción en masa por temporada de lluvias afín de proponer puntos para la implementación del componente comunitario. A partir de las actividades desarrolladas, se observa un avance en la acción, no obstante la acción aun no es efectiva toda vez que no se ha logrado iniciar la puesta en marcha del componente comunitario dentro del SAB. Se recomienda la priorización de actividades encaminadas a cumplir con la acción ya que la fecha de vencimiento de la misma esta próxima a cumplirse. TMMM 
26 de noviembre de 2018: En reunión con la referente Plan de Mejoramiento, se explica a la Oficina de Control Interno, que en el momento el profesional a cargo del SAB (posesionado recientemente en el cargo por concurso de méritos), se encuentra en empalme y contextualización respecto al proceso que se venia desarrollando con relación al componente comunitario del SAB, en el marco de este empalme se han desarrollado dos reuniones, evidenciadas por actas correspondientes a los días 21 y 23 de noviembre. En dichas actas se evidencia que el tema desarrollado corresponde al componente de Decisiones previas para la respuesta, en donde se encuentra incluido el "subcomponente comunitario", y para el cual se establece como compromiso la identificación de organizaciones comunitarias, pero no se establece que tipo de organizaciones comunitarias ni los sitios en lo que se desarrollara dicha labor. Por parte de la Oficina de Control Interno, se recomienda determinar la zona en que se haría dicha identificación bien sea una localidad o una microcuenca o la unidad geográfica que se considere mas apropiada, y tener en cuenta los temas tratados en las reuniones anteriores en donde se habló de la posibilidad de trabajar sobre la zona de influencia del río Fucha. TMMM
</t>
    </r>
    <r>
      <rPr>
        <rFont val="Calibri, sans-serif"/>
        <b/>
        <sz val="11.0"/>
      </rPr>
      <t>MAYO 10 DE 2019:</t>
    </r>
    <r>
      <rPr>
        <rFont val="Calibri, sans-serif"/>
        <sz val="11.0"/>
      </rPr>
      <t xml:space="preserve"> La Oficina de Control Interno realizó  seguimiento al Sistema de Alerta de Bogotá - Componente Decisiones Previas para la Respuesta, en el cual se evaluó el cumplimiento de esta acción, asi como el cumplimiento del procedimeinto asociado a este componente, Como resultado se generó el informe radicado a la Dirección General, la Subdirección para el Manejo de Emergencias y Desastres y la Subdirección de Análisis de Riesgos y Efectos del Cambio Climático, (CI 2019IE1653, 2019IE1656 y 2019IE1655 respectivamente),  en el cual se realizaron recomendaciones enfocadas al fortalecimiento del componente decisiones previas para la respuesta de acuerdo a los lineamientos de la Oficina de las Naciones Unidas para la Gestión de Riesgo de Desastres, por otra parte se realizaron recomendaciones asociadas a la revisión y/o actualización del procedimiento correspondiente a este componente.
Por otra parte las Subdirecciones mencionadas remitieron Comunicación Interna 2019IE1646, recibida posterior a la emisión del informe de seguimiento, en la cual se remite información relacionada con los avances relacionados con el acercamiento comunitario focalizado, como se describe a continuación:
a)        Hoja de ruta con la propuesta de contenido del Sistema de Alerta Comunitario, en la que se presentan cuatro momentos: i) Fortalecimiento del Sistema de Alerta Local ii) Fortalecimiento organizaciones comunitarias iii) Conocer para actuar iv) Prepararse para una emergencia.
b)        Propuesta aplicativo Sistema de Alerta Comunitario.
c)        Esquema conceptual de las labores a desarrollar, en donde se describen las actividades que se llevarían a cabo para i) Análisis y priorización de puntos ii) Identificación de actores y organizaciones de los diferentes puntos priorizados.
d)        Listado de trece (13) puntos priorizados en las localidades de Bosa, Tunjuelito y Kennedy en ocho (8) barrios, relacionados con la ocurrencia de eventos de inundación y/o encharcamiento de acuerdo a los registros de la bitácora del SIRE.
e)        Definición final de siete (7) puntos con identificación de organizaciones y/o personas de la comunidad.
A partir de lo anterior se evidencia gestión para el desarrollo del componente comunitario y propuestas formuladas, lo que permite dar cierre a la acción: "Gestionar ante la Subdirección de Manejo de Emergencias y Desastres el desarrollo e integración del componente de Decisiones previas para la respuesta dentro del Sistema de Alerta de Bogotá".
Se recomienda la formulación de un cronograma para la implementación de la propuesta una vez sea validada.</t>
    </r>
  </si>
  <si>
    <t>ISAB17-3</t>
  </si>
  <si>
    <t>NTC-GP 1000:2009 8.2. SEGUIMIENTO Y MEDICIÓN 8.2.3. Seguimiento y medición de los procesos. 
 MECI 2014 - 1. MÓDULO DE CONTROL DE PLANEACIÓN Y GESTIÓN
 1.2 Componente Direccionamiento Estratégico. 1.2.4. Indicadores de Gestión</t>
  </si>
  <si>
    <t>Debilidad 3: No se han implementado indicadores que permitan medir la eficiencia y la efectividad del Sistema de Alerta de Bogotá</t>
  </si>
  <si>
    <t>La implementación del SAB requiere del desarrollo de cada uno de los componentes, actividad que se viene ejecutando en la actualidad con diferentes niveles de avance en cada uno de ellos para su posterior interrelación.</t>
  </si>
  <si>
    <t>Formular e implementar los indicadores de eficiencia y efectividad del SAB</t>
  </si>
  <si>
    <r>
      <rPr>
        <rFont val="Calibri, sans-serif"/>
      </rPr>
      <t xml:space="preserve">Diciembre 26 de 2017: El proceso se construcción de indicadores de eficiencia y efectividad será desarrollado durante el primer semestre de 2018. Junio 15 de 2018: No se ha implementado aún acciones de generación de indicadores de eficiencia y efectividad del Sistema de Alerta de Bogotá. Noviembre 14 de 2018: El proceso de construcción de indicadores de eficiencia y efectividad se inició con el apoyo de la Oficina Asesora de Planeación, con la cual se sostuvo una reunión donde se le explicó la operación del SAB para que con esta información y con la metodología para la construcción de este tipo de indicadores iniciar un proceso conjunto. De esta reunión se tiene el compromiso de la construcción del plan de trabajo el cual se adelantará en el mes de noviembre de 2018. Se anexa acta de la reunión. </t>
    </r>
    <r>
      <rPr>
        <rFont val="Calibri, sans-serif"/>
        <b/>
      </rPr>
      <t xml:space="preserve">Abril 11 de 2019: </t>
    </r>
    <r>
      <rPr>
        <rFont val="Calibri, sans-serif"/>
      </rPr>
      <t xml:space="preserve">Para el primer trimestre de 2019, se han mantenido reuniones con la Oficina Asesora de Planeación como apoyo a la generación de estos indicadores, sin embargo como la solicitud de estos indicadores de eficiencia y eficacia se ha extendido a otros grupos, la oficina nos indica que estos deben construirse a nivel de proceso. Asi las cosas continuamos en la elaboracion de estos indicadores.
</t>
    </r>
    <r>
      <rPr>
        <rFont val="Calibri, sans-serif"/>
        <b/>
      </rPr>
      <t xml:space="preserve">Julio 16 de 2019: </t>
    </r>
    <r>
      <rPr>
        <rFont val="Calibri, sans-serif"/>
      </rPr>
      <t xml:space="preserve">Durante el trimestre de abril a junio con base en las reuniones adelantadas con los lideres MIPG Se han construido los siguientes propuestas de indicadores, los cuales están en evaluación  para determinar su viabilidad.
</t>
    </r>
    <r>
      <rPr>
        <rFont val="Calibri, sans-serif"/>
        <b/>
      </rPr>
      <t xml:space="preserve">Indicadores de Eficiencia: </t>
    </r>
    <r>
      <rPr>
        <rFont val="Calibri, sans-serif"/>
      </rPr>
      <t xml:space="preserve">I=Costo de los sensores comprados/número de beneficiarios. I= estaciones instaladas en el ultimo año respecto a la planeadas a instalar.
</t>
    </r>
    <r>
      <rPr>
        <rFont val="Calibri, sans-serif"/>
        <b/>
      </rPr>
      <t xml:space="preserve">Indicadores de Eficacia: </t>
    </r>
    <r>
      <rPr>
        <rFont val="Calibri, sans-serif"/>
      </rPr>
      <t xml:space="preserve">IE = estaciones instaladas en el periodo / Total de estaciones instaladas periodo anterior * 100
Se concluiría que un porcentaje x el total de estaciones se instaló en este periodo
IE= Tipos Reportes emitidos en el periodo / total de tipos reportes emitidos en el periodo anterior *100
Se concluirá que un porcentaje x del total de tipos de reportes se publicó en este periodo
IE = aplicativos desarrollados en el periodo / Total de aplicativos desarrollados periodo anterior * 100
Se concluye que un porcentaje x del total de aplicativos se desarrollo en este periodo
</t>
    </r>
    <r>
      <rPr>
        <rFont val="Calibri, sans-serif"/>
        <b/>
      </rPr>
      <t xml:space="preserve">Septiembre 30 de 2019: </t>
    </r>
    <r>
      <rPr>
        <rFont val="Calibri, sans-serif"/>
      </rPr>
      <t xml:space="preserve"> Se adelantó la hoja de vida de dos indicadores uno de eficiencia y otro de eficacia, se remite la versión preliminar.
</t>
    </r>
    <r>
      <rPr>
        <rFont val="Calibri, sans-serif"/>
        <b/>
      </rPr>
      <t>Diciembre 18 de 2019:</t>
    </r>
    <r>
      <rPr>
        <rFont val="Calibri, sans-serif"/>
      </rPr>
      <t xml:space="preserve"> Se remite hoja de vida de los indicadores de eficacia y eficiencia al grupo de planeación, se encuentra en etapa de revisión. 
</t>
    </r>
    <r>
      <rPr>
        <rFont val="Calibri, sans-serif"/>
        <b/>
      </rPr>
      <t xml:space="preserve">Abril 24 de 2020: </t>
    </r>
    <r>
      <rPr>
        <rFont val="Calibri, sans-serif"/>
      </rPr>
      <t xml:space="preserve"> A la fecha no se ha recibido retroalimentación por parte de la OAP de los entregados el año pasado, se remitió nuevamente correo para solicitar el apoyo.  Se construyeron dos indicadores más para medir la oportunidad de la generación de los reporte y la oportunidad de publicación del los mismos. 
</t>
    </r>
    <r>
      <rPr>
        <rFont val="Calibri, sans-serif"/>
        <b/>
      </rPr>
      <t>Julio 9 de 2020</t>
    </r>
    <r>
      <rPr>
        <rFont val="Calibri, sans-serif"/>
      </rPr>
      <t xml:space="preserve">: se hace entrega de un indicador de eficacia  y uno de efectividad. Estos fueron remitidos por correo electrónico a la OAP, y adelantó reuniones para su revisión. Se anexan las versiones definitivas.
</t>
    </r>
    <r>
      <rPr>
        <rFont val="Calibri, sans-serif"/>
        <b/>
      </rPr>
      <t xml:space="preserve">Julio 9 de 2020: </t>
    </r>
    <r>
      <rPr>
        <rFont val="Calibri, sans-serif"/>
      </rPr>
      <t xml:space="preserve">Se ha venido trabajando con la OAP en la formulación de los indicadores de eficacia y efectividad. Se programó mesa técnica  con la OAP para el día 21 de julio de 2020 para realizar la validación de los indicadores propuestos. 
</t>
    </r>
    <r>
      <rPr>
        <rFont val="Calibri, sans-serif"/>
        <b/>
      </rPr>
      <t xml:space="preserve">Agosto 27 de 2020: </t>
    </r>
    <r>
      <rPr>
        <rFont val="Calibri, sans-serif"/>
      </rPr>
      <t xml:space="preserve">De acuerdo con la mesa técnica realizada con la OAP se acordó la formulación y el seguimiento de los indicadores a nivel interno en la Subdirección.  
Por  lo anterior, se anexan los dos indicadores formulados y de los cuales se da inicio  con el seguimiento en el mes de julio. </t>
    </r>
  </si>
  <si>
    <t>Julio 11 de 2018: La SARECC, no presenta avances respecto a esta acción.TMMM-   Noviembre 26 de 2018: La referente PMI, informa que se ha gestionado con la Oficina Asesora de Planeación la estructración de indicadores para la medición de eficiencia y efectividad del Sistema de Alerta de Bogotá, evidenciado en acta del 14 de noviembre; aun no se han estructurado los indicadores, los cuales son los productos esperados de la acción. TMMM
MAYO 10 DE 2019: La dependencia no presenta evidencias, la acción se encuentra vencida por lo que se requiere prioirzación de la misma.
JULIO Y OCTUBRE DE 2019: La dependencia reporta que se encuentra en proceso de construcción de los indicadores y presenta una formulación de los mismos. Los indicadores se encuentran en proceso de validación. Se dara cierre a la acción una vez dichos indicadores sean validados para su implementación.
Seguimiento a dic 2019:   En atención a que continua en revisión y la accion implica formulación e implementación se asigna 50%. Se recomienda dinamizar su aprobación dado que la acción presenta estado de vencido
Abril de 2020: Continua con el porcentaje actual, se recomienda dar enfasis a su cierre en atencion a las nuevaas mesas desde OAP para implementacion MIPG En atención a que ya lleva  mas de un año en su implementación se establece ploazo perentorio de cierre para el siguiente periodo de revisión, o se registrara materialziación de riesgo y tratamiento administrativo correspondiente en el Comité Institucional de Coordinación de Control Interno.DKRP
JULIO 2020: Mediate COM INTERNA 2020IE2550 RESP A COMUNICACION INTERNA IE-2339 Estado de acciones abiertas del Plan de mejoramiento Institucional asociadas a la Subdirección de Análisis de Riesgos y Efectos del Cambio Climático, se establece una mesa de trabajo con OAP para dar cierre a la acción. Se deja como periodo de subsanación total  de esta hasta el 15 de agosto donde se hará una revisión de lo adelantado. Continúa abierta. DKRP. 
09/09/2020: La dependencia remite hoja de vida de indicadores de eficacia y efectividad asi como el seguimiento correspondiente al mes de julio, se da cierre a la acción, no obstante, se haran futuras verificaciones de la implementación de estos indicadores, adicionalmente se recomienda evaluar que es lo que se esta midiendo y si esto representa todas las acciones que se ejecutan por parte del SAB, toda vez que el hallazgo ahcia referencia a los indicadores del Sistema.</t>
  </si>
  <si>
    <t>ISAB17-2</t>
  </si>
  <si>
    <t>NTC-GP 1000:2009 - 4.2 GESTIÒN DOCUMENTAL 4.2.3 Control de documentos</t>
  </si>
  <si>
    <t>Debilidad 2: Procedimientos desactualizados i) GAR-PD-04 Monitoreo de Amenazas Versión 2 de 2010 y ii) GAR-PD-03 Organización, Administración y Activación del Sistema de Alertas Tempranas – SAT Versión 2 de 2015.</t>
  </si>
  <si>
    <t>La nueva estructura propuesta para el Sistema de Alerta de Bogotá (SAB), actualmente en operación, hace necesaria la revisión y actualización de los procedimientos que sobre la materia se encuentran vigentes en la entidad, de acuerdo con las responsabilidades asignadas para el desarrollo de los diferentes componentes del SAB a las Subdirecciones de Análisis de Riesgos y de Manejo de Emergencias y Desastres</t>
  </si>
  <si>
    <t>Revisión y actualización de procedimientos relacionados con el SAB de acuerdo con las responsabilidades establecidas para cada Subdirección.</t>
  </si>
  <si>
    <r>
      <rPr>
        <rFont val="Calibri, sans-serif"/>
      </rPr>
      <t xml:space="preserve">Diciembre 26 de 2017: Por parte de la Subdirección de Análisis de Riesgos se está trabajando en el ajuste del procedimiento relacionado con el Sistema de Alerta de Bogotá para los 3 primeros componentes definidos en la nueva estructura. Junio 15 de 2018: La actualización del procedimiento del Sistema de Alerta de Bogotá relacionada con las funciones desarrolladas por parte de la Subdirección de Análisis de Riesgos fue remitido a la Oficina Asesora de Planeación para que fuera incorporado en la documentación vigente que maneja la entidad. Se puede consultar en el siguiente link: http://www.idiger.gov.co/documents/20182/316365/GAR-PD-04+Sistema+de+Alerta+Bogot%C3%A1.pdf/971879e7-bda0-4235-be79-8ae076c0bd10 Solicitamos cerrar esta acción dado que ya se cumplió. Noviembre 14 de 2018: En cumplimiento de cada uno de los componentes del SAB que corresponden a la SARECC, se tiene lo siguiente: 1. Análisis de riesgos: Se desarrolla en toda la SARECC, hay varios productos que han sido incorporados para la identificación de los sitios objeto de estudio, hay sensores instalados para la recopilación y análisis de la información. 2 y 3: Ya se está utilizando la información de los planos normativos, sítios críticos, asistencia técnica. 4. Están en proceso de empalme, ya estableció plan de trabajo. Se remiten actas de Noviembre 21 y 23 de 2018 5. Comunicación se ha avanzado con la información monitoreando, twitter, chat de emergencias, comunicaciones al interior de las entidades que participan. Las condiciones no han dado para que se generen una alerta a la comunidad lo que no significa que no se está avanzando con este componente. </t>
    </r>
    <r>
      <rPr>
        <rFont val="Calibri, sans-serif"/>
        <b/>
      </rPr>
      <t xml:space="preserve">Abril 11 de 2019: </t>
    </r>
    <r>
      <rPr>
        <rFont val="Calibri, sans-serif"/>
      </rPr>
      <t xml:space="preserve">Componente 1. Análisis de riesgos: Se continúa desarrollando en toda la SARECC. Los distintos grupos funcionales están generando información, la cual es utilizada por el SAB para su retroalimentación y ajuste de los umbrales, como es el caso específico de asistencia técnica que practica las visitas para sitios con prioridad baja y media por deslizamiento por efecto de la lluvia y la información es compartida con SAB mediante las fichas de monitoreo. Componente 2 y 3: Esta actividad es de carácter evolutivo y continua ya que las redes de monitoreo se vienen actualizando y fortaleciendo con más sensores, es así que para el año 2018 se instalaron 15 nuevas estaciones pluviométricas y 4 hidrológicas para toma de niveles con lo cual la red hidrometeorológica cuenta con 60 estaciones en operación en este momento.  En la página web www.sire.gov.co/wep/sab, se evidencia el avance logrado en el desarrollo de los tres primeros componentes. Componente 4: Decisiones Previas para la respuesta, Este es un desarrollo progresivo, en constante construcción, sujeto a ajustes permanentes como resultado de una constante revisión e identificación de las necesidades de información por parte de los usuarios de esta herramienta. Es importante entender que el componente no es posible desarrollarlo sin que primero se haya desarrollado los componentes anteriores, en este momento está a nivel institucional, donde se emite boletines de sitios priorizados por deslizamiento de lluvias, precipitación acumulada a 6 ,11 am y 5 pmM con un boletín de precipitación diaria acumulada del día anterior a las 6 am, para los grupos funcionales de Emergencias y Asistencia Técnica  Componente 5: Comunicación y Difusión de Alerta Los productos del Sistema de Alerta de Bogotá son construidos a partir de los escenarios de riesgos y la ciudadanía puede acceder a sus productos a través de la página WEB. A nivel interno en el IDIGER, se emiten vía chat reportes de registros de lluvias acumuladas y niveles de desborde del Rio Tunjuelo y Bogotá en tres momentos del día: 6 am, 11 am y 6pm, de manera adicional se presenta el acumulado del día anterior que se remite a las 6 am, este ejercicio permite aportar información no solo a los equipos encargados de la respuesta a emergencias, sino también a los diferentes medios de comunicación para los que hoy el SAB se constituye en una herramienta de trabajo, gracias a la labor de sensibilización por parte de la oficina de comunicaciones de la entidad. El enfoque y el acercamiento de los productos del SAB a la comunidad, se hace a través de las redes sociales, buscando llegar con la información de manera masiva.
</t>
    </r>
    <r>
      <rPr>
        <rFont val="Calibri, sans-serif"/>
        <b/>
      </rPr>
      <t xml:space="preserve">Julio 16 de 2019: </t>
    </r>
    <r>
      <rPr>
        <rFont val="Calibri, sans-serif"/>
      </rPr>
      <t xml:space="preserve">Durante el trimestre de abril a junio, se continuó con la consolidación de los componentes 2 y 3 base para el desarrollo del componente de decisiones previas para la respuesta. Se realizó la revisión del estudio de Sistema de Alerta Temprana de Inundaciones de la Quebrada Limas (experiencia previa), identificando las necesidades y actualizaciones requeridas para su implementación. Se adelantó recorrido el día 23 de mayo de 2019 con profesionales de SAB y escenarios donde se identificaron miras y sitios críticos de desborde basados en los ya identificados dentro del estudio, una vez realizada la reunión con la subdirección se dará inicio a la implementación del Sistema de Alerta para la Quebrada Limas.
Dentro del piloto de encharcamiento se toman los sectores de acuerdo a las priorizaciones realizadas desde la Subdirección de Emergencias y evaluadas por profesionales de SAB. Para tener más claridad y conocimiento de los sectores se practicó siete visitas a puntos con eventos repetitivos de encharcamiento en la cuenca del rio Tunjuelo en las localidades de Tunjuelo y Bosa, visitas adelantadas en conjunto con los CLGR-CC y los delegados de la comunidad en donde se pudo tener referencia de como la comunidad y el CLGR-CC utilizan la información dada por el SAB. Se adelantó acercamiento con los CLGR-CC de Bosa y Tunjuelito para presentar el SAB mostrando como la información del SAB puede ser leída, interpretada y usada por la comunidad.
</t>
    </r>
    <r>
      <rPr>
        <rFont val="Calibri, sans-serif"/>
        <b/>
      </rPr>
      <t>Septiembre 30 de 2019:</t>
    </r>
    <r>
      <rPr>
        <rFont val="Calibri, sans-serif"/>
      </rPr>
      <t xml:space="preserve"> Se adelantó la actualización del procedimiento GAR-PD-04 Sistema de Alerta Bogotá versión 3, en donde se incluye los cinco componentes del Sistema de Alerta de Bogotá. Se anexa versión preliminar y La presentación base inicial de evaluación conceptual del procedimiento SAB.
</t>
    </r>
    <r>
      <rPr>
        <rFont val="Calibri, sans-serif"/>
        <b/>
      </rPr>
      <t xml:space="preserve">Diciembre 18 de 2019: </t>
    </r>
    <r>
      <rPr>
        <rFont val="Calibri, sans-serif"/>
      </rPr>
      <t xml:space="preserve">De acuerdo a la observación realizada por la Oficina de Control Interno se adelantó la actualización del procedimiento GAR-PD-04 Sistema de Alerta Bogotá versión 3, al cual se le realizará la modificación del título teniendo en cuenta que este procedimiento  está enfocado en los componentes 3 y 4 del Sistema de Alerta denominados Redes de observación y modelamiento, y Captura y procesamiento de datos y emisión de informes.  Por otra parte se dio inicio a la generación del procedimiento general para el Sistema de Alerta donde se especifiquen los diferentes procedimientos asociados a este. 
</t>
    </r>
    <r>
      <rPr>
        <rFont val="Calibri, sans-serif"/>
        <b/>
      </rPr>
      <t>Abril 24 de 2020:</t>
    </r>
    <r>
      <rPr>
        <rFont val="Calibri, sans-serif"/>
      </rPr>
      <t xml:space="preserve">  Se finalizó la actualización del procedimiento general para el Sistema de Alerta. Se remitió Correo electrónico a la OAP, para  revisión, aprobación y publicación.
</t>
    </r>
    <r>
      <rPr>
        <rFont val="Calibri, sans-serif"/>
        <b/>
      </rPr>
      <t xml:space="preserve">Julio 9 de 2020: </t>
    </r>
    <r>
      <rPr>
        <rFont val="Calibri, sans-serif"/>
      </rPr>
      <t xml:space="preserve">Se tiene la versión del procedimiento actualizado para el Sistema de Alerta Bogotá, el cual esta armonizado con el procedimiento PA-PD-03 Sistema de Alerta Bogotá - Decisiones previas para la respuesta de la Subdirección de Manejo de Emergencias. Se programó mesa técnica con la OAP para el día 21 de julio de 2020 para realizar la revisión y validación del procedimiento. 
</t>
    </r>
    <r>
      <rPr>
        <rFont val="Calibri, sans-serif"/>
        <b/>
      </rPr>
      <t xml:space="preserve">Septiembre 15 de 2020: </t>
    </r>
    <r>
      <rPr>
        <rFont val="Calibri, sans-serif"/>
      </rPr>
      <t xml:space="preserve"> Se realizó la publicación del documento "CR-PD-04 Sistema de Alerta Bogotá", el cual puede ser consultado en el mapa de procesos en el siguiente link. </t>
    </r>
    <r>
      <rPr>
        <rFont val="Calibri, sans-serif"/>
        <color rgb="FF1155CC"/>
        <u/>
      </rPr>
      <t>https://www.idiger.gov.co/web/guest/conocimiento</t>
    </r>
  </si>
  <si>
    <r>
      <rPr>
        <rFont val="Calibri, sans-serif"/>
        <b/>
        <sz val="11.0"/>
      </rPr>
      <t xml:space="preserve">Julio 18 de 2018: Se evidencia procedimiento publicado en el mapa de procesos de la entidad: "Sistema de Alerta Bogotá GAR-PD-04 Versión 2", en el cual se desarrollan dos de los cinco componentes de la estructura del Sistema de Alerta Temprana de Bogotá SAB. Por lo tanto se determina que la acción se encuentra en desarrollo y se recomienda el trabajo conjunto con la Subdirección de Emergencias estableciendo las salidas que deben retroalimentar el o los procedimientos correspondientes a los componentes de Decisiones previas para la respuesta y Comunicación y difusión de alertas. A partir de la estructura del SAB, se establece el siguiente nivel de avance en la acción: "Revisión y actualización de procedimientos relacionados con el SAB de acuerdo con las responsabilidades establecidas para cada Subdirección" 1. Análisis de Riesgos: 0% 2. Redes de Observación y Modelamiento: 20% 3. Captura y procesamiento de datos y emisión de informes: 20% 4. Decisiones previas para la respuesta: 0% 5. Comunicación y difusión de alertas: 0% Noviembre 27 de 2018: En el seguimiento desarrollado por la SARECC, se explica que las actividades en general de esta Subdirección, están articuladas al SAB, por lo tanto cada uno de los componentes del SAB, se están ejecutando. No obstante, la acción va encaminada a la formulación del procedimiento SAB, y los porcentajes asignados por la Oficina de Control Interno corresponden al desarrollo de cada uno de los componentes dentro del procedimiento, teniendo en cuenta además que el alcance del procedimiento publicado determina lo siguiente.  "El Sistema se diseñó con base en la articulación de cinco (5) componentes fundamentales (1. Análisis de riesgos, 2. Redes de observación y modelación, 3.Captura y procesamiento de datos y emisión de informes, 4. Decisiones previas para la respuesta y 5. Comunicación y difusión de alertas). El procedimiento descrito a continuación está enfocado en el desarrollo de las acciones realizadas dentro de los componentes denominados Redes de observación y modelamiento, y Captura y procesamiento de datos y emisión de informes." Teniendo en cuenta lo anterior, la Oficina de Control Interno recomienda que se actualice este procedimiento teniendo en cuenta las actividades desarrolladas por la Subdirección de Análisis, o por lo menos que se asocien los procedimientos correspondientes de tal forma que cualquier persona pueda interpretar correctamente el procedimiento del SAB. TMMM
OCTUBRE DE 2019: De acuerdo a lo reportado por la Subdirección de Análisis de Riesgos y Efectos del Cambio Climático, se estan desarrollando actividades en cada uno de los componentes del SAB, no obstante cabe resaltar que la acción formulada hace referencia a la documnetación a través de un procedimiento de las actividaes del SAB, por lo tanto la verificación que hace la Oficina de Control Interno no esta enfocada en evaluar el nivel de avance de los componentes sino la inclusión de las actividades de cada uno de los componentes en un procedimiento o como ya se habia recomendado en el seguimiento del 27 de noviembre que por lo menos se asocien a traves de un procedimeinto principal las acciones, protocolos y/o procedimientos correspondientes al SAB.
SEGUIMIENTO DICIEMBRE 2019: En atención a que el procedimeinto se encuentra en modificación continúa con el porcentaje previo hasta su definición. Se recomieda dinamizar con la OAP su actualización en atención al vencimiento de la acción.
Abril 2020: Se incrementa a 90% hasta su publicación en página web. Se recomienda asegurar su publicación y remitir soporte para cierre. Continua abierta. DKRP
24/08/2020: </t>
    </r>
    <r>
      <rPr>
        <rFont val="Calibri, sans-serif"/>
        <b val="0"/>
        <sz val="11.0"/>
      </rPr>
      <t xml:space="preserve">Se verificó el mapa de procesos del IDIGER : Conocimiento del riesgo y efectos del cambio climático - Sistema de Alerta Bogotá, y aun no se encuentra el procedimiento actualizado, teniendo en cuenta que de acuerdo al seguimiento de la dependencia se programó reunión con la OAP el pasado 21 de julio , se esperaria la publicación de dicho procedimiento a la fecha. Se recomienda gestionar la publicación de este procedimiento para finalización de la acción teniendo en cuenta la antiguedad del hallazgo (2017). </t>
    </r>
    <r>
      <rPr>
        <rFont val="Calibri, sans-serif"/>
        <b/>
        <sz val="11.0"/>
      </rPr>
      <t xml:space="preserve">TMMM
15/09/2020: </t>
    </r>
    <r>
      <rPr>
        <rFont val="Calibri, sans-serif"/>
        <b val="0"/>
        <sz val="11.0"/>
      </rPr>
      <t xml:space="preserve">De acuerdo al reporte de la SRACC, se verifico la publicación del procedimiento "Sistema de Alerta de Bogotá", en el que se contemplan tres de los cinco componentes del SAB (2. Redes de observación y modelación, 3. Captura y procesamiento de datos y emisión de informes, y 5. Comunicación y difusión de alertas), argumentando la articulación de este procedimiento con los procedimientos GAR-PD-01 Asistencia Técnica, GAR-PD-03 Conceptos de Técnico de Legalización, GARPD-07 Estudios y diseños, GAR-PD-06 Caracterización de escenarios de riesgo asociados al componente 1. Análisis de riesgos hace referencia a la identificación, evaluación y análisis de las condiciones de riesgo y el procedimiento Procedimientos GAR –PD-03 Sistema de Alerta Bogotá Componente 4. Decisiones Previas para la Respuesta, todos los procedimientos mencionados se encuentran publicados en el mapa de procesos del IDIGER. Se da cierre a la acción. </t>
    </r>
    <r>
      <rPr>
        <rFont val="Calibri, sans-serif"/>
        <b/>
        <sz val="11.0"/>
      </rPr>
      <t xml:space="preserve">TMMM
</t>
    </r>
  </si>
  <si>
    <t>ISAB17-1</t>
  </si>
  <si>
    <t>Procedimiento Organización, Administración y Activación del Sistema de Alerta Temprana - SAT GAR-PD-03 Versión 2 de 2015.
 Acuerdo 007 de 2016, Articulo 9, numeral 8. 
 Resolución 411 de 2016, funciones cargo de profesional especializado código 222 grado 29, i) Área funcional: Subdirección para el Manejo de Emergencias y Desastres- Sistema de Alerta.
 NTC-GP 1000:2009- 5.5 RESPONSABILIDAD, AUTORIDAD Y COMUNICACIÓN 
 5.5.1 Responsabilidad y autoridad.
 NTC-GP 1000:2009 - 7.5 PRODUCCIÓN Y PRESTACIÓN DE SERVICIO .
 7.5.2 Validación de los procesos de la producción y de la prestación del servicio c) el uso de métodos y procedimientos específicos.
 MECI 2014 - 1. MÓDULO DE CONTROL DE PLANEACIÓN Y GESTIÓN
 1.2 Componente Direccionamiento Estratégico 
 1.2.3 Estructura Organizacional</t>
  </si>
  <si>
    <t>Debilidad 1: Discrepancia de las responsabilidades asignadas y ejecutadas por la Subdirección para el manejo de emergencias y la Subdirección de análisis de riesgos con respecto al Sistema de Alerta de Bogotá, frente a lo establecido en la Resolución 411 de 2016 y el procedimiento GAR-PD-03 Organización, Administración y Activación del Sistema de Alertas Tempranas – SAT Versión 2.</t>
  </si>
  <si>
    <r>
      <rPr>
        <rFont val="Calibri, sans-serif"/>
      </rPr>
      <t xml:space="preserve">Diciembre 26 de 2017: Por parte de la Subdirección de Análisis de Riesgos se está trabajando en el ajuste del procedimiento relacionado con el Sistema de Alerta de Bogotá para los 3 primeros componentes definidos en la nueva estructura. Junio 15 de 2018: La actualización del procedimiento del Sistema de Alerta de Bogotá relacionada con las funciones desarrolladas por parte de la Subdirección de Análisis de Riesgos fue remitido a la Oficina Asesora de Planeación para que fuera incorporado en la documentación vigente que maneja la entidad. Se puede consultar en el siguiente link: http://www.idiger.gov.co/documents/20182/316365/GAR-PD-04+Sistema+de+Alerta+Bogot%C3%A1.pdf/971879e7-bda0-4235-be79-8ae076c0bd10 Solicitamos cerrar esta acción dado que ya se cumplió. Noviembre 14 de 2018: En cumplimiento de cada uno de los componentes del SAB que corresponden a la SARECC, se tiene lo siguiente: 1. Análisis de riesgos: Se desarrolla en toda la SARECC, hay varios productos que han sido incorporados para la identificación de los sitios objeto de estudio, hay sensores instalados para la recopilación y análisis de la información. 2 y 3: Ya se está utilizando la información de los planos normativos, sitios críticos, asistencia técnica. 4. Están en proceso de empalme, ya estableció plan de trabajo. Se remiten actas de Noviembre 21 y 23 de 2018 5. Comunicación se ha avanzado con la información monitoreando, twitter, chat de emergencias, comunicaciones al interior de las entidades que participan. Las condiciones no han dado para que se generen una alerta a la comunidad lo que no significa que no se está avanzando con este componente.
</t>
    </r>
    <r>
      <rPr>
        <rFont val="Calibri, sans-serif"/>
        <b/>
      </rPr>
      <t>Abril 11 de 2019:</t>
    </r>
    <r>
      <rPr>
        <rFont val="Calibri, sans-serif"/>
      </rPr>
      <t xml:space="preserve"> Componente 1. Análisis de riesgos: Se continúa desarrollando en toda la SARECC. Los distintos grupos funcionales están generando información, la cual es utilizada por el SAB para su retroalimentación y ajuste de los umbrales, como es el caso específico de asistencia técnica que practica las visitas para sitios con prioridad baja y media por deslizamiento por efecto de la lluvia y la información es compartida con SAB mediante las fichas de monitoreo.
Componente 2 y 3: Esta actividad es de carácter evolutivo y continua ya que las redes de monitoreo se vienen actualizando y fortaleciendo con más sensores, es así que para el año 2018 se instalaron 15 nuevas estaciones pluviométricas y 4 hidrológicas para toma de niveles con lo cual la red hidrometeorológica cuenta con 60 estaciones en operación en este momento.  En la página web www.sire.gov.co/wep/sab, se evidencia el avance logrado en el desarrollo de los tres primeros componentes. 
Componente 4: Decisiones Previas para la respuesta, Este es un desarrollo progresivo, en constante construcción, sujeto a ajustes permanentes como resultado de una constante revisión e identificación de las necesidades de información por parte de los usuarios de esta herramienta. Es importante entender que el componente no es posible desarrollarlo sin que primero se haya desarrollado los componentes anteriores, en este momento está a nivel institucional, donde se emite boletines de sitios priorizados por deslizamiento de lluvias, precipitación acumulada a 6 ,11 am y 5 pmM con un boletín de precipitación diaria acumulada del día anterior a las 6 am, para los grupos funcionales de Emergencias y Asistencia Técnica 
Componente 5: Comunicación y Difusión de Alerta Los productos del Sistema de Alerta de Bogotá son construidos a partir de los escenarios de riesgos y la ciudadanía puede acceder a sus productos a través de la página WEB. A nivel interno en el IDIGER, se emiten vía chat reportes de registros de lluvias acumuladas y niveles de desborde del Rio Tunjuelo y Bogotá en tres momentos del día: 6 am, 11 am y 6pm, de manera adicional se presenta el acumulado del día anterior que se remite a las 6 am, este ejercicio permite aportar información no solo a los equipos encargados de la respuesta a emergencias, sino también a los diferentes medios de comunicación para los que hoy el SAB se constituye en una herramienta de trabajo, gracias a la labor de sensibilización por parte de la oficina de comunicaciones de la entidad. El enfoque y el acercamiento de los productos del SAB a la comunidad, se hace a través de las redes sociales, buscando llegar con la información de manera masiva.
</t>
    </r>
    <r>
      <rPr>
        <rFont val="Calibri, sans-serif"/>
        <b/>
      </rPr>
      <t>Julio 16 de 2019:</t>
    </r>
    <r>
      <rPr>
        <rFont val="Calibri, sans-serif"/>
      </rPr>
      <t xml:space="preserve"> Durante el trimestre de abril a junio, se continuó con la consolidación de los componentes 2 y 3 base para el desarrollo del componente de decisiones previas para la respuesta. Se realizó la revisión del estudio de Sistema de Alerta Temprana de Inundaciones de la Quebrada Limas (experiencia previa), identificando las necesidades y actualizaciones requeridas para su implementación. Se adelantó recorrido el día 23 de mayo de 2019 con profesionales de SAB y escenarios donde se identificaron miras y sitios críticos de desborde basados en los ya identificados dentro del estudio, una vez realizada la reunión con la subdirección se dará inicio a la implementación del Sistema de Alerta para la Quebrada Limas.
Dentro del piloto de encharcamiento se toman los sectores de acuerdo a las priorizaciones realizadas desde la Subdirección de Emergencias y evaluadas por profesionales de SAB. Para tener más claridad y conocimiento de los sectores se practicó siete visitas a puntos con eventos repetitivos de encharcamiento en la cuenca del rio Tunjuelo en las localidades de Tunjuelo y Bosa, visitas adelantadas en conjunto con los CLGR-CC y los delegados de la comunidad en donde se pudo tener referencia de como la comunidad y el CLGR-CC utilizan la información dada por el SAB.
Se adelantó acercamiento con los CLGR-CC de Bosa y Tunjuelito para presentar el SAB mostrando como la información del SAB puede ser leída, interpretada y usada por la comunidad.
</t>
    </r>
    <r>
      <rPr>
        <rFont val="Calibri, sans-serif"/>
        <b/>
      </rPr>
      <t>Octubre 7 de 2019:</t>
    </r>
    <r>
      <rPr>
        <rFont val="Calibri, sans-serif"/>
      </rPr>
      <t xml:space="preserve"> En el Mapa de Proceso -Idiger, dentro de los procesos Misionales se crea el proceso "Promoción de la Autogestión Ciudadana del Riesgo", del cual hace parte el Sistema de Alerta Temprana de Bogotá (Componente decisiones previas para la respuesta), en tal sentido, se realizó un ejercicio de actualización de dicho proceso. Dado que algunos grupos de Reducción hacen parte de este proceso, la propuesta se presentó a cada uno de los Subdirectores a la espera de sus comentarios y propuestas de modificación.  La Subdirección de Emergencias realizó la revisión y propuso algunos ajustes los cuales ya fueron incorporados, se está a la espera de los comentarios de la Subirección de Reducción, con el fin de incorporar lo respectivo e iniciar el ejercicio de revisión del procedimiento. 
</t>
    </r>
    <r>
      <rPr>
        <rFont val="Calibri, sans-serif"/>
        <b/>
      </rPr>
      <t xml:space="preserve">Diciembre 18 de 2019: </t>
    </r>
    <r>
      <rPr>
        <rFont val="Calibri, sans-serif"/>
      </rPr>
      <t xml:space="preserve">De acuerdo a la observación realizada por la Oficina de Control Interno se adelantó la actualización del procedimiento GAR-PD-04 Sistema de Alerta Bogotá versión 3, al cual se le realizará la modificación del título teniendo en cuenta que este procedimiento  está enfocado en los componentes 3 y 4 del Sistema de Alerta denominados Redes de observación y modelamiento, y Captura y procesamiento de datos y emisión de informes.   Por otra parte se dio inicio a la generación del procedimiento general para el Sistema de Alerta donde se especifiquen los diferentes procedimientos asociados a este. 
</t>
    </r>
    <r>
      <rPr>
        <rFont val="Calibri, sans-serif"/>
        <b/>
      </rPr>
      <t xml:space="preserve">Abril 24 de 2020: </t>
    </r>
    <r>
      <rPr>
        <rFont val="Calibri, sans-serif"/>
      </rPr>
      <t xml:space="preserve">Se finalizó la actualización del procedimiento general para el Sistema de Alerta. Se remitió Correo electrónico a la OAP, para  revisión, aprobación y publicación.
</t>
    </r>
    <r>
      <rPr>
        <rFont val="Calibri, sans-serif"/>
        <b/>
      </rPr>
      <t xml:space="preserve"> Julio 9 de 2020: </t>
    </r>
    <r>
      <rPr>
        <rFont val="Calibri, sans-serif"/>
      </rPr>
      <t xml:space="preserve">Se tiene la versión del procedimiento actualizado para el Sistema de Alerta Bogotá, el cual esta armonizado con el procedimiento PA-PD-03 Sistema de Alerta Bogotá - Decisiones previas para la respuesta de la Subdirección de Manejo de Emergencias. 
Se programó mesa técnica con la OAP para el día 21 de julio de 2020 para realizar la revisión y validación del procedimiento. 
</t>
    </r>
    <r>
      <rPr>
        <rFont val="Calibri, sans-serif"/>
        <b/>
      </rPr>
      <t xml:space="preserve">Septiembre 15 de 2020: </t>
    </r>
    <r>
      <rPr>
        <rFont val="Calibri, sans-serif"/>
      </rPr>
      <t xml:space="preserve">Se realizó la publicación del documento "CR-PD-04 Sistema de Alerta Bogotá", el cual puede ser consultado en el mapa de procesos en el siguiente link. </t>
    </r>
    <r>
      <rPr>
        <rFont val="Calibri, sans-serif"/>
        <color rgb="FF1155CC"/>
        <u/>
      </rPr>
      <t>https://www.idiger.gov.co/web/guest/conocimiento</t>
    </r>
  </si>
  <si>
    <t>Julio 18 de 2018: Se evidencia procedimiento publicado en el mapa de procesos de la entidad: "Sistema de Alerta Bogotá GAR-PD-04 Versión 2", en el cual se desarrollan dos de los cinco componentes de la estructura del Sistema de Alerta Temprana de Bogotá SAB. Por lo tanto se determina que la acción se encuentra en desarrollo y se recomienda el trabajo conjunto con la Subdirección de Emergencias estableciendo las salidas que deben retroalimentar el o los procedimientos correspondientes a los componentes de Decisiones previas para la respuesta y Comunicación y difusión de alertas. A partir de la estructura del SAB, se establece el siguiente nivel de avance en la acción: "Revisión y actualización de procedimientos relacionados con el SAB de acuerdo con las responsabilidades establecidas para cada Subdirección" 1. Análisis de Riesgos: 0% 2. Redes de Observación y Modelamiento: 20% 3. Captura y procesamiento de datos y emisión de informes: 20% 4. Decisiones previas para la respuesta: 0% 5. Comunicación y difusión de alertas: 0% Noviembre 27 de 2018: En el seguimiento desarrollado por la SARECC, se explica que las actividades en general de esta Subdirección, están articuladas al SAB, por lo tanto cada uno de los componentes del SAB, se están ejecutando. No obstante, la acción va encaminada a la formulación del procedimiento SAB, y los porcentajes asignados por la Oficina de Control Interno corresponden al desarrollo de cada uno de los componentes dentro del procedimiento, teniendo en cuenta además que el alcance del procedimiento publicado determina lo siguiente.  "El Sistema se diseñó con base en la articulación de cinco (5) componentes fundamentales (1. Análisis de riesgos, 2. Redes de observación y modelación, 3.Captura y procesamiento de datos y emisión de informes, 4. Decisiones previas para la respuesta y 5. Comunicación y difusión de alertas). El procedimiento descrito a continuación está enfocado en el desarrollo de las acciones realizadas dentro de los componentes denominados Redes de observación y modelamiento, y Captura y procesamiento de datos y emisión de informes." Teniendo en cuenta lo anterior, la Oficina de Control Interno recomienda que se actualice este procedimiento teniendo en cuenta las actividades desarrolladas por la Subdirección de Análisis, o por lo menos que se asocien los procedimientos correspondientes de tal forma que cualquier persona pueda interpretar correctamente el procedimiento del SAB. TMMM
JULIO Y OCTUBRE DE 2019: De acuerdo a lo reportado por la Subdirección de Análisis de Riesgos y Efectos del Cambio Climático, se estan desarrollando actividades en cada uno de los componentes del SAB, no obstante cabe resaltar que la acción formulada hace referencia a la documnetación a través de un procedimiento de las actividaes del SAB, por lo tanto la verificación que hace la Oficina de Control Interno no esta enfocada en evaluar el nivel de avance de los componentes sino la inclusión de las actividades de cada uno de los componentes en un procedimiento o como ya se habia recomendado en el seguimiento del 27 de noviembre que por lo menos se asocien a traves de un procedimeinto principal las acciones, protocolos y/o procedimientos correspondientes al SAB.
SEGUIMIENTO DICIEMBRE 2019: En atención a que el procedimeinto se encuentra en modificación continúa con el porcentaje previo hasta su definición. Se recomieda dinamizar con la OAP su actualización en atención al vencimiento de la acción.
Seguimiento Abril de 2020: Se identifica avance en gestión de trámite ante gestión documental y Oficina Asesora de Planeación en el procedimiento SAB. En el contexto actual se recomienda correlacionar esta acción con el proyecto de meta en nuevo plan de desarrollo: Operar y mantener un sistema de alerta SAB.  Continua abierta.DKRP
JULIO 2020: Mediate COM INTERNA 2020IE2550 RESP A COMUNICACION INTERNA IE-2339 Estado de acciones abiertas del Plan de mejoramiento Institucional asociadas a la Subdirección de Análisis de Riesgos y Efectos del Cambio Climático, se establece una mesa de trabajo con OAP para dar cierre a la acción. Se deja como periodo de subsanación total  de esta hasta el 15 de agosto donde se hará una revisión de lo adelantado. DKRP. Continua abierta.
24/08/2020: Se verificó el mapa de procesos del IDIGER : Conocimiento del riesgo y efectos del cambio climático - Sistema de Alerta Bogotá, y aun no se encuentra el procedimiento actualizado, teniendo en cuenta que de acuerdo al seguimiento de la dependencia se programó reunión con la OAP el pasado 21 de julio , se esperaria la publicación de dicho procedimiento a la fecha. Se recomienda gestionar la publicación de este procedimiento para finalización de la acción teniendo en cuenta la antiguedad del hallazgo (2017). TMMM
15/09/2020: De acuerdo al reporte de la SRACC, se verifico la publicación del procedimiento "Sistema de Alerta de Bogotá", en el que se contemplan tres de los cinco componentes del SAB (2. Redes de observación y modelación, 3. Captura y procesamiento de datos y emisión de informes, y 5. Comunicación y difusión de alertas), argumentando la articulación de este procedimiento con los procedimientos GAR-PD-01 Asistencia Técnica, GAR-PD-03 Conceptos de Técnico de Legalización, GARPD-07 Estudios y diseños, GAR-PD-06 Caracterización de escenarios de riesgo asociados al componente 1. Análisis de riesgos hace referencia a la identificación, evaluación y análisis de las condiciones de riesgo y el procedimiento Procedimientos GAR –PD-03 Sistema de Alerta Bogotá Componente 4. Decisiones Previas para la Respuesta, todos los procedimientos mencionados se encuentran publicados en el mapa de procesos del IDIGER. Se da cierre a la acción. TMMM</t>
  </si>
  <si>
    <t>IEC14-4</t>
  </si>
  <si>
    <t>Auditoria Interna - Estudios y Conceptos</t>
  </si>
  <si>
    <t>NO CONFORMIDAD 8, 9 10 Y 11 3.2.2.4. Falta de criterios y estandarización de métodos en las visitas técnicas 3.2.2.5. Deficiencias en los procedimientos 3.2.2.6. Debilidades en la atención de la ventanilla única del constructor 3.2.2.7. Falta estandarizar criterios y métodos tanto en la generación de conceptos como en las revisiones de los mismos.</t>
  </si>
  <si>
    <t>Ajustar y socializar las metodologías para la elaboración de estudios de amenaza y riesgo de tal forma que revise el alcance y las condiciones de aplicabilidad</t>
  </si>
  <si>
    <t>Diana Patricia Arévalo Subdirectora de Análisis de Riesgos y Efectos del Cambio Climático</t>
  </si>
  <si>
    <r>
      <rPr>
        <rFont val="Arial, sans-serif"/>
      </rPr>
      <t xml:space="preserve">JESUS DELGADO
 Se elaboró una propuesta de modificación de la metodología para la elaboración de los estudios de amenaza y riesgo, mediante la actualización de la Resolución 227 de 2006, sin embargo, ésta no fue acogida por la Dirección, en consideración a la expedición del Decreto 1807 de 2014 por parte del Gobierno Nacional, donde se reglamentan los estudios detallados para la incorporación de la gestión del riesgo en la actualización del Plan de Ordenamiento Territorial, proceso que actualmente se encuentra en desarrollo, conforme a los lineamientos y plazos establecidos por la Secretaría Distrital de Planeación. Dentro se éste, se están revisando las metodologías que pueden ser adoptadas para el análisis de movimientos en masa, y se debe definir la que se utilizará en el proyecto de actualización del POT, de manera que con base en ella se retomará el ajuste de la Resolución 227 de 2006 y sus procesos de socialización.
  Enero 05 de 2017: Se realizará capacitación de la resolución 227. Abril 27 de 2017: Conforme las acciones previas realizadas, se programó la revisión, actualización o modificación de la resolución 227 de 2006 que contiene los términos de referencia para los estudios de amenaza y riesgo para el trámite de licencias de urbanización, actividad que se encuentra incluida en el plan de acción de la Subdirección de Análisis de Riesgos y Efectos del Cambio Climático, la cual está programada para realizarse a partir del 3 de julio de 2017. Octubre 12 de 2017: A partir de la propuesta de modificación de la metodología para la elaboración de los estudios de amenaza y riesgo, mediante la actualización de la Resolución 227 de 2006, planteada en el 2014, se identificaron las oportunidades de mejora a partir de la normatividad vigente aplicable y la experiencia durante la revisión de los estudios detallados durante los últimos tres años, con el fin de complementar la propuesta.  Diciembre 26 de 2017: Conforme a la revisión adelantada se complementa y presenta una nueva propuesta de actualización de la Resolución 227 de 2006, la cual contempla una separación entre la parte técnica y normativa. Dicha versión se puso en consideración de los profesionales de la Subdirección de Análisis de Riesgos y Efectos del Cambio Climático y se ajustó de acuerdo a los comentarios efectuados. Actualmente se cuenta con la propuesta técnica, una versión preliminar de la propuesta normativa y una presentación que evidencia los cambios principales de esta versión con relación a la resolución 227. Junio 25 de 2018: Con relación al componente normativo de la propuesta, se solicitó a la oficina Jurídica del IDIGER el apoyo de uno de sus profesionales para la revisión y ajuste de la misma, ante lo cual dicha oficina designó a la profesional Johanna Carolina Mendoza Brand con quien se coordinó una reunión para el día 5 de julio de 2018 con el fin de iniciar las labores pertinentes. Con relación al componente técnico, se está analizando la pertinencia de poner en consideración de otros sectores, el documento propuesto, para retroalimentación. Noviembre 14 de 2018: Con relación al componente jurídico se ha trabajado con Doctora Carolina Mendoza sobre la estructuración preliminar de la resolución, actualmente se está realizando una verificación de las normas que soportan el trámite con el fin de identificar vigencias y pertinencia. Con relación al componente técnico, se recibió un memorando del Ingeniero Álvaro González con un concepto técnico referente al tema específico de factores de seguridad, el cual se está analizando para determinar la pertinencia de inclusión y de ser el caso desarrollar los ajustes necesarios.
</t>
    </r>
    <r>
      <rPr>
        <rFont val="Arial, sans-serif"/>
        <b/>
      </rPr>
      <t xml:space="preserve">Febrero 21 de 2019: </t>
    </r>
    <r>
      <rPr>
        <rFont val="Arial, sans-serif"/>
      </rPr>
      <t xml:space="preserve">Se realiza reunión con el Ingeniero Álvaro González y otros profesionales de la SARECC para tratar el tema de factores de seguridad. </t>
    </r>
    <r>
      <rPr>
        <rFont val="Arial, sans-serif"/>
        <b/>
      </rPr>
      <t>Marzo 26 de 2019:</t>
    </r>
    <r>
      <rPr>
        <rFont val="Arial, sans-serif"/>
      </rPr>
      <t xml:space="preserve"> Se genera versión ajustada que involucra modificaciones con base en las observaciones recibidas en febrero 2019; esta propuesta es puesta inicialmente en consideración de los profesionales de Conceptos para licencias de Urbanización para que una vez revisada y/o modificada sea posteriormente presentada ante otros grupos y directivos al interior de la Entidad. Actualmente los profesionales de Conceptos para licencias de urbanización están valorando la propuesta generada en marzo de 2019.
</t>
    </r>
    <r>
      <rPr>
        <rFont val="Arial, sans-serif"/>
        <b/>
      </rPr>
      <t>Junio 26 de 2019:</t>
    </r>
    <r>
      <rPr>
        <rFont val="Arial, sans-serif"/>
      </rPr>
      <t xml:space="preserve"> Ante el inminente requisito de virtualizar el concepto, se avanza con reuniones y consultas internas para que la propuesta esté acorde con las implicaciones que la virtualización representa. A la fecha los profesionales de Conceptos para Licencias de Urbanización trabajan sobre la propuesta generada en marzo de 2019 incluyendo las consideraciones relacionadas con la virtualización del trámite y la postura institucional anteriormente enunciada. </t>
    </r>
    <r>
      <rPr>
        <rFont val="Arial, sans-serif"/>
        <b/>
      </rPr>
      <t xml:space="preserve">Julio 30 de 2019: </t>
    </r>
    <r>
      <rPr>
        <rFont val="Arial, sans-serif"/>
      </rPr>
      <t xml:space="preserve">Se realizó reunión de seguimiento al proceso de virtualización con funcionario de SDHT esto para despejar dudas de tipo técnico, jurídico y procedimental. </t>
    </r>
    <r>
      <rPr>
        <rFont val="Arial, sans-serif"/>
        <b/>
      </rPr>
      <t>Septiembre 24 de 2019:</t>
    </r>
    <r>
      <rPr>
        <rFont val="Arial, sans-serif"/>
      </rPr>
      <t xml:space="preserve"> Se realizó reunión con gestión documental y TIC's para determinar si el desarrollo propuesto por la oficina TIC del IDIGER influye en el tema procedimental que conlleva la virtualización, y de paso, en la propuesta de modificación de la mencionada resolución. Actualmente se revisa la propuesta técnica con base en observaciones realizadas a la misma por parte del área de estudios y diseños de la SARECC y se está a la espera de la reunión con la abogada de la OAJ para revisar la propuesta jurídica que le fue enviada para su respectiva revisión. Una vez se tenga la propuesta técnica compaginada con la propuesta jurídica, se presentará a directivos para que ellos autoricen la socialización ante el resto de la Entidad. 
</t>
    </r>
    <r>
      <rPr>
        <rFont val="Arial, sans-serif"/>
        <b/>
      </rPr>
      <t>Noviembre 02 de 2019:</t>
    </r>
    <r>
      <rPr>
        <rFont val="Arial, sans-serif"/>
      </rPr>
      <t xml:space="preserve"> Se envió versión de la propuesta jurídica con base en el trabajo adelantado con el gobierno distrital y nacional respecto la necesidad del concepto técnico como medida estratégica de reducción del riesgo. </t>
    </r>
    <r>
      <rPr>
        <rFont val="Arial, sans-serif"/>
        <b/>
      </rPr>
      <t xml:space="preserve">Diciembre 03 de 2019: </t>
    </r>
    <r>
      <rPr>
        <rFont val="Arial, sans-serif"/>
      </rPr>
      <t xml:space="preserve">Se realizó reunión con OAJ con el fin de coordinar cronograma de trabajo para la adopción de la Resolución. </t>
    </r>
    <r>
      <rPr>
        <rFont val="Arial, sans-serif"/>
        <b/>
      </rPr>
      <t>Diciembre 05 y 06 de 2019:</t>
    </r>
    <r>
      <rPr>
        <rFont val="Arial, sans-serif"/>
      </rPr>
      <t xml:space="preserve"> Se desarrollaron nuevas reuniones con Oficina TIC's IDIGER y Apoyo a la Construcción SDHT con el fin de involucrar cambios relacionados con la Ley 2106 de noviembre 22 de 2019, respecto el paso a producción en la VUC del Concepto Técnico de Licencias aprobado por las partes en octubre de 2019. </t>
    </r>
    <r>
      <rPr>
        <rFont val="Arial, sans-serif"/>
        <b/>
      </rPr>
      <t>Diciembre 12 de 2019</t>
    </r>
    <r>
      <rPr>
        <rFont val="Arial, sans-serif"/>
      </rPr>
      <t xml:space="preserve">: Se enviaron propuestas ajustadas (técnica y jurídica) a la abogada de la OAJ conforme los compromisos de la reunión de diciembre 03. Se espera que una vez se tenga la propuesta técnica compaginada con la propuesta jurídica, se presente ante directivos para que ellos allí definan cómo será la socialización y cuál sería la fecha de emisión de la respectiva normativa.
</t>
    </r>
  </si>
  <si>
    <r>
      <rPr>
        <rFont val="Calibri, sans-serif"/>
      </rPr>
      <t xml:space="preserve">25 DE AGOSTO DE 2016 El líder del grupo funcional de Conceptos, explica que los Términos de referencia para la emisión de conceptos y revisión de estudios, corresponden a los establecidos en la resolución 227 de 2006 cuyo objeto es la adopción de los términos de referencia para la ejecución de estudios detallados de amenaza y riesgo por fenómenos de remoción en masa para proyectos urbanísticos y de construcción de edificaciones en Bogotá D.C. De acuerdo a la acción propuesta, se requiere la socialización de los lineamientos actuales con el grupo de trabajo. TMMM ENERO 05 DE 2017: Se encuentra pendiente por realizar socialización. TMMM OCTUBRE 31 DE 2017: No se evidencia avances respecto a la socialización de la metodología. TMMM Diciembre 26 de 2017: Conforme a la revisión adelantada se complementa y presenta una nueva propuesta de actualización de la Resolución 227 de 2006, la cual contempla una separación entre la parte técnica y normativa. Dicha versión se puso en consideración de los profesionales de la Subdirección de Análisis de Riesgos y Efectos del Cambio Climático y se ajustó de acuerdo a los comentarios efectuados. Actualmente se cuenta con la propuesta técnica, una versión preliminar de la propuesta normativa y una presentación que evidencia los cambios principales de esta versión con relación a la resolución 227. Julio 18 de 2018: A pesar de las gestiones realizadas, aun no se evidencia metodología ajustada y socializada de acuerdo a la acción propuesta. Se recomienda priorizar esta acción la cual corresponde a una Auditoria realizada durante la vigencia 2014.TMMM Noviembre 28 de 2018: Se evidencia documento de propuesta de unificación, por factores de seguridad de IDIGER para fenomenos de remoción en masa, dicho docuemnto se encuentra dirigido a funcionarios de la entidad por parte de un Ingeniero Consultor. Aun no se formaliza metodologia ni se realiza socialización. TMMM
JULIO DE 2019: La Subdirección de Análisis de Riesgos y Efectos del Cambio Climático informa que la metodologia se encuentra en gestión. Aun no se da cumplimiento a la acción </t>
    </r>
    <r>
      <rPr>
        <rFont val="Calibri, sans-serif"/>
        <i/>
      </rPr>
      <t xml:space="preserve">"Ajustar y socializar las metodologías para la elaboración de estudios de amenaza y riesgo de tal forma que revise el alcance y las condiciones de aplicabilidad"
</t>
    </r>
    <r>
      <rPr>
        <rFont val="Calibri, sans-serif"/>
      </rPr>
      <t xml:space="preserve">OCTUBRE DE 2019: Se recomienda evaluar la pertinencia y/o necesidad de reeestructurar la acción, la cual corresponde a una auditoria de 2014 (de acuerdo al procedimiento Formulación, Ejecución y Seguimiento de los Planes de Mejoramiento SEC-PD-08 Versión 9 Politica de operación: 1.8 Cuando una acción definida en el Plan de Mejoramiento requiera ser modificada por cambios en: los lineamientos estratégicos, estructura organizacional, el personal u otro motivo justificable, el líder del proceso podrá remitir mediante correo electrónico o comunicación, la solicitud de modificación de la acción propuesta y la nueva acción (cuando aplique) para que la Oficina de Control Interno realice la modificación del Plan, previa validación de los requisitos.)
SEGUIMIENTO DICIEMBRE 2019: Se reitera   evaluar la pertinencia y/o necesidad de reeestructurar la acción, la cual corresponde a una auditoria de 2014 (de acuerdo al procedimiento Formulación, Ejecución y Seguimiento de los Planes de Mejoramiento SEC-PD-08 Versión 9 Politica de operación: 1.8 Cuando una acción definida en el Plan de Mejoramiento requiera ser modificada por cambios en: los lineamientos estratégicos, estructura organizacional, el personal u otro motivo justificable, el líder del proceso podrá remitir mediante correo electrónico o comunicación, la solicitud de modificación de la acción propuesta y la nueva acción (cuando aplique) para que la Oficina de Control Interno realice la modificación del Plan, previa validación de los requisitos.)
Febrero 07 de 2020: De acuerdo a los argumentos jurídicos y de gestión presentados mediante comunicación interna 2020IE497 del 03 de febrero de 2020 por la Subdirección de Análisis de Riesgos y Efectos del Cambio Climático, en relación con solicitud de ajuste de la acción IEC – 14 – 4  del 2014, “Ajustar y socializar las metodologías para la elaboración de estudios de amenaza y riesgo de tal forma que revise el alcance y las condiciones aplicabilidad”, en el plan de mejoramiento institucional y según lo establecido en el  procedimiento Formulación, Ejecución y Seguimiento de los Planes de Mejoramiento SEC-PD-08 Versión 9 Política de operación 1.8:
“Cuando una acción definida en el Plan de Mejoramiento requiera ser modificada por cambios en: los lineamientos estratégicos, estructura organizacional, el personal u otro motivo justificable, el líder del proceso podrá remitir mediante correo electrónico o comunicación, la solicitud de modificación de la acción propuesta y la nueva acción (cuando aplique) para que la Oficina de Control Interno realice la modificación del Plan, previa validación de los requisitos.”
Cordialmente se informa que esta Oficina encontró válidos y suficientes las razones expuestas por el responsable del proceso para modificar el mencionado plan de acción ajustándolo e incluyéndolo en la herramienta de plan de mejoramiento institucional de acuerdo a la propuesta remitida así:
“5.1 Realizar las gestiones pertinentes desde el ámbito de competencias del IDIGER, ante las entidades correspondientes que conlleven a subsanar los aspectos normativos que generan incertidumbre respecto a la emisión de los términos de referencia a seguir en la elaboración de los estudios detallados de amenaza y riesgo por fenómenos de remoción en masa así como la verificación del cumplimiento de los términos de referencia establecidos, previo a la expedición de la licencia de urbanismo
Fecha de inicio de la acción: 01/2/2020
Fecha de Finalización: 31/12/2020
5.2 Realizar la propuesta técnica y jurídica de ajuste de la resolución 227 de 2006, surtiendo los procesos de socialización antes los correspondientes usuarios de esta norma.
Fecha de inicio de la acción: 1/2/2020
Fecha de finalización: 31/08/2020.”
</t>
    </r>
  </si>
  <si>
    <t>IAT17-9</t>
  </si>
  <si>
    <t>Auditoria Interna Asistencia Técnica</t>
  </si>
  <si>
    <t>NTC-GP1000: 2009 Requisito 8.2.3. Seguimiento y medición de los procesos 
 MECI 2014 - Requisito 1.2.4. Indicadores de gestión revisión de la pertinencia y utilidad de los indicadores</t>
  </si>
  <si>
    <t>Debilidad 6: Falta de medición de eficiencia y efectividad del proceso</t>
  </si>
  <si>
    <t>Falta de medición de eficiencia y efectividad del proceso</t>
  </si>
  <si>
    <t>Formular e implementar los indicadores de eficiencia y efectividad</t>
  </si>
  <si>
    <t>Jairo William Torres Becerra 
 Profesional Especializado 222-29 
 Mauricio Díaz 
 Enrique Linero</t>
  </si>
  <si>
    <r>
      <rPr>
        <rFont val="Calibri, sans-serif"/>
        <b/>
      </rPr>
      <t>Octubre 12 de 2017:</t>
    </r>
    <r>
      <rPr>
        <rFont val="Calibri, sans-serif"/>
      </rPr>
      <t xml:space="preserve"> Se cuenta con una propuesta para la formulación de los indicadores de eficiencia y efectividad, para ser revisado con la OAP. </t>
    </r>
    <r>
      <rPr>
        <rFont val="Calibri, sans-serif"/>
        <b/>
      </rPr>
      <t>Diciembre 26 de 2017</t>
    </r>
    <r>
      <rPr>
        <rFont val="Calibri, sans-serif"/>
      </rPr>
      <t xml:space="preserve">: No presenta avance. </t>
    </r>
    <r>
      <rPr>
        <rFont val="Calibri, sans-serif"/>
        <b/>
      </rPr>
      <t>Junio 26 de 2018:</t>
    </r>
    <r>
      <rPr>
        <rFont val="Calibri, sans-serif"/>
      </rPr>
      <t xml:space="preserve"> No presenta avance. Noviembre 14 de 2018: Se programó reunión con la OAP para el apoyo en la formulación de los indicadores de eficiencia y efectividad.
</t>
    </r>
    <r>
      <rPr>
        <rFont val="Calibri, sans-serif"/>
        <b/>
      </rPr>
      <t xml:space="preserve">Abril 16 de 2019: </t>
    </r>
    <r>
      <rPr>
        <rFont val="Calibri, sans-serif"/>
      </rPr>
      <t xml:space="preserve">Se solicitó a la Oficina de Control Interno a través de correo electrónico la ampliación de plazo. 
</t>
    </r>
    <r>
      <rPr>
        <rFont val="Calibri, sans-serif"/>
        <b/>
      </rPr>
      <t xml:space="preserve">Julio 23 de 2019: </t>
    </r>
    <r>
      <rPr>
        <rFont val="Calibri, sans-serif"/>
      </rPr>
      <t xml:space="preserve">Se realizó la formulación del indicador de Eficiencia.
</t>
    </r>
    <r>
      <rPr>
        <rFont val="Calibri, sans-serif"/>
        <b/>
      </rPr>
      <t xml:space="preserve">Septiembre 30 de 2019: </t>
    </r>
    <r>
      <rPr>
        <rFont val="Calibri, sans-serif"/>
      </rPr>
      <t xml:space="preserve">Se programó reunión con la OAP para el día 28 de octubre de 2019, para validar la formulación del indicador.  
</t>
    </r>
    <r>
      <rPr>
        <rFont val="Calibri, sans-serif"/>
        <b/>
      </rPr>
      <t xml:space="preserve">Diciembre 18 de 2019: </t>
    </r>
    <r>
      <rPr>
        <rFont val="Calibri, sans-serif"/>
      </rPr>
      <t xml:space="preserve"> Se cuenta con el formato del indicador de eficiencia , está pendiente la revisión por parte de la OAP para la aprobación e implementación del mismo. De igual manera, el Grupo de Asistencia Técnica incorporó el 12 de diciembre a un profesional para el seguimiento y control de los documentos tramitados por el grupo. 
</t>
    </r>
    <r>
      <rPr>
        <rFont val="Calibri, sans-serif"/>
        <b/>
      </rPr>
      <t xml:space="preserve">Marzo 31 de 2020: </t>
    </r>
    <r>
      <rPr>
        <rFont val="Calibri, sans-serif"/>
      </rPr>
      <t xml:space="preserve">La OAP realizó la revisión de la propuesta del indicador, pero realizó la siguiente observación: "De acuerdo a lo que indica la guía de indicadores de la Función Pública un indicador de eficiencia es: "relación entre el resultado alcanzado y los recursos utilizados"  o según la guía de indicadores del DNP dice : "La eficiencia de un proceso productivo mide la máxima cantidad de producto que un nivel dado de insumos puede generar".
Por lo anterior, el indicador relacionado en la hoja de vida que adjuntan " Fórmula: (Número de solicitudes finalizadas dentro del tiempo establecido/número de solicitudes finalizadas)X100; no corresponde a un indicador de tipo Eficiencia.
Para finalizar, se recomienda plantear indicadores relacionados con el rendimiento de los recursos utilizados en el proceso, Número de respuestas realizadas en el tiempo establecido/ Número de radicados; Número de respuestas realizadas en el tiempo establecido/ Número de servidores, entre otros que pueda analizar el área relacionados con la eficiencia del proceso.
Teniendo en cuenta la observación realizada por la OAP, se debe ajustar la propuesta del indicador.
</t>
    </r>
    <r>
      <rPr>
        <rFont val="Calibri, sans-serif"/>
        <b/>
      </rPr>
      <t xml:space="preserve">Junio 25 de 2020: </t>
    </r>
    <r>
      <rPr>
        <rFont val="Calibri, sans-serif"/>
      </rPr>
      <t xml:space="preserve">Se solicita mediante correo electrónico, asesoría técnica para la formulación de los indicadores de Eficiencia y Efectividad a la OAP. 
</t>
    </r>
    <r>
      <rPr>
        <rFont val="Calibri, sans-serif"/>
        <b/>
      </rPr>
      <t xml:space="preserve">Julio 2 de 2020: </t>
    </r>
    <r>
      <rPr>
        <rFont val="Calibri, sans-serif"/>
      </rPr>
      <t xml:space="preserve">Se realizó mesa técnica para la revisión del estado actual del plan de mejoramiento institucional  con la OAP y OCI.  Se revisan las acciones que se encuentran vencidas y se verifica las actividades que se deben realizar para dar cumplimiento de las acciones y cuales serian las evidencias que se podrían aportar para solicitar el oportuno cierre de dichas acciones. Se solicita a planeación una asesoría puntual para la creación de los indicadores de Eficiencia y Efectividad para el grupo de asistencia técnica, por lo que se plantea una nueva reunión para el día 3 de Julio de 2020.
De igual manera, se realizó reunión con la Subdirectora de la SARECC y el grupo de Asistencia Técnica, con el fin de plantear el indicador de eficiencia basado en el rendimiento de la elaboración y emisión de documentos con relación al personal disponible para tal fin. Se sugiere que el indicador puede estar basado en la relación de documentos emitidos sobre las horas- hombre trabajadas.
</t>
    </r>
    <r>
      <rPr>
        <rFont val="Calibri, sans-serif"/>
        <b/>
      </rPr>
      <t xml:space="preserve">Julio 3 de 2020: </t>
    </r>
    <r>
      <rPr>
        <rFont val="Calibri, sans-serif"/>
      </rPr>
      <t xml:space="preserve">Se lleva a cabo la mesa  técnica con la OAP y Asistencia Técnica; se da a conocer la función que cumple el grupo de Asistencia Técnica dentro de la entidad, y se manifiestan los tiempos  que por ley se tienen en la actualidad para responder peticiones externas. Se menciona la dificultad de evidenciar bajo un indicador el rendimiento del grupo dado que el personal disponible para adelantar los documentos es variable a lo largo del año, así como por la existencia de varios grados de complejidad para desarrollar las respuestas a las peticiones. Asistencia Técnica queda con el compromiso de enviar la OAP, el paso a paso de las acciones que se realizan en el grupo de asistencia Técnica para la elaboración de diagnósticos técnicos y/o respuestas a peticiones externas, actividad realizada el mismo día por el ingeniero encargado, se remite un documento  explicativo de los pasos que se realizan en el grupo de Asistencia Técnica para la elaboración de un documento, como respuesta a una  petición externa. Adicionalmente el documento contiene una propuesta de  formulaciones para la medición de los indicadores de eficiencia y de efectividad  respectivamente para que sean revisadas.
Se programó mesa técnica con la OAP para el día 21 de julio de 2020 para realizar la revisión del indicador del grupo de asistencia técnica.  
</t>
    </r>
    <r>
      <rPr>
        <rFont val="Calibri, sans-serif"/>
        <b/>
      </rPr>
      <t>Julio 21 de 2020:</t>
    </r>
    <r>
      <rPr>
        <rFont val="Calibri, sans-serif"/>
      </rPr>
      <t xml:space="preserve"> De acuerdo con la mesa técnica realizada con la OAP se acordó la formulación y el seguimiento de los indicadores a nivel interno en la Subdirección.  Por  lo anterior, se anexan los dos indicadores formulados y de los cuales se da inicio  con el seguimiento en el mes de julio. 
Julio 21 de 2020: De acuerdo con la mesa técnica realizada con la OAP se acordó la formulación y el seguimiento de los indicadores a nivel interno en la Subdirección.  
Por  lo anterior, se anexan los dos indicadores formulados y de los cuales se da inicio  con el seguimiento en el mes de julio. </t>
    </r>
  </si>
  <si>
    <r>
      <rPr>
        <rFont val="Arial, sans-serif"/>
      </rPr>
      <t xml:space="preserve">OCTUBRE 31 DE 2017: La Subdirección de Análisis de Riesgos y Efectos del Cambio Climático, no presenta evidencias de avance. TMMM 
Diciembre 26 de 2017: No presenta avance. 
Julio 18 de 2018: La SARECC, no presenta avances respecto a esta acción.TMMM  
Noviembre 28 de 2018: No se presentan soportes de gestión con la Oficina Asesora de Planeación, ni avances en la formulación de los indicadores. TMMM
</t>
    </r>
    <r>
      <rPr>
        <rFont val="Arial, sans-serif"/>
        <b/>
      </rPr>
      <t>Abril 16 de 2019:</t>
    </r>
    <r>
      <rPr>
        <rFont val="Arial, sans-serif"/>
      </rPr>
      <t xml:space="preserve"> A traves de correo electronico del 16 de abril de 2019, el lider del grupo funcional de Asistencia Técnica solicita ampliación de la fecha, toda vez que el grupo a presentado fluctuaciones de personal a causa de la provisión de empleos en carrera administrativa lo que ha dificultado la puesta en marcha de los indicadores previstos. Se solicita ampliación hasta el primer semestre de la vigencia 2019, para formular y aplicar los indicadores pertinentes. 
Teniendo en cuenta la anterior justificación y en cumplimiento de la politica de operación  "1.8 Cuando una acción definida en el Plan de Mejoramiento requiera ser modificada por cambios en: los lineamientos estratégicos, estructura organizacional, el personal u otro motivo justificable, el líder del proceso podrá remitir mediante correo electrónico o comunicación, la solicitud de modificación de la acción propuesta y la nueva acción (cuando aplique) para que la Oficina de Control Interno realice la modificación del Plan, previa validación de los requisitos", del procedimiento Formulación, Ejecución y
Seguimiento de los Planes de Mejoramiento SEC-PD-08 Versión 9 y una vez verificado el mapa de procesos de la entidad, se procede a ampliar la fecha para el cumplimiento de la acción hasta el 30 de junio de 2019. </t>
    </r>
    <r>
      <rPr>
        <rFont val="Arial, sans-serif"/>
        <b/>
      </rPr>
      <t xml:space="preserve">TMMM
</t>
    </r>
    <r>
      <rPr>
        <rFont val="Arial, sans-serif"/>
      </rPr>
      <t xml:space="preserve">JULIO DE 2019: La dependencia reporta la formulación del indicador de eficiencia, aun se encuentra pendiente para la cierre de la acción: La formulación del indicador de efectividad y el reporte de implementación de ambos tipos de indicadores.
</t>
    </r>
    <r>
      <rPr>
        <rFont val="Arial, sans-serif"/>
        <b/>
      </rPr>
      <t xml:space="preserve">OCTUBRE DE 2019: </t>
    </r>
    <r>
      <rPr>
        <rFont val="Arial, sans-serif"/>
      </rPr>
      <t>No se presentan soportes para el cierre de la acción, la cual se encuentra vencida.
acción una vez dichos indicadores sean validados para su implementación.
Seguimiento a dic 2019:   En atención a que continua en revisión y la accion implica formulación e implementación se asigna 50%. Se recomienda dinamizar su aprobación dado que la acción ´presenta estado de vencido
Seguimiento Abril de 2020: Se identifica que continua en tramites de  aprobación el indicador. En atención a que ya lleva dos años en su implementación se establece ploazo perentorio de cierre para el siguiente periodo de revisión, o se registrara materialziación de riesgo y tratamiento administrativo correspondiente en el Comité Institucional de Coordinación de Control Interno.DKRP
JULIO 2020: Mediate COM INTERNA 2020IE2550 RESP A COMUNICACION INTERNA IE-2339 Estado de acciones abiertas del Plan de mejoramiento Institucional asociadas a la Subdirección de Análisis de Riesgos y Efectos del Cambio Climático, se establece una mesa de trabajo con OAP para dar cierre a la acción. Se deja como periodo de subsanación total  de esta hasta el 15 de agosto donde se hará una revisión de lo adelantado. DKRP. 
09/09/2020: La dependencia presenta hojas de vida de los indicadores correspondientes a eficacia y eficiencia, asi mismo se remite seguimiento de los indicadores para el mes de julio con analisis de los tiempos, se da cierre a la acción, no obstante la acción esta sujeta a futuras verificaciones en meses futuros. TMMM</t>
    </r>
  </si>
  <si>
    <t>I-CPT-19-1</t>
  </si>
  <si>
    <t>Auditoria Interna al procedimiento de Conceptos técnicos de legalización, regularización y planes parciales GAR-PD-03 Versión 3.</t>
  </si>
  <si>
    <t>* Modelo Integrado de Planeación y Gestión MIPG 
 7ª. Dimensión: Control Interno - 7.2.1.
 * Marco de Referencia de Administración del Riesgo del Instituto Distrital de Gestión de Riesgos y Cambio Climático – IDIGER -SEC-GU-01 Versión 8.
 *Decreto 476 de 2015.
 * Decreto 380 de 2010.</t>
  </si>
  <si>
    <t>HALLAZGO 1. MATERIALIZACIÓN DE RIESGOS OPERATIVOS Y NO TRATAMIENTO DE LOS MISMOS</t>
  </si>
  <si>
    <t>Complejidad del concepto derivada del área, nivel de amenaza y riesgo, disponibilidad de información, etc.</t>
  </si>
  <si>
    <t>Implementar un control para el seguimiento a los conceptos en elaboración</t>
  </si>
  <si>
    <t>Jesús Gabriel Delgado Sequeda. Profesional especializado 222-29</t>
  </si>
  <si>
    <r>
      <rPr>
        <rFont val="Calibri, sans-serif"/>
        <b/>
      </rPr>
      <t xml:space="preserve">Septiembre 30 de 2019: </t>
    </r>
    <r>
      <rPr>
        <rFont val="Calibri, sans-serif"/>
      </rPr>
      <t xml:space="preserve">Se cuenta con  archivos de seguimiento  donde se realiza el control  encaminado a cumplir con los plazos establecidos para la emisión de los mismos. Nota: el control opera en función de los conceptos radicados o emitidos a partir de septiembre.
</t>
    </r>
    <r>
      <rPr>
        <rFont val="Calibri, sans-serif"/>
        <b/>
      </rPr>
      <t>Diciembre 18 de 2019:</t>
    </r>
    <r>
      <rPr>
        <rFont val="Calibri, sans-serif"/>
      </rPr>
      <t xml:space="preserve"> El estado general de cumplimiento es: 100% de los conceptos de legalización y 87% de los de regularización están dentro de los tiempos (emitidos y en elaboración desde septiembre de 2019). En general, los controles han funcionado, con excepción de 2 casos, lo cual demuestra la mejora respecto al hallazgo realizado y la disminución de la probabilidad de materialización del riesgo. Como evidencia se adjunta tabla de control.</t>
    </r>
  </si>
  <si>
    <t xml:space="preserve">OCTUBRE DE 2019: La dependencia remite formato en excel en el que lleva el control de los tiempos en la emision de los conceptos de legalización, la acción continua en ejecución, se solicita para el proximo seguimiento remitir el estado general de los cumplimiento de tiempos de los conceptos de L,R Y PP, con el fin de evaluar la efectividad de la acción.
Seguimiento DICIEMBRE 2019:  Se identifica tabla de control  con el control de los tiempos de emisión de conceptos de legalización con su implementación.  Se verifica inclusión del control en la matriz de riesgos . Se recomienda garantizar su sostenibilidad   para mantener la solidez del control diseñado e implementado. </t>
  </si>
  <si>
    <t>I-CPT-19-2</t>
  </si>
  <si>
    <t>Cumplir los controles establecidos en el mapa de riesgos y garantizar que la información sea enviada oportunamente a la dependencia responsable de su publicación</t>
  </si>
  <si>
    <t>Jesús Gabriel Delgado Sequeda. Profesional especializado 222-30</t>
  </si>
  <si>
    <r>
      <rPr>
        <rFont val="Calibri, sans-serif"/>
        <b/>
      </rPr>
      <t xml:space="preserve">Septiembre 30 de 2019: </t>
    </r>
    <r>
      <rPr>
        <rFont val="Calibri, sans-serif"/>
      </rPr>
      <t xml:space="preserve">En el monitoreo realizado al Mapa de Riesgos el día 28 de Agosto de 2019 se complementó la descripción de las causas,  se modificó la categoría de impacto de acuerdo a la recomendación de la Oficina de Control Interno, al incrementar el impacto, la zona de riesgo aumentó, se definió acción e indicador, para ser ejecutados a partir del mes de septiembre. Las modificaciones fueron enviadas al responsable de su publicación y difundidas a través de correo institucional a toda la entidad el día 04 de septiembre de 2019.
Se realizó monitoreo con corte el 30 de Septiembre de 2019.
</t>
    </r>
    <r>
      <rPr>
        <rFont val="Calibri, sans-serif"/>
        <b/>
      </rPr>
      <t>Diciembre 18 de 2019:</t>
    </r>
    <r>
      <rPr>
        <rFont val="Calibri, sans-serif"/>
      </rPr>
      <t xml:space="preserve"> Debido a la materialización del riesgo en el mes de Octubre, se formuló un tercer control, incluido en el seguimiento al mapa de riesgos en el mes de diciembre. Este control se implementará a partir del mes de Enero de 2020.  Como evidencia se adjunta mapa de riesgos actualizado con la OAP.
</t>
    </r>
  </si>
  <si>
    <t>Octubre de 2019: Se evidencia actualización de la matriz de riesgos asociada al procedimeitno auditado, se recomeidna la implemntación de los controles, con su respectivo seguimiento, en caso de presentarse materialización del riesgo se recomienda implementar las medidas necesarias (reformualción de controles).</t>
  </si>
  <si>
    <t>ICPT-19-3</t>
  </si>
  <si>
    <t>*Resolución 645 del 24 de octubre de 2017
 *Modelo Integrado de Planeación y Gestión MIPG
 7ª. Dimensión: Control Interno - 7.2.1 
 Criterios Diferenciales- Política Gestión del Conocimiento y la Innovación</t>
  </si>
  <si>
    <t>HALLAZGO 2. EN EL MARCO DE MODELO INTEGRADO DE PLANEACION Y GESTION, DIMENSIÓN: GESTIÓN DEL CONOCIMIENTO Y LA INNOVACIÓN NO SE IDENTIFICA DOCUMENTACION DE LOS MÉTODOS Y/O HERRAMIENTAS DE ANALÍTICA INSTITUCIONAL PARA LA EVALUACIÓN DE VULNERABILIDAD, AMENAZA A ESCALA DETALLADA Y RIESGO EN LOS CONCEPTOS TÈCNICOS DE LEGALIZACIÒN, REGULARIZACIÒN Y PLANES PARCIALES.</t>
  </si>
  <si>
    <t>Dificultad para estandarizar metodologías, toda vez que el análisis varía en función de: el escenario de riesgo, la disponibilidad de información de la zona para la cual se emite el concepto y complejidad del área en análisis.</t>
  </si>
  <si>
    <t>Elaborar un documento guía para los escenarios de riesgo por movimientos en masa e inundación, con las variables y aspectos generales a considerar para la evaluación de amenaza, vulnerabilidad y riesgo</t>
  </si>
  <si>
    <r>
      <rPr>
        <rFont val="Calibri, sans-serif"/>
        <b/>
      </rPr>
      <t xml:space="preserve">Septiembre 30 de 2019: </t>
    </r>
    <r>
      <rPr>
        <rFont val="Calibri, sans-serif"/>
      </rPr>
      <t xml:space="preserve">Se están adelantando reuniones con los diferentes profesionales de Conceptos para la Planificación Territorial, para definir la estructura del documento guía en cuanto a amenaza y riesgo por inundación.
</t>
    </r>
    <r>
      <rPr>
        <rFont val="Calibri, sans-serif"/>
        <b/>
      </rPr>
      <t xml:space="preserve">Diciembre 18 de 2019: </t>
    </r>
    <r>
      <rPr>
        <rFont val="Calibri, sans-serif"/>
      </rPr>
      <t xml:space="preserve">Se cuenta con una primera versión de la guía para la elaboración de los conceptos técnicos de inundación por desbordamiento. Se adjunta documento como evidencia.
</t>
    </r>
    <r>
      <rPr>
        <rFont val="Calibri, sans-serif"/>
        <b/>
      </rPr>
      <t xml:space="preserve">Marzo 31 de 2020: </t>
    </r>
    <r>
      <rPr>
        <rFont val="Calibri, sans-serif"/>
      </rPr>
      <t xml:space="preserve">Se cuenta con la versión avanzada de la guía para la elaboración de conceptos técnicos de riesgo por remoción en masa. Se adjunta documento como evidencia.
</t>
    </r>
    <r>
      <rPr>
        <rFont val="Calibri, sans-serif"/>
        <b/>
      </rPr>
      <t>Julio 13 de 2020</t>
    </r>
    <r>
      <rPr>
        <rFont val="Calibri, sans-serif"/>
      </rPr>
      <t xml:space="preserve">: Se cuenta con las guías para la elaboración de conceptos técnicos.
El trámite de inclusión de las mismas al SIG y gestión documental se adelantará en el marco del ajuste, revisión y aprobación al procedimiento GAR-PD-03 (propuesta adjunta).
</t>
    </r>
    <r>
      <rPr>
        <rFont val="Calibri, sans-serif"/>
        <b/>
      </rPr>
      <t xml:space="preserve">Septiembre 15 de 2020: </t>
    </r>
    <r>
      <rPr>
        <rFont val="Calibri, sans-serif"/>
      </rPr>
      <t xml:space="preserve">Se realizó la publicación del documento "CR-GU-01 Guía para la Elaboración de Conceptos Técnicos para la Planificación Territorial Movimientos en Masa", el cual puede ser consultado en el mapa de procesos en el siguiente link.  </t>
    </r>
    <r>
      <rPr>
        <rFont val="Calibri, sans-serif"/>
        <color rgb="FF1155CC"/>
        <u/>
      </rPr>
      <t>https://www.idiger.gov.co/web/guest/conocimiento</t>
    </r>
  </si>
  <si>
    <r>
      <rPr>
        <rFont val="Arial, sans-serif"/>
      </rPr>
      <t xml:space="preserve">SEGUIMIENTO OCTUBRE DE 2019: La acción se encuentra en ejecución, aun no se evidencian soportes de cumplimiento.
Seguimiento a dic 2019:  Se  asigna 50% en atención al desarrollo de la fase de concertación y primera versión, quedando pendienmtes revisión de la guía e inclusión al SIG de la entidad de acuerdo a lineamientos vigentes de Gestión Documental.
Seguimiento abril de 2020: Se identifica borrador de guía se asigna 70% de cumplimiento para el periodo, restando fases de validación final por parte de lider de proceso, tramites de inclusión al SIG y gestión documental. Continua en desarrollo. </t>
    </r>
    <r>
      <rPr>
        <rFont val="Arial, sans-serif"/>
        <b/>
      </rPr>
      <t xml:space="preserve">DKRP
</t>
    </r>
    <r>
      <rPr>
        <rFont val="Arial, sans-serif"/>
      </rPr>
      <t>JULIO DE 2020: De acuerdo con el soporte remitido se incrementa avance a 80% pero  debe asegurarse su actualización de acuerdo a lineamientos de gestión documental . Pasa a encontrarse vencida por tiempo programadopor la dependencia.DKRP
SEPTIEMBRE DE 2020: De acuerdo al reporte de la SARECC, se verificó el mapa de procesos en donde se encuentra publicada la "Guía para la Elaboración de Conceptos Técnicos
para la Planificación Territorial Movimientos en Masa", se da cierre a la acción toda vez que la misma hace referencia a un unico documento guia, no obstante es importante resaltar que la guia hace referencia a fenomenos por movimientos en masa, por lo cual se hace necesaria que en la gestión de actualización del documento se incluya el fenomeno de inundación. 
Dado lo anterior, a pesar del cierre de la acción se realizaran futuras verificaciones por parte de la Oficina de Control Interno, para evidenciar la inclusión del fenomeno por inundación.</t>
    </r>
  </si>
  <si>
    <t xml:space="preserve">
IEC20-2</t>
  </si>
  <si>
    <t>Auditoria Interna - Estudios y Conceptos 2014  (Actualmente el grupo funcional se denomina Conceptos para planificación territorial)</t>
  </si>
  <si>
    <t>Realizar las gestiones pertinentes desde el ámbito de competencias del IDIGER, ante las entidades correspondientes que conlleven a subsanar los aspectos normativos que generan incertidumbre respecto a la emisión de los términos de referencia a seguir en la elaboración de los estudios detallados de amenaza y riesgo por fenómenos de remoción en masa así como la verificación del cumplimiento de los términos de referencia establecidos, previo a la expedición de la licencia de urbanismo</t>
  </si>
  <si>
    <t>Jesús Gabriel Delgado Sequeda. Profesional especializado 222-29
Rafael Arick Prieto Profesional especializado 222-23</t>
  </si>
  <si>
    <r>
      <rPr>
        <rFont val="Arial"/>
        <b/>
        <sz val="11.0"/>
      </rPr>
      <t xml:space="preserve">Marzo 31 de 2020: </t>
    </r>
    <r>
      <rPr>
        <rFont val="Arial"/>
        <sz val="11.0"/>
      </rPr>
      <t xml:space="preserve">a) Proyección de oficio dirigido a la Secretaria Distrital de Habitat, como cabeza del trámite de la cadena de la construcción, solicitando directrices para proceder con la definición del tramite del IDIGER, emisión del Concepto Técnico para Licencias de Urbanización y Construcción en Zonas de Amenazas y/o Riesgo Alto y Medio" a la Luz del Decreto Distrital 058 de 2018, y La Ley 962 de 2005. 
</t>
    </r>
    <r>
      <rPr>
        <rFont val="Arial"/>
        <b/>
        <sz val="11.0"/>
      </rPr>
      <t>Julio 13 de 2020:</t>
    </r>
    <r>
      <rPr>
        <rFont val="Arial"/>
        <sz val="11.0"/>
      </rPr>
      <t xml:space="preserve"> Se proyectó CR-38192 (adjunto) dirigido a la Secretaría del Hábitat relacionado con directrices y acciones a seguir, esta pendiente la radicación.
</t>
    </r>
    <r>
      <rPr>
        <rFont val="Arial"/>
        <b/>
        <sz val="11.0"/>
      </rPr>
      <t>Septiembre 18 de 2020:</t>
    </r>
    <r>
      <rPr>
        <rFont val="Arial"/>
        <sz val="11.0"/>
      </rPr>
      <t xml:space="preserve"> El 17 de julio bajo 2020EE6870 se envió CR-38192 a SDHT sin que a la fecha se tenga respuesta o directriz sobre el particular. Una vez se tenga dicha respuesta, se podrá realizar gestión ante otras entidades con relación a la reserva legal para el trámite del Concepto Técnico de Licencias de Urbanización.
 Se envio comunicación dirigido a la Secretaria Distrital de Habitat en los siguientes terminos: En el marco de la cadena de trámites de urbanismo el IDIGER participa en el trámite concerniente a la evaluación de estudios detallados de amenaza y riesgo por movimientos en masa, tal como se estipula en el Decreto Distrital 058 de 2016. A fin de formalizar este trámite, se han encontrado inconvenientes legales de orden nacional, tal como se relaciona en la Ley 962/2005, en donde se define que un trámite debe desarrollar el principio de reserva legal, es decir, que únicamente se pueden exigir tramites que estén previstos taxativamente en la Ley, principio que no cumple con el tramite a cargo del IDIGER. Para Resolver este inconveniente, se realizaron múltiples reuniones durante el año 2019, con instituciones del orden nacional y distrital sin que se haya resuelto esta problemática. Para el IDIGER, es importante desarrollar esta actividad en materia de prevención del riesgo en el Distrito Capital, así mismo dar cumplimiento al Decreto 058 de 2016,  por lo cual, considero muy importante retomar las acciones necesarias a fin de formalizar legalmente esta acción o tramite que realiza el IDIGER. 
</t>
    </r>
    <r>
      <rPr>
        <rFont val="Arial"/>
        <b/>
        <sz val="11.0"/>
      </rPr>
      <t xml:space="preserve">Octubre 16 de 2020:  </t>
    </r>
    <r>
      <rPr>
        <rFont val="Arial"/>
        <sz val="11.0"/>
      </rPr>
      <t xml:space="preserve">1) Se realizó una reunion con el Director General, en donde se le presentó las dificultades del orden legal, para definir como tramite le emisión del CT sobre el cumplimiento de los Términos de referencia establecidos en la resolución 227 de 2006 (estudios detallados de amenaza y riesgo en el marco del trámite de la licencia de urbanización), respecto a lo solicitado en el Decreto Distrital 058 de 2018 y Ley 962 de 2005. Al respecto dió la siguiente instrucción:  a) Preparar una nueva comunicación dirigida a la SDHT, en donde se reitere las diificultades encontradas en la denominación de trámite de la cadena del urbanismo y construcción, la actividad realizada por el IDIGER, que es la emsión del CT sobre el cumplimiento de los Términos de referencia establecidos en la Resolución 227 de 2006. b) Revisión por parte de Jurídica de este pronunciamiento. 
2) Es así que en reunión del 21 de Octubre, se sostuvo una reunión con la Oficina Asesora Juridica en donde se dió a conocer el pronunciamiento proyectado. Se adquirió el compromiso de que jurídica remitió su punto de vista sobre el pronunciamiento, en la semana del 26 al 30 de Octubre.  Posterior a estas actividades se remitirá el comunicado oficial del IDIGER dirigido a las SDHT, como responsable del trámite de la cadena de la construcción y el urbanismo.
</t>
    </r>
    <r>
      <rPr>
        <rFont val="Arial"/>
        <b/>
        <sz val="11.0"/>
      </rPr>
      <t>Octubre 21 de 2020:</t>
    </r>
    <r>
      <rPr>
        <rFont val="Arial"/>
        <sz val="11.0"/>
      </rPr>
      <t xml:space="preserve"> Se sostuvo una reunión con la Oficina Asesora Juridica en donde se dió a conocer el pronunciamiento proyectado. La Oficina Jurídica remitió su punto de vista sobre el pronunciamiento, en la semana del 26 al 30 de Octubre. Posterior a estas actividades se remitirá el comunicado oficial del IDIGER dirigido a la SDHT, esto como responsable del trámite dentro de la cadena de la construcción y el urbanismo. 
</t>
    </r>
    <r>
      <rPr>
        <rFont val="Arial"/>
        <b/>
        <sz val="11.0"/>
      </rPr>
      <t>Octubre 28 de 2020:</t>
    </r>
    <r>
      <rPr>
        <rFont val="Arial"/>
        <sz val="11.0"/>
      </rPr>
      <t xml:space="preserve"> Se enviaron por parte de juridica (Dr Eliecer Arguello) las consideraciones al comunicado a dirigir a la Secretaria Distrital de Habitat  para se consideradas.
</t>
    </r>
    <r>
      <rPr>
        <rFont val="Arial"/>
        <b/>
        <sz val="11.0"/>
      </rPr>
      <t xml:space="preserve">Diciembre 17 de 2020: </t>
    </r>
    <r>
      <rPr>
        <rFont val="Arial"/>
        <sz val="11.0"/>
      </rPr>
      <t xml:space="preserve">Se consolidó el pronunciamiento y se dirigió a SDHT. Cabe resaltar que el cumplimiento de esta acción depende de la manifestación de la SDHT como cabeza de la Cadena de Urbanismo atender nuestra solicitud, sin que a la fecha la entidad se haya manifestado al respecto. 
</t>
    </r>
    <r>
      <rPr>
        <rFont val="Arial"/>
        <b/>
        <sz val="11.0"/>
      </rPr>
      <t xml:space="preserve">Diciembre 28 de 2020: </t>
    </r>
    <r>
      <rPr>
        <rFont val="Arial"/>
        <sz val="11.0"/>
      </rPr>
      <t xml:space="preserve">La carta remisoria CR-38652 dirigida a Hábitat, se emitió con salida IDIGER No. 2020EE13194.
</t>
    </r>
    <r>
      <rPr>
        <rFont val="Arial"/>
        <b/>
        <sz val="11.0"/>
      </rPr>
      <t>Enero 18 de 2021:</t>
    </r>
    <r>
      <rPr>
        <rFont val="Arial"/>
        <sz val="11.0"/>
      </rPr>
      <t xml:space="preserve"> Hábitat remite comunicación 2-2021-02055 la cual se radicó en IDIGER bajo 2021ER528. En dicha misiva la Secretaría "sugiere que desde el IDIGER se coordine mesa de trabajo con las entidades interesadas IDIGER, Secretaría Distrital del Hábitat, Secretaría Jurídica, atención al ciudadano de Secretaría General de la Alcaldía Mayor de Bogotá y el Departamento Administrativo de la Función Pública - DAFP, con el fin de plantear esta evidencia normativa como soporte jurídico que respalde la inscripción del trámite en el Sistema Único de Información de Trámites - SUIT: y así dar cumplimiento y cierre al Decreto 058 de 2018 en cuanto a la entidad IDIGER, se refiere".
</t>
    </r>
    <r>
      <rPr>
        <rFont val="Arial"/>
        <b/>
        <sz val="11.0"/>
      </rPr>
      <t>Febrero 10 de 2021:</t>
    </r>
    <r>
      <rPr>
        <rFont val="Arial"/>
        <sz val="11.0"/>
      </rPr>
      <t xml:space="preserve"> Conforme la sugerencia dada por Hábitat, se proyecta carta para coordinar la mesa de trabajo con las entidades interesadas en el trámite del concepto.
</t>
    </r>
    <r>
      <rPr>
        <rFont val="Arial"/>
        <b/>
        <sz val="11.0"/>
      </rPr>
      <t xml:space="preserve">Febrero 25 de 2021: </t>
    </r>
    <r>
      <rPr>
        <rFont val="Arial"/>
        <sz val="11.0"/>
      </rPr>
      <t xml:space="preserve">Se remite respuesta IDIGER 2021EE1836 explicando las situaciones que se han presentado con la reserva legal e informando sobre la coordinación de la mesa de trabajo con las entidades interesadas en el trámite del concepto.
</t>
    </r>
    <r>
      <rPr>
        <rFont val="Arial"/>
        <b/>
        <sz val="11.0"/>
      </rPr>
      <t xml:space="preserve">Junio 29 de 2021: </t>
    </r>
    <r>
      <rPr>
        <rFont val="Arial"/>
        <sz val="11.0"/>
      </rPr>
      <t xml:space="preserve">Se elaboró y pasó a revisión CPT comunicación interna donde se expone a Control Interno la solicitud de remover esta acción dentro del Plan de Mejoramiento Institucional dada la complejidad en el tiempo para la consecución de la misma. 
</t>
    </r>
    <r>
      <rPr>
        <rFont val="Arial"/>
        <b/>
        <sz val="11.0"/>
      </rPr>
      <t xml:space="preserve">Septiembre 30 de 2021: </t>
    </r>
    <r>
      <rPr>
        <rFont val="Arial"/>
        <sz val="11.0"/>
      </rPr>
      <t xml:space="preserve">Esperando respuesta a comunicación interna radicada 2021IE2699 del 16 e julio de 2021, por parte de la Oficina de Control Interno quienes analizan el cierre de esta acción. 
</t>
    </r>
  </si>
  <si>
    <r>
      <rPr>
        <rFont val="Arial"/>
        <sz val="11.0"/>
      </rPr>
      <t xml:space="preserve">Seguimiento Abril de 2020: Se identifica proyeccion de oficio  definición del tramite del IDIGER, emisión del Concepto Técnico para Licencias de Urbanización y Construcción en Zonas de Amenazas y/o Riesgo Alto y Medio". Es clave que esta acción se integre a estrategia de racionalización de trámites en herramienta SUIT con la asesoría de la OAP y OAJ. Continua abierta en desarrollo.DKRP
Julio de 2020: De acuerdo a lo indicado pro la dependencia se encuentra en gestión la comunicación a Secretaría de Habitat, se recomienda reportar radicado definitivo. Continúa en ejecución. DKRP
Septiembre de 2020: La dependencia remite radicado de salida 2020EE6870 del 17 de julio de 2020 enviado a Secretaria Distrital de Hábitat en el que el IDIGER: i) expone los antecedentes legales relacionados con la racionalización de tramites vinculados a la cadena de urbanismo y construcción para Bogotá y ii) solicita las directrices a seguir para dar cumplimiento legal con relación a los términos de referencia para la elaboración de estudios detallados en las zonas de amenaza alta y media de origen geotécnico e hidrológico para licencias de urbanización.
Dado lo anterior se evidencia que esta acción no depende únicamente de la formulación de una propuesta por parte del IDIGER, dado que interviene el trasfondo jurídico de reserva legal y por otra parte la racionalización de tramites. Por lo cual no se ha dado cumplimiento a la acción tal cual como se propuso, a pesar de las gestiones del IDIGER. La acción continua abierta en desarrollo.
29/12/2020: La dependencia remite borrador de comunicación dirigida a la Secretaria Distrital de Habitat, cuyo objeto es: Cumplimiento Decreto 058 de 2018: Tramite IDIGER-Emisión Concepto Técnico sobre cumplimiento de los Términos de Referencia para licencias de Urbanización en zonas de amenaza alta y Media. Adicionalmente se observa propuesta tecnica y presentación de propuesta tecnica para la modificación de la resolución 227 de 2006, para calculo del indicador de la acción se solicita enviar una relación en la que se identifiquen las partes interesadas, soporte de socialziación a los interesados y retroalimentación por parte de los interesados en caso de que aplique. La acción sera verificada durante el mes de enero teniendo en cuenta que la misma sevence el proximo 31 de enero de 2020. 
19/04/2021: Se evidencia la correspondiente gestión realizada por la dependencia ante las entidades competentes para solucionar el aspecto jurídico sobre la inscripción en el SUIT del trámite IDIGER-Emisión Concepto Técnico sobre cumplimiento de los Términos de Referencia para licencias de Urbanización en zonas de amenaza alta y Media, mediante comunicaciones 2020EE13194 del 28/12/2020 enviada por el IDIGER a la Secretaria Distrital de Hábitat, comunicación 2- 2021-02055 del 18/01/2021 de la Secretaría Distrital de Hábitat para el IDIGER, y por último comunicación 2021EE1836 del 26/02/2021, del IDIGER a la Secretaria Distrital de Hábitat, esta última plantea dada las dificultades para realizar la inscripción del trámite en cuestión en SUIT, "una mesa de trabajo a las entidades pertinentes, para tratar la problemática planteada y buscar soluciones para así dar cumplimiento y cierre al Decreto 058 de 2018, en cuanto al IDIGER se refiere", por lo anterior la OCI, recomienda, documentar los resultados de esta mesa de trabajo para determinar las acciones a seguir y continuar con el desarrollo y posterior cierre de esta acción teniendo en cuenta las directrices fijadas en dicha mesa interinstitucional.
</t>
    </r>
    <r>
      <rPr>
        <rFont val="Arial"/>
        <b/>
        <sz val="11.0"/>
      </rPr>
      <t xml:space="preserve"> SANH
</t>
    </r>
    <r>
      <rPr>
        <rFont val="Arial"/>
        <sz val="10.0"/>
      </rPr>
      <t xml:space="preserve">15/07/2021: La dependencia manifestó en su seguimiento: </t>
    </r>
    <r>
      <rPr>
        <rFont val="Arial"/>
        <b/>
        <sz val="10.0"/>
      </rPr>
      <t xml:space="preserve">Se elaboró y pasó a revisión CPT comunicación interna donde se expone a Control Interno la solicitud de remover esta acción dentro del Plan de Mejoramiento Institucional dada la complejidad en el tiempo para la consecución de la misma, </t>
    </r>
    <r>
      <rPr>
        <rFont val="Arial"/>
        <sz val="10.0"/>
      </rPr>
      <t xml:space="preserve">a la fecha no se a revisido la menciona comunicación, sin embargo, se considera que la entidad a efectuado las acciones correspondientes para cerrarla, Se espera la solicitud para evaluar las opciones de cierre, tambien esperando lo que suceda con la acción  IEC20-1, respecto de la actulizacion de la Resolución 227 de 2006. SANH
14/10/2021: Se revisa el CPT de  comunicación interna  y adicionalmente se revisa el enlace de proyecto de acuerdo de POT : </t>
    </r>
    <r>
      <rPr>
        <rFont val="Arial"/>
        <color rgb="FF1155CC"/>
        <sz val="10.0"/>
        <u/>
      </rPr>
      <t>http://www.sdp.gov.co/micrositios/pot/presentacion-concejo-distrital</t>
    </r>
    <r>
      <rPr>
        <rFont val="Arial"/>
        <sz val="10.0"/>
      </rPr>
      <t xml:space="preserve"> donde se visualiza el articulo 22 paragrafo 1 así: Parágrafo 1. Para las áreas con condición de amenaza por movimientos en masa, los estudios detallados de riesgo se elaborarán con base en los términos de referencia establecidos por el Instituto Distrital de Gestión de Riesgo y Cambio Climático – IDIGER en la Resolución 110 de 2014 del IDIGER o la norma que la modifique o sustituya, considerando como mínimo el área de influencia de los movimientos en masa potenciales y activos que puedan generar riesgo. El IDIGER emitirá concepto sobre el cumplimiento de los requisitos establecidos en los términos de referencia; en todo caso, la responsabilidad por los resultados de los estudios y la implementación
de las medidas de mitigación establecidas en dichos estudios es del interesado en desarrollar el predio ubicado en áreas con condición de amenaza, amenaza media y alta por movimientos en masa o inundación. Los estudios deben considerar la evaluación de estabilidad de las intervenciones y el
diseño de las medidas de estabilización correspondientes, además de lo definido en la Resolución 462 de 2017 del Ministerio Vivienda, Ciudad y Territorio o las normas que la modifiquen o sustituyan.
Con lo anterior se observa que se hicieron as gestiones pertinentes desde el ámbito de competencias del IDIGER, ante las entidades correspondientes que conlleven a subsanar los aspectos normativos que generan incertidumbre respecto a la emisión de los términos de referencia a seguir en la elaboración de los estudios detallados de amenaza y riesgo por fenómenos de remoción en masa así como la verificación del cumplimiento de los términos de referencia establecidos, previo a la expedición de la licencia de urbanismo en el alcance de las competencias edl IDIGER. Se cierra la acción pero se realizarán seguimientos posteriores sobre la Formalidad en POT del mismo y su articulación con la acción: IEC20-2. DKRP 
</t>
    </r>
  </si>
  <si>
    <t xml:space="preserve">
IEC20-1</t>
  </si>
  <si>
    <t>Auditoria Interna - Estudios y Conceptos 2014 (Actualmente el grupo funcional se denomina Conceptos para planificación territorial)</t>
  </si>
  <si>
    <t>Realizar la propuesta técnica y jurídica de ajuste de la resolución 227 de 2006, surtiendo los procesos de socialización antes los correspondientes usuarios de esta norma</t>
  </si>
  <si>
    <r>
      <rPr>
        <rFont val="Arial"/>
        <b/>
        <sz val="11.0"/>
      </rPr>
      <t>Marzo 31 de 2020:</t>
    </r>
    <r>
      <rPr>
        <rFont val="Arial"/>
        <sz val="11.0"/>
      </rPr>
      <t xml:space="preserve"> Conforme las acciones previas realizadas, se continúa trabajando en la propuesta técnica y jurídica para la actualización de la Resolución 227 de 2006, la cual contiene los términos de referencia para la ejecución de estudios detallados para proyectos urbanísticos localizados en zonas de amenaza y/o riesgo medio y/o alto por fenómenos de remoción en masa; lo anterior debido a que se han identificado oportunidades de mejora teniendo en cuenta la normatividad vigente aplicable, la experiencia adquirida con la revisión de dichos estudios, las implicaciones de la virtualización del concepto técnico que se emite con la verificación de los estudios, la actualización de los procesos y procedimientos al interior de la Entidad, las observaciones o comentarios entregados por ingenieros del IDIGER y la propuesta que se viene generendo para el nuevo POT.
Para ello en lo corrido del 2020 se ha generado un nuevo documento de propuesta técnica, la revisión jurídica de uno de los temas relacionados con la resolución, el cronograma para dar trámite al hallazgo institucional dentro de los tiempos otorgados, un archivo con la presentación de la temática, una respuesta dada a la Secretaría del Hábitat en el marco de la virtualización del concepto y la propuesta inicial para la actualización del procedimiento del área funcional.
Se espera en el corto plazo se puedar dar la capacitación sobre la 227 y la socialización con los grupos de interés.
</t>
    </r>
    <r>
      <rPr>
        <rFont val="Arial"/>
        <b/>
        <sz val="11.0"/>
      </rPr>
      <t xml:space="preserve">Julio 13 de 2020: </t>
    </r>
    <r>
      <rPr>
        <rFont val="Arial"/>
        <sz val="11.0"/>
      </rPr>
      <t xml:space="preserve">Conforme con el cronograma se avanza con la propuesta técnica de la Resolución (adjunta) la cual será sometida a consideración al interior de la Entidad para luego socializarla a los demás grupos de interés. De igual manera, se avanza con el procedimiento del área (adjunto) para que los dos productos (Resolución y procedimiento) se formalicen antes de finalizar el mes de agosto de 2020.
</t>
    </r>
    <r>
      <rPr>
        <rFont val="Arial"/>
        <b/>
        <sz val="11.0"/>
      </rPr>
      <t xml:space="preserve">Septiembre 18 de 2020. </t>
    </r>
    <r>
      <rPr>
        <rFont val="Arial"/>
        <sz val="11.0"/>
      </rPr>
      <t xml:space="preserve">En julio se terminó documento con la propuesta técnica de la Resolución (adjunto) y en agosto se sometió a consideración del grupo CPT. Se espera en el corto plazo exponerlo ante la SARECC para recibir directrices sobre la socialización a otros grupos de interés. En cuanto al procedimiento del área (adjunto), se realizó socialización y realimentación del documento con CPT, SIG y Comunicaciones IDIGER y se realiza igual tarea en este momento con el grupo de Certificaciones y Proyectos Públicos, antes de pasarlo a consideración de Gestión documental, TIC's y la OAP.
</t>
    </r>
    <r>
      <rPr>
        <rFont val="Arial"/>
        <b/>
        <sz val="11.0"/>
      </rPr>
      <t xml:space="preserve"> </t>
    </r>
    <r>
      <rPr>
        <rFont val="Arial"/>
        <sz val="11.0"/>
      </rPr>
      <t xml:space="preserve">Se está coordinando con la oficina de las TIC´s el mecanismo para surtir el tramite de publicación de la modificación  de  la Resolución 227 de 2007, para los clientes o usuarios de dicho documento, esto conforme al marco de ley y en aras de la transparencia para la emisión de este tipo de documentos. 
</t>
    </r>
    <r>
      <rPr>
        <rFont val="Arial"/>
        <b/>
        <sz val="11.0"/>
      </rPr>
      <t xml:space="preserve">Octubre 13 de 2020: </t>
    </r>
    <r>
      <rPr>
        <rFont val="Arial"/>
        <sz val="11.0"/>
      </rPr>
      <t xml:space="preserve">Se adelantan gestiones con Comunicaciones y TIC's  (Adriana Cifuentes y Mauricio Sanabri respectivamente) para detallar aspectos de la socializacion de  la propuesta de modificación  de la Resolución 227-2006 a través de la página de la Entidad, lo cual se ha visto retrasado en parte por el cambio de proveedor de servicios tecnológicos web del IDIGER. 
Se programó la socialización de la propuesta de modiificación de la  resolucion 227 de 2006, con el Director. Para el jueves 15 de Octubre de 2020. 
</t>
    </r>
    <r>
      <rPr>
        <rFont val="Arial"/>
        <b/>
        <sz val="11.0"/>
      </rPr>
      <t xml:space="preserve">Octubre 16 de 2020: </t>
    </r>
    <r>
      <rPr>
        <rFont val="Arial"/>
        <sz val="11.0"/>
      </rPr>
      <t xml:space="preserve"> Se realizó la socializacion de la propuesta de modificación de la Resolucion 227 de 2006 al Director General del IDIGER. Al respecto el Director impartió la siguiente Directris: 
a) Socialización de la propuesta de modificación de la Resolución 227 de 2006 con el grupo POT, a  fin de garantizar que esta acción quede involucrada en el POT. b) Posteriormente surtida esta acción la Dirección socializará esta propuesta con la Secretaria Distrital de Ambiente, Secretaria Distrital de Habitat, entre otras instancias con competencia en la temática.
</t>
    </r>
    <r>
      <rPr>
        <rFont val="Arial"/>
        <b/>
        <sz val="11.0"/>
      </rPr>
      <t>Octubre 21 de 2020:</t>
    </r>
    <r>
      <rPr>
        <rFont val="Arial"/>
        <sz val="11.0"/>
      </rPr>
      <t xml:space="preserve"> Atendiendo la indicación del Director, se realizó socialización de la propuesta con Grupo POT y Asesores de la Dirección quienes el 05-nov-2020 allegaron observaciones al documento previamente enviado.
</t>
    </r>
    <r>
      <rPr>
        <rFont val="Arial"/>
        <b/>
        <sz val="11.0"/>
      </rPr>
      <t xml:space="preserve">Noviembre 13 de 2020: </t>
    </r>
    <r>
      <rPr>
        <rFont val="Arial"/>
        <sz val="11.0"/>
      </rPr>
      <t xml:space="preserve">Se generaron modificaciones en la propuesta y se remitieron las respuestas a las observaciones realizadas por el grupo POT y los asesores de la alta dirección.
</t>
    </r>
    <r>
      <rPr>
        <rFont val="Arial"/>
        <b/>
        <sz val="11.0"/>
      </rPr>
      <t>Diciembre 17 de 2020</t>
    </r>
    <r>
      <rPr>
        <rFont val="Arial"/>
        <sz val="11.0"/>
      </rPr>
      <t xml:space="preserve">: El día 27 de noviembre se dirigió el memorando a la oficina de Control Interno solicitando plazo para el cumplimiento de esta acción, justificando esta solicitud, tal como se evidencia en la comunicación interna 2020IE4770. El día 16 de Diciembre se presentó la propuesta final a la Subdirectora de la SARECC la propuesta e insumos finales para la socialización de la propuesta de modificación de la Resolución 227 de 2006. Se programó una reunión con el Director para el día 18 de Diciembre para ultimar detalles para la presentación a la Secretaria Distrital de Ambiente y la Secretaria Distrital del Hábitat.
</t>
    </r>
    <r>
      <rPr>
        <rFont val="Arial"/>
        <b/>
        <sz val="11.0"/>
      </rPr>
      <t xml:space="preserve">
Febrero 10 de 2021: </t>
    </r>
    <r>
      <rPr>
        <rFont val="Arial"/>
        <sz val="11.0"/>
      </rPr>
      <t xml:space="preserve"> El director está estudiando la propuesta con los ajustes solicitados, para su posterior socialización con la Secretaría de Hábitat y  de Ambiente. 
</t>
    </r>
    <r>
      <rPr>
        <rFont val="Arial"/>
        <b/>
        <sz val="11.0"/>
      </rPr>
      <t>Febrero 15 de 2021:</t>
    </r>
    <r>
      <rPr>
        <rFont val="Arial"/>
        <sz val="11.0"/>
      </rPr>
      <t xml:space="preserve"> El Director de la Entidad sostuvo nueva reunión con la Subdirectora de Análisis para revisar la propuesta.  Adicionalmente se reportó documento actualizado sobre posibilidades para la publicación o publicidad de la norma en atención a los requerimientos jurídicos sobre el particular.
</t>
    </r>
    <r>
      <rPr>
        <rFont val="Arial"/>
        <b/>
        <sz val="11.0"/>
      </rPr>
      <t xml:space="preserve">Marzo 31 de 2021: </t>
    </r>
    <r>
      <rPr>
        <rFont val="Arial"/>
        <sz val="11.0"/>
      </rPr>
      <t xml:space="preserve">Desde CPT se remitieron observaciones al documento de propuesta jurídica para la adopción de los nuevos términos de referencia, documento compartido por la Oficina Asesora Jurídica el 10 de marzo de 2021.
</t>
    </r>
    <r>
      <rPr>
        <rFont val="Arial"/>
        <b/>
        <sz val="11.0"/>
      </rPr>
      <t xml:space="preserve">Mayo de 2021: </t>
    </r>
    <r>
      <rPr>
        <rFont val="Arial"/>
        <sz val="11.0"/>
      </rPr>
      <t xml:space="preserve">Se modificaron propuestas técnica y jurídica conforme las interacciones dadas con Oficina Asesora Jurídica y Grupo Estratégico. Adicionalmente se trabajó Banner y Página Web de Prueba buscando estar a punto para la socialización de la propuesta normativa a través de la página del IDIGER.
</t>
    </r>
    <r>
      <rPr>
        <rFont val="Arial"/>
        <b/>
        <sz val="11.0"/>
      </rPr>
      <t xml:space="preserve">Junio 30 de 2021: </t>
    </r>
    <r>
      <rPr>
        <rFont val="Arial"/>
        <sz val="11.0"/>
      </rPr>
      <t xml:space="preserve">Se entregó cronograma y presentación para la 227 actualizados y se recordó que se tiene disponible el link de la página de prueba para la revisión de los directivos, quienes finalmente son los que autorizan y dan las directrices para la socialización y adopción de la propuesta normativa trabajada desde CPT.
</t>
    </r>
    <r>
      <rPr>
        <rFont val="Arial"/>
        <b/>
        <sz val="11.0"/>
      </rPr>
      <t>Septiembre 30 de 2021:</t>
    </r>
    <r>
      <rPr>
        <rFont val="Arial"/>
        <sz val="11.0"/>
      </rPr>
      <t xml:space="preserve"> Se remitió comunicación interna 2021IE3762 solicitando plazo hasta Diciembre 31 de 2021, considerando los cambios normativos y el hecho que es la primera norma en el IDIGER a surtir los requerimientos de socialización como lo preceptúa la Ley de transparencia 1712 de 2014. Con el plazo solicitado se espera continuar las actividades para la implementación de la participación de grupos de interés en el proyecto regulatorio, consolidar la adopción de la nueva norma y finalizar el presente hallazgo.
</t>
    </r>
    <r>
      <rPr>
        <rFont val="Arial"/>
        <b/>
        <sz val="10.0"/>
      </rPr>
      <t>Octubre 30 de 2021:</t>
    </r>
    <r>
      <rPr>
        <rFont val="Arial"/>
        <sz val="10.0"/>
      </rPr>
      <t xml:space="preserve"> Se entregó comunicación 2021IE3968 solicitando a OCI plazo hasta febrero 28 de 2022.</t>
    </r>
    <r>
      <rPr>
        <rFont val="Arial"/>
        <b/>
        <sz val="10.0"/>
      </rPr>
      <t xml:space="preserve"> 
</t>
    </r>
    <r>
      <rPr>
        <rFont val="Arial"/>
        <sz val="10.0"/>
      </rPr>
      <t xml:space="preserve">Se realizaron las siguientes actividades: Se ajustó página de prueba conforme Circular 004 de 2021; Se entregó listado de grupos de interés para la propuesta normativa;  Se remitió comunicación interna a OCI solicitando ampliación del plazo hasta febrero de 2022; Se dio respuesta ante requerimiento de agenda normativa de la Subdirección; Se coordinaron con OAJ algunos aspectos para la publicación en "LegalBog Participa".
</t>
    </r>
    <r>
      <rPr>
        <rFont val="Arial"/>
        <b/>
        <sz val="10.0"/>
      </rPr>
      <t xml:space="preserve">Noviembre 30 de 2021: </t>
    </r>
    <r>
      <rPr>
        <rFont val="Arial"/>
        <sz val="10.0"/>
      </rPr>
      <t xml:space="preserve">Desde SARECC se solicitó respuesta ante representante de la OAJ sobre inquietudes planteadas con antelación. Se encuentra pendiente la reunión entre directivos para determinar los pasos a seguir con relación a la socialización con ciudadanía y grupos de interés así como definir si la propuesta normativa se publicará en 2021 o 2022.
</t>
    </r>
    <r>
      <rPr>
        <rFont val="Arial"/>
        <b/>
        <sz val="10.0"/>
      </rPr>
      <t>Diciembre de 2021</t>
    </r>
    <r>
      <rPr>
        <rFont val="Arial"/>
        <sz val="10.0"/>
      </rPr>
      <t xml:space="preserve">: Se trabajó con OAJ sobre las inquietudes, influencia y requerimientos para la publicación en LegalBog. 
</t>
    </r>
    <r>
      <rPr>
        <rFont val="Arial"/>
        <b/>
        <sz val="10.0"/>
      </rPr>
      <t>Enero 28 de 2022</t>
    </r>
    <r>
      <rPr>
        <rFont val="Arial"/>
        <sz val="10.0"/>
      </rPr>
      <t xml:space="preserve">: Desde Conceptos de Planificación Terrttorial se analizaron las nuevas normas vigentes (POT y Resoluciones MinVivienda) involucrándolas en la propuesta de sustitución 227, con el fin que el nuevo documento consolidado se analice desde el punto de vista jurídico tanto por Asesor(es) de la Dirección como por representante(s) de la OAJ.
</t>
    </r>
    <r>
      <rPr>
        <rFont val="Arial"/>
        <b/>
        <sz val="10.0"/>
      </rPr>
      <t xml:space="preserve">Febrero 23 de 2022: </t>
    </r>
    <r>
      <rPr>
        <rFont val="Arial"/>
        <sz val="10.0"/>
      </rPr>
      <t xml:space="preserve">Se da respuesta a la CI2022IE952 mediante radicado 2022IE990 Informe avance plan de mejoramiento. Los soportes se encuentran en  URL https://bit.ly/3LS3zV7
</t>
    </r>
    <r>
      <rPr>
        <rFont val="Arial"/>
        <b/>
        <sz val="10.0"/>
      </rPr>
      <t>Marzo 7 de 2022:</t>
    </r>
    <r>
      <rPr>
        <rFont val="Arial"/>
        <sz val="10.0"/>
      </rPr>
      <t xml:space="preserve"> La información que soporta el cumplimiento de la acción </t>
    </r>
    <r>
      <rPr>
        <rFont val="Arial"/>
        <i/>
        <sz val="10.0"/>
      </rPr>
      <t>"Realizar la propuesta técnica y jurídica de ajuste de la resolución 227 de 2006, surtiendo los procesos de socialización ante los correspondientes usuarios de esta norma",</t>
    </r>
    <r>
      <rPr>
        <rFont val="Arial"/>
        <sz val="10.0"/>
      </rPr>
      <t xml:space="preserve">  se encuentra actualizado en el siguiente link: URL</t>
    </r>
    <r>
      <rPr>
        <rFont val="Arial"/>
        <color rgb="FF000000"/>
        <sz val="10.0"/>
      </rPr>
      <t xml:space="preserve"> </t>
    </r>
    <r>
      <rPr>
        <rFont val="Arial"/>
        <color rgb="FF1155CC"/>
        <sz val="10.0"/>
        <u/>
      </rPr>
      <t>https://bit.ly/3LS3zV7.</t>
    </r>
    <r>
      <rPr>
        <rFont val="Arial"/>
        <sz val="10.0"/>
      </rPr>
      <t xml:space="preserve">  De igual manera se radica la CI 2022IE1170 a la Oficina de Control Interno, solicitando el cierre de la acción. 
</t>
    </r>
  </si>
  <si>
    <r>
      <rPr>
        <rFont val="Arial"/>
        <sz val="11.0"/>
      </rPr>
      <t xml:space="preserve">Seguimiento Abril de 2020: Se identifica  documento de propuesta técnica, la revisión jurídica de uno de los temas relacionados con la resolución, el cronograma para dar trámite al hallazgo i un archivo con la presentación de la temática, una respuesta dada a la Secretaría del Hábitat. Continua abierta en desarrollo. DKRP
Julio de 2020: Se continua con documento de propuesta técnica en revisión para socialzaición posterior a partes de interés. Se recomienda se considere si el tiempo programado es decuado al objetivo de la acción y si es el caso establecer prorroga en la misma antes de su vencimiento. Continúa en ejecución. DKRP
Septiembre de 2020: La dependencia remite correo electrónico del 18 de septiembre informando sobre la existencia de la propuesta de modificación de la resolución 227 de 2006 no obstante no es claro a quien se remite. Se dará cierre a la acción tan pronto se oficialice la propuesta y socialice la modificación a los grupos de interés.
16/10/2020: La dependencia remite soporte de reunión programada para el día 15 de octubre de 2020 con el Director para socialización de la propuesta. Se dará cierre a la acción tan pronto se oficialice la propuesta y socialice la modificación a los grupos de interés.
30/11/2020: La dependencia remite comunicación interna 2020IE4770, en la cual explica toda la gestión realizada para el cumplimiento de esta acción y en donde entre otras cosas manifiesta: </t>
    </r>
    <r>
      <rPr>
        <rFont val="Arial"/>
        <i/>
        <sz val="11.0"/>
      </rPr>
      <t>"..Por lo anterior, teniendo en cuenta que surgieron otras actividades adicionales dentro de las etapas de socialización del documento en mención, se requiere un tiempo adicional para culminar de manera satisfactoria y concertada esta actividad, de manera atenta requerimos de un (1) mes, para dar culmen a este hallazgo, conforme el siguiente
cronograma: .."  Te</t>
    </r>
    <r>
      <rPr>
        <rFont val="Arial"/>
        <sz val="11.0"/>
      </rPr>
      <t xml:space="preserve">niendo en cuenta el argumento expuesto en la justificacion y el cronograma propuesto, la dependencia requiere de un plazo limite hasta el 30 de diciembre de 2020. Para culminar la ejecución de esta acción, por lo cual la OCI procede a ampliar el plazo recomendando se priorice el cumplimiento de esta acción dada la antiguedad del origen de la misma, adicionalmente se solicita sean remitidos los soportes de la propuesta y los soportes de los procesos de socialización.
29/12/2020: La dependencia remite borrador de comunicación dirigida a la Secretaria Distrital de Habitat, cuyo objeto es: Cumplimiento Decreto 058 de 2018: Tramite IDIGER-Emisión Concepto Técnico sobre cumplimiento de los Términos de Referencia para licencias de Urbanización en zonas de amenaza alta y Media. Adicionalmente se observa propuesta tecnica y presentación de propuesta tecnica para la modificación de la resolución 227 de 2006, para calculo del indicador de la acción se solicita enviar una relación en la que se identifiquen las partes interesadas, soporte de socialziación a los interesados y retroalimentación por parte de los interesados en caso de que aplique. La acción sera verificada durante el mes de enero teniendo en cuenta que la misma sevence el proximo 31 de enero de 2020.
19/04/2021: La dependencia remitió evidencia de la socialización de la propuesta para la modificación y actualización de la Resolución 227 de 2006, y la opción de publicarla para recibir las observaciones de los grupos de interés a la cual está dirigido en la sección transparencia, la OCI recomienda documentar la retroalimentación realizada por parte de los interesados en caso de que aplique y la evidencia de la expedición de la nueva resolución modificatoria de la resolución 227 de 2006 para concluir al proceso. </t>
    </r>
    <r>
      <rPr>
        <rFont val="Arial"/>
        <b/>
        <sz val="11.0"/>
      </rPr>
      <t>SANH</t>
    </r>
    <r>
      <rPr>
        <rFont val="Arial"/>
        <sz val="11.0"/>
      </rPr>
      <t xml:space="preserve">
15/07/2021: Se observaron las evidencias de la acción </t>
    </r>
    <r>
      <rPr>
        <rFont val="Arial"/>
        <b/>
        <sz val="11.0"/>
      </rPr>
      <t>"Realizar la propuesta técnica y jurídica de ajuste de la resolución 227 de 2006, surtiendo los procesos de socialización antes los correspondientes usuarios de esta norma"</t>
    </r>
    <r>
      <rPr>
        <rFont val="Arial"/>
        <sz val="11.0"/>
      </rPr>
      <t xml:space="preserve"> remitidas por la dependencia mediante correo del 12 de julio de 2021: </t>
    </r>
    <r>
      <rPr>
        <rFont val="Arial"/>
        <b/>
        <sz val="11.0"/>
      </rPr>
      <t>Cronograma y presentación para la resolición 227 actualizados,  disponible el link de la página de prueba para la revisión de los directivos. La finalización de esta acción queda sujeta a la finalización del cronograma presentado, y la desición que se tome respecto de la resolución por parte de la Direccion una vez terminela etapa de publicación. SANH.
19/07/2021:</t>
    </r>
    <r>
      <rPr>
        <rFont val="Arial"/>
        <sz val="11.0"/>
      </rPr>
      <t xml:space="preserve"> Se recibio solicitud de modificacion de fecha mediante comunicación Interna, 2021IE2701 del 16 de julio de 2021, en la cual el responsable del proceso manifestó que:
"En este contexto, se había programado dar cierre al hallazgo IEC20-1 a diciembre de 2020; sin embargo, aunque el grupo CPT y la Subdirección estuvieron listos desde el tercer trimestre 2020 para que se diera el visto bueno a la socialización y expedición de la norma que sustituyese la Resolución 227 de 2006, se consideró pertinente esperar la radicación de la propuesta de Plan de Ordenamiento Territorial para analizar sus implicaciones frente a nuestra propuesta normativa, adicional a otras acciones que sin lugar a dudas han tomado un tiempo adicional para su ejecución. 
En ese orden de ideas y previendo un buen desarrollo para el cumplimiento del hallazgo IEC20-1 relacionado con la acción “Realizar la propuesta técnica y jurídica de ajuste de la resolución 227 de 2006, surtiendo los procesos de socialización ante los correspondientes usuarios de esta norma", comedidamente solicitamos su colaboración para cambiar la fecha de terminación a Septiembre 30 de 2021, fecha para la cual se prevé está finalizada la enunciada acción." </t>
    </r>
    <r>
      <rPr>
        <rFont val="Arial"/>
        <b/>
        <sz val="11.0"/>
      </rPr>
      <t xml:space="preserve">SANH
</t>
    </r>
    <r>
      <rPr>
        <rFont val="Arial"/>
        <sz val="11.0"/>
      </rPr>
      <t>14/10/2021: Se recibe solicitud de ampliacion de plazo 2021IE3762 y se concede dadas las razones juridicas y técnicas de la acción. Plazo nuevo 31/12/2021. La acción continua en desarrolló.</t>
    </r>
    <r>
      <rPr>
        <rFont val="Arial"/>
        <b/>
        <sz val="11.0"/>
      </rPr>
      <t xml:space="preserve">DKRP
</t>
    </r>
    <r>
      <rPr>
        <rFont val="Arial"/>
        <sz val="11.0"/>
      </rPr>
      <t xml:space="preserve">14/10/2021: Se recibe comunicación 2021ie3968 (Alcance a 2021ie3762) con solictud y justificación de una nueva prórroga por razones externas a la entidad. Se concede prorroga  a 28/02/2022 indicando que es la ultima ampliación disponibe para el cierre del hallazgo. Continua abierta y en desarrollo.
</t>
    </r>
    <r>
      <rPr>
        <rFont val="Arial"/>
        <b/>
        <sz val="11.0"/>
      </rPr>
      <t>23/02/2022:</t>
    </r>
    <r>
      <rPr>
        <rFont val="Arial"/>
        <sz val="11.0"/>
      </rPr>
      <t xml:space="preserve"> De acuerdo con la comunicación interna 2022IE726 del 04 de febrero de 2022, Elsa Lucía Trujillo Romero, referente asignada por la Subdirección de Análisis del Riesgo y Efectos del Cambio Climático como apoyo para dar cumplimiento al plan de mejoramiento institucional y poder dar cierre al hallazgo IEC20-1, allega por medio del correo electrónico copia del soporte del seguimiento realizado el 21 de enero de 2022 a la Oficina Asesora Jurídica - OAJ, en donde solicitan apoyo urgente para el análisis de las nuevas normas que nos rigen y la modificación de la propuesta de Resolución, especialmente al aspecto jurídico de la misma. Así mismo, remite copia del correo electrónico enviado el 28 de enero de 2022, a la OAJ dando alcance a lo requerido con respecto al marco normativo y técnico modificatorio de la Resolución 227 de 2006. 
Del mismo modo, se evidencia que el 28 de enero la OAJ devuelve la propuesta de la Resolución 227 de 2006 con algunas sugerencias de adición. 
Teniendo en cuenta lo manifestado por la OAJ y las observaciones al proyecto de resolución, esta actividad continúa abierta y en desarrollo,  por lo tanto, se requiere remitir el ajuste definitivo por parte de la Subdirección de Análisis al proyecto de resolución, con el fin de dar cierre a la acción, de no presentarse aún una versión definitiva, se recomienda al responsable del proceso conocimiento del riesgo y efectos del cambio climático, solicitar la ampliación de la fecha de ejecución de esta acción ya que esta próxima a vencerse (28/02/2022) con el fin de poder atender las observaciones de la OAJ </t>
    </r>
    <r>
      <rPr>
        <rFont val="Arial"/>
        <b/>
        <sz val="11.0"/>
      </rPr>
      <t>EDMD.
07/03/2022:</t>
    </r>
    <r>
      <rPr>
        <rFont val="Arial"/>
        <sz val="11.0"/>
      </rPr>
      <t xml:space="preserve"> De acuerdo a la comunicación interna No. 2022IE1170 con fecha del 07 de marzo del año en curso, en el cual la Subdirección de Análisis de Riesgo y Efectos del Cambio Climático informa los avances realizados entre el 21 y 28 de febrero de 2022, evidenciando la propuesta técnica y jurídica de la resolución 227 de 2006 y la socialización de la misma, se cierra la acción IEC20-1. </t>
    </r>
    <r>
      <rPr>
        <rFont val="Arial"/>
        <b/>
        <sz val="11.0"/>
      </rPr>
      <t>EDMD.</t>
    </r>
  </si>
  <si>
    <t>SMR20-1</t>
  </si>
  <si>
    <t>SEGUIMIENTO MATRIZ DE RIESGOS</t>
  </si>
  <si>
    <t>Ley 1474 de 2011 “Por la cual se dictan normas orientadas a fortalecer los mecanismos de prevención, investigación y sanción de actos de corrupción y la efectividad del control de la gestión pública”, articulo 73, Plan Anticorrupción y Atención al Ciudadano.
  Ley 1712 de 2014 “Por medio de la cual se crea la Ley de Transparencia y del Derecho de Acceso a la Información Pública Nacional y se dictan otras disposiciones”.
 Documento "Estrategias para la Construcción del Plan Anticorrupción y de Atención al Ciudadano Versión 2 - 2015" numeral 5.1 “Seguimiento”, que indica la Oficina de Control interno realizará “el seguimiento y el control a la implementación y a los avances de las actividades consignadas en el Plan Anticorrupción y de Atención al Ciudadano”, dentro de las cuales se encuentra el Componente N°1 “Gestión de Riesgos de Corrupción – Mapa de Riesgos de Corrupción”.
 Decreto 1083 de 2015, artículo 2.2.21.5.3 De las oficinas de control interno. Las Unidades u Oficinas de Control Interno o quien haga sus veces desarrollarán su labor a través de los siguientes roles: liderazgo estratégico; enfoque hacia la prevención, evaluación de la gestión del riesgo, evaluación y seguimiento, relación con entes externos de control, artículo 2.2.21.5.4 Administración de riesgos.
 Resolución 3564 del 31 de diciembre de 2015 “Por la cual se reglamentan los artículos 2.1.1.2.1.1, 2.1.1.2.1.11, 2.1.1.2.2.2 y el parágrafo 2 del artículo 2.1.1.3.1.1 del Decreto 1081 de 2015", Anexo 1. “Estándares para publicación y divulgación de información” 
 Decreto 648 de 2017 “Por el cual se modifica y adiciona el Decreto 1083 de 2015, Reglamentario Único del Sector de la Función Pública”, “artículo 2.2.21.1.6 Funciones del Comité Institucional de Coordinación de Control Interno. Son funciones del Comité Institucional de Coordinación de Control Interno: (…) g). Someter a aprobación del representante legal la política de administración del riesgo y hacer seguimiento (…). 
 Resolución 120 de 2019 “Por medio de la cual se adopta el esquema de publicación de contenidos Web del Instituto Distrital de Gestión de Riesgos y Cambio Climático – IDIGER ordenado por la Ley 1712 de 2014.
 Guía para la Administración del Riesgo y el Diseño de Controles en entidades públicas, Riesgos de Gestión, Corrupción y Seguridad Digital, versión 4, DAFP, octubre de 2018. 
 Resolución No. 149 del 2019 por la cual se “adopta el marco de referencia de administración del riesgo del Instituto Distrital de gestión de Riesgo y Cambio Climático”. 
 “Marco de Referencia Para la Gestión de Riesgos, SE-GU-01 Versión 9 del 28/02/2020”. 
 “Guía marco de referencia para la administración de los riesgos de gestión y corrupción, código DE-GU-01, versión 2 vigente desde el 18/08/2020”, Matriz de riesgos y oportunidades SEC-FT-13, versión 7 publicada en la sección trasparencia y acceso a la información pública de la página web del IDIGER, numeral 6 “Planeación”, con corte a 31 de agosto de 2020. 
 Documento “Consolidado de Riesgos 2do seguimiento”, del 4 de septiembre de 2020 remitido por la OAP.</t>
  </si>
  <si>
    <t>Emisiones extemporáneas de certificaciones de riesgo</t>
  </si>
  <si>
    <t>Porque? (No habia personal suficiente ni con la experticia necesaria para la consulta y elaboración de las certificaciones)
 Porque? (Fallas técnicas en el plataformas de información) 
 Porque? (Complejidad en la elaboración de las certificaciones) 
 Porque? ( falta de seguimiento y control)</t>
  </si>
  <si>
    <t>Estructurar alertas del estado de las solicitudes y próximos vencimientos para facilitar el seguimiento y control de los lideres funcionales sobre la asignaciones a cargo de cada grupo funcional.</t>
  </si>
  <si>
    <t>Grupo Conceptos Proyectos Públicos</t>
  </si>
  <si>
    <r>
      <rPr>
        <rFont val="Arial"/>
        <b/>
        <sz val="10.0"/>
      </rPr>
      <t>Correos con la información de alertas</t>
    </r>
    <r>
      <rPr>
        <rFont val="Arial"/>
        <sz val="10.0"/>
      </rPr>
      <t xml:space="preserve">
</t>
    </r>
    <r>
      <rPr>
        <rFont val="Arial"/>
        <b/>
        <sz val="10.0"/>
      </rPr>
      <t xml:space="preserve">Oct. 13 de 2020: </t>
    </r>
    <r>
      <rPr>
        <rFont val="Arial"/>
        <sz val="10.0"/>
      </rPr>
      <t xml:space="preserve">La Subdirección de Análisis de Riesgos y Efectos del Cambio Climático, realiza el seguimiento y control de las solicitudes radicadas, a cada una de los grupos funcionales,  se genera un reporte del aplicativo CORDIS en el que se muestran: el estado actual de la solicitudes y los próximos vencimientos en un período de dos semanas siguientes al reporte, el cual se envía por correo a cada responsable de las solicitudes con copia al líder funcional responsable de cada grupo.  Adicionalmente se generan correos recordatorios de los vencimientos con hasta cinco o seis días de antelación. 
</t>
    </r>
    <r>
      <rPr>
        <rFont val="Arial"/>
        <b/>
        <sz val="10.0"/>
      </rPr>
      <t xml:space="preserve">Dic. 18 de 2020: </t>
    </r>
    <r>
      <rPr>
        <rFont val="Arial"/>
        <sz val="10.0"/>
      </rPr>
      <t xml:space="preserve">La Subdirección de Análisis de Riesgos y Efectos del Cambio Climático, realiza el seguimiento y control de las solicitudes radicadas, a cada una de los grupos funcionales, generando los reportes del aplicativo CORDIS en el que se evidencian:  estado actual de las solicitudes y los próximos vencimientos en un período de dos semanas siguientes al reporte, estos reportes se envian por correo a cada responsable de las solicitudes con copia al líder funcional responsable de cada grupo.  De igual manera se generan correos recordatorios de los vencimientos con hasta cinco o seis días de antelación. </t>
    </r>
  </si>
  <si>
    <r>
      <rPr>
        <rFont val="Arial, sans-serif"/>
      </rPr>
      <t xml:space="preserve">16/10/2020: La dependencia remite copia de correos del 25 y 28 de septiembre 02 y 07 de septiembre de 2020, dirigidos a los diferentes grupos funcionales en los que se remite reporte del estado de CORDIS y/o alertas de proximos a </t>
    </r>
    <r>
      <rPr>
        <rFont val="Arial, sans-serif"/>
        <color rgb="FF1155CC"/>
        <u/>
      </rPr>
      <t>vencer. La</t>
    </r>
    <r>
      <rPr>
        <rFont val="Arial, sans-serif"/>
      </rPr>
      <t xml:space="preserve"> acción continua en ejecución hasta noviembre 24 de 2020, fecha hasta la cual se realizaran verificaciones por parte de la OCI.
22/12/2020: La dependencia remite copia de correos del 12, 13,17, 19, 23 y 27 de noviembre, en el cual se se generan alertas a los diferentes grupos de la Subdirección de Análisis de Riesgos y Efectos del Cambio Climático, por parte del profesional Carlos Alberto Becerra, en dichos correos se evidencian los reportes del estado de CORDIS y fechas proximas a vencer. Teniendo en cuenta que la acción formualda fue la siguiente: "Estructurar alertas del estado de las solicitudes y próximos vencimientos para facilitar el seguimiento y control de los lideres funcionales sobre la asignaciones a cargo de cada grupo funcional", y que la misma finalizaba el pasado 24 de noviembre de 2020, se observa cumplimeinto de la acción. No obstante, se recomienda dar continuidad a esta acción a fin de evitar incumplimientos en tiempos y represeamientos en la emisión de respuestas. Dado lo anterior la acción esta sujeta a posteriories verificaciones a pesar de su cierre.</t>
    </r>
  </si>
  <si>
    <t>SMR20-2</t>
  </si>
  <si>
    <t>De acuerdo al ataque cibernético no se pudo acceder a las plataformas SIRE y SIG PREDIAL</t>
  </si>
  <si>
    <t>Porque? Sistemas inestables para accerder a las plataformas SIRE y SIG PREDIAL.
 Porque? La imposibilidad de hacer consultas desde la oficina.
 Porque? 
 Porque?
 Porque?</t>
  </si>
  <si>
    <t>Realizar mesa de trabajo con la Oficina Tics, para validar cuál sería la alternativa en caso de una falla o caída del Sistema SIRE.</t>
  </si>
  <si>
    <t>Grupo Conceptos Proyectos Públicos 
 Asistencia Técnica</t>
  </si>
  <si>
    <r>
      <rPr>
        <rFont val="Arial"/>
        <b/>
        <sz val="10.0"/>
      </rPr>
      <t>Mesa de trabajo</t>
    </r>
    <r>
      <rPr>
        <rFont val="Arial"/>
        <sz val="10.0"/>
      </rPr>
      <t xml:space="preserve">
</t>
    </r>
    <r>
      <rPr>
        <rFont val="Arial"/>
        <b/>
        <sz val="10.0"/>
      </rPr>
      <t xml:space="preserve">Oct. 13 de 2020: </t>
    </r>
    <r>
      <rPr>
        <rFont val="Arial"/>
        <sz val="10.0"/>
      </rPr>
      <t xml:space="preserve">Se envio correo a TIC solicitando la mesa de trabajo, para validar cuál sería la alternativa en caso de fallas o caída del sistema SIRE; 
</t>
    </r>
    <r>
      <rPr>
        <rFont val="Arial"/>
        <b/>
        <sz val="10.0"/>
      </rPr>
      <t>Oct. 28 de 2020</t>
    </r>
    <r>
      <rPr>
        <rFont val="Arial"/>
        <sz val="10.0"/>
      </rPr>
      <t xml:space="preserve">: Se realizó la mesa de trabajo con la Oficina TIC, en la cual se acordo la identificación de las causales de la caida del sistema, la falta de acceso interno y externo; TIC envio correo a la SARECC: para los casos en los que la página del SIRE presente inconvenientes, solicito intentar el acceso a través de los siguientes link dependiendo del caso:
Externo -&gt; http://logina.sire.gov.co/sire/
Interno -&gt; http://172.16.24.80/sire/  
</t>
    </r>
    <r>
      <rPr>
        <rFont val="Arial"/>
        <b/>
        <sz val="10.0"/>
      </rPr>
      <t xml:space="preserve">Diciembre 18 de 2020: </t>
    </r>
    <r>
      <rPr>
        <rFont val="Arial"/>
        <sz val="10.0"/>
      </rPr>
      <t xml:space="preserve">Se solicita el cierre de la acción, la acción de mejora se cumplió el 28 de octubre de 2020. (Se adjunta correo con los compromisos)  </t>
    </r>
  </si>
  <si>
    <t xml:space="preserve">29/12/2020: La dependencia informa que:"Se realizó la mesa de trabajo con la Oficina TIC, en la cual se acordo la identificación de las causales de la caida del sistema, la falta de acceso interno y externo; TIC envio correo a la SARECC: para los casos en los que la página del SIRE presente inconvenientes, solicito intentar el acceso a través de los siguientes link dependiendo del caso:
Externo -&gt; http://logina.sire.gov.co/sire/
Interno -&gt; http://172.16.24.80/sire/  ", como evidencia de la ejecución de la reunión la dependencia envia soporte de correo electronico enviado por la Jefe de la Oficina de TICS. Teniendo en cuenta que se desarrollo la acción y que se pactaron unso compromisos por prate de la SARECC y TICS, se obsrva cumplimeitno de la acción. </t>
  </si>
  <si>
    <t>SMR20-3</t>
  </si>
  <si>
    <t>Debido a la falta de recursos, el proceso de actualización se vio afectado, habiendo una disparidad entre conceptos emitidos vs los conceptos cargados en la Base de Datos Corporativa. Se han emitido durante el semestre un total de 18 Conceptos Técnicos de los cuales se encuentran cargados 12 en la base de datos geográfica corporativa.</t>
  </si>
  <si>
    <t>Porque? Falta de recurso humano para la ejecución de la actividad.
 Porque? Inconvenientes tecnológicos en el ingreso de la base de datos.
 Porque? 
 Porque?
 Porque?</t>
  </si>
  <si>
    <t>Vincular dentro del procedimiento una política de operación definiendo en que tiempo o espacio de tiempo se realiza la actualización de la base de datos y publicación de servicios.</t>
  </si>
  <si>
    <t>Grupo SIG</t>
  </si>
  <si>
    <r>
      <rPr>
        <rFont val="Arial"/>
        <b/>
        <sz val="10.0"/>
      </rPr>
      <t>Actualización del procedimiento</t>
    </r>
    <r>
      <rPr>
        <rFont val="Arial"/>
        <sz val="10.0"/>
      </rPr>
      <t xml:space="preserve">
</t>
    </r>
    <r>
      <rPr>
        <rFont val="Arial"/>
        <b/>
        <sz val="10.0"/>
      </rPr>
      <t>Oct. 13 de 2020:</t>
    </r>
    <r>
      <rPr>
        <rFont val="Arial"/>
        <sz val="10.0"/>
      </rPr>
      <t xml:space="preserve"> Se identificó el proceso GAR-PD-03 Versión 3 de Conceptos Técnicos de Legalización, como proceso por actualizar. Se establece que se debe actualizar la actividad No. 18, correspondiente a Solicitar incorporación de información geográfica actualizada. 
</t>
    </r>
    <r>
      <rPr>
        <rFont val="Arial"/>
        <b/>
        <sz val="10.0"/>
      </rPr>
      <t>Nov. 20 de 2020:</t>
    </r>
    <r>
      <rPr>
        <rFont val="Arial"/>
        <sz val="10.0"/>
      </rPr>
      <t xml:space="preserve"> Aprovechando que actualmente se encuentran modificando el procedimiento para Conceptos Técnicos de Legalización, Regularización, Actualización y Planes Parciales. Se realiza la modificación del paso 23 del flujograma establecido, agregando: "Se realiza envío del Concepto Técnico emitido al Profesional SIG, mediante correo electrónico o comunicación interna, para incorporación en la Base de Datos Geográfica Corporativa en la capa de Conceptos Técnicos Vigentes y publicación en el visor geográfico.". Esta pendiente el envio del procedimiento para revisión y publicación de parte de Planeación. Con el documento enviado se actualiza el procedimiento GAR-PD-03 Versión 3 de Conceptos Técnicos de Legalización.
</t>
    </r>
    <r>
      <rPr>
        <rFont val="Arial"/>
        <b/>
        <sz val="10.0"/>
      </rPr>
      <t xml:space="preserve">Dic. 16 de 2020: </t>
    </r>
    <r>
      <rPr>
        <rFont val="Arial"/>
        <sz val="10.0"/>
      </rPr>
      <t xml:space="preserve">Se ha realizado una nueva revisión con el ing. Jesús Delgado, se han identificado algunos ajustes menores que deben realizarse al documento antes de su publicación, teniendo en cuenta que el documento tiene como fecha limite el 28 de Diciembre, se ha establecido como fecha límite para publicación el día lunes 21 de diciembre.
</t>
    </r>
    <r>
      <rPr>
        <rFont val="Arial"/>
        <b/>
        <sz val="10.0"/>
      </rPr>
      <t xml:space="preserve">Dic. 23 de 2020: </t>
    </r>
    <r>
      <rPr>
        <rFont val="Arial"/>
        <sz val="10.0"/>
      </rPr>
      <t>El procedimiento ya fue publicado en el mapa de procesos. Se envia el link</t>
    </r>
    <r>
      <rPr>
        <rFont val="Arial"/>
        <b/>
        <sz val="10.0"/>
      </rPr>
      <t xml:space="preserve">: </t>
    </r>
    <r>
      <rPr>
        <rFont val="Arial"/>
        <color rgb="FF1155CC"/>
        <sz val="10.0"/>
        <u/>
      </rPr>
      <t>https://www.idiger.gov.co/documents/20182/981189/GAR-PD-03+Conceptos+de+Tecnico+de+Legalizacion+V3.pdf/6179a856-5ca7-4e6a-92b1-48540d313791</t>
    </r>
  </si>
  <si>
    <r>
      <rPr>
        <rFont val="Arial, sans-serif"/>
      </rPr>
      <t xml:space="preserve">La SARECC, remite comunicación interna 2020IE4769, en la cual solicita ampliación del plazo de ejecución con la siguiente justificación: </t>
    </r>
    <r>
      <rPr>
        <rFont val="Arial, sans-serif"/>
        <i/>
      </rPr>
      <t xml:space="preserve">"La presenta es para solicitar prorroga del compromiso de mejoramiento del hallazgo SMR20-3 referente al seguimiento de la Matriz de Riesgos de la Subdirección de Análisis
de Riesgos y Efectos del Cambio Climático, donde se reportó inconvenientes en el proceso de actualización de las capas geográficas de Conceptos Técnicos. Se identificó como acción correctiva la de “Vincular dentro del procedimiento una política de operación definiendo en que tiempo o espacio de tiempo se realiza la actualización de la base de datos y publicación de servicios”, debido a esto se identificó que debía modificarse el procedimiento “GAR-PD-03 Versión 3 de Conceptos Técnicos de Legalización”, en donde se incluiría un paso donde se acogería la acción correctiva. Debido a que actualmente el procedimiento se encuentra en proceso de actualización, se decidió aprovechar para incluir dentro de la actualización del procedimiento, el paso de la acción correctiva. El inconveniente que se nos ha presentado recientemente, es que después de realizado el proceso de revisión del procedimiento actualizado, hemos encontrado que algunos pasos ajenos al de la acción correctiva, requieren ser descritos con un mayor detalle, más aun teniendo en cuenta que este procedimiento es de especial importancia, porque establecerá la forma como será abordado el proceso de elaboración de Conceptos Técnicos de Legalización, Regularización, Actualización y de Planes Parciales. Teniendo en cuenta la importancia de este procedimiento al ser un proceso misional de la Entidad, solicito a usted muy respetuosamente, su colaboración en la prórroga del compromiso de mejoramiento del hallazgo SMR20-3, que está establecida para el 30 de noviembre del 2020, sea reprogramada para el 28 de diciembre del 2020."
</t>
    </r>
    <r>
      <rPr>
        <rFont val="Arial, sans-serif"/>
      </rPr>
      <t xml:space="preserve">De acuerdo a lo anterior se procede a ampliar la fecha para cumplimeinto de la acción hasta el 28 de diciembre de 2020.
29/12/2020: Se observó procedimiento publicado en el mapa de procesos "CONCEPTOS TÉCNICOS DE LEGALIZACIÓN,
REGULARIZACIÓN, ACTUALIZACIÓN Y PLANES PARCIALES" versión 4 del 23 de diciembre de 2020, en el cual se identifica la siguiente politica de operación: Los conceptos se deben emitir dentro de los plazos establecidos en las normas. De igual forma el cargue de la información en el Sistema de Información Geográfica- SIG Predial se debe realizar a más tardar 3 días hábiles después de emitido oficialmente el concepto, la cual da cumplimeitno a la acción propuesta.
</t>
    </r>
  </si>
  <si>
    <t>SEGPQRS2021-3</t>
  </si>
  <si>
    <t>Criterios: Ley 87 de 1993 artículo 12, literal i) “evaluar y verificar la aplicación de los mecanismos de participación
ciudadana”
La Ley 1755 de 2015, establece en su artículo 14. “Términos para resolver las distintas modalidades de peticiones.
Salvo norma legal especial y so pena de sanción disciplinaria, toda petición deberá resolverse dentro de los quince
(15) días siguientes a su recepción. Estará sometida a término especial la resolución de las siguientes peticiones: …
1. Las peticiones de documentos y de información deberán resolverse dentro de los diez (10) días siguientes a su
recepción. Si en ese lapso no se ha dado respuesta al peticionario, se entenderá, para todos los efectos legales,
que la respectiva solicitud ha sido aceptada y, por consiguiente, la administración ya no podrá negar la entrega
de dichos documentos al peticionario, y como consecuencia las copias se entregarán dentro de los tres (3) días
siguientes.
2. Las peticiones mediante las cuales se eleva una consulta a las autoridades en relación con las materias a su
cargo deberán resolverse dentro de los treinta (30) días siguientes a su recepción”.
Artículo 21. “funcionario sin competencia. Si la autoridad a quien se dirige la petición no es la competente, se
informará de inmediato al interesado si este actúa verbalmente, o dentro de los cinco (5) días siguientes al de la
recepción, si obró por escrito. Dentro del término señalado remitirá la petición al competente y enviará copia del
oficio remisorio al peticionario o en caso de no existir funcionario competente así se lo comunicará. Los términos
para decidir o responder se contarán a partir del día siguiente a la recepción de la Petición por la autoridad
competente”.
Decreto 371 de 2010, artículo 3 “De los procesos de atención al ciudadano, los sistemas de información y atención
de las peticiones, quejas, reclamos y sugerencias de los ciudadanos, en el distrito capital”. Numeral 1) La atención
de los ciudadanos con calidez y amabilidad y el suministro de respuestas de fondo, coherentes con el objeto de la
petición y dentro de los plazos legales”.
Mediante el artículo 76 de la Ley 1474 de 2011 "Por la cual se dictan normas orientadas a fortalecer los mecanismos
de prevención, investigación y sanción de actos de corrupción y la efectividad del control de la gestión pública"
se dispuso que "La oficina de control interno deberá vigilar que la atención se preste de acuerdo con las normas
legales vigentes y rendirá a la administración de la entidad un informe semestral sobre el particular”</t>
  </si>
  <si>
    <t xml:space="preserve">El proceso de elaboración de los documentos está demandando mucho tiempo. 
Se han aumentado los requerimientos, a partir de la facilidad con que cuenta la comunidad para realizarlos.
 Fluctuación del personal que hace parte del grupo de asistencia técnica. </t>
  </si>
  <si>
    <t>Controlar mensualmente  las asignaciones a cargo del personal que integra el grupo de asistencia técnica, que determine alertas para cada profesional, con respecto al número de solicitudes tramitadas, especificando las tramitadas a tiempo y las tramitadas por fuera del tiempo.</t>
  </si>
  <si>
    <t>Jairo Torres  Becerra - Profesional Especializado Código 222- Grado 29</t>
  </si>
  <si>
    <r>
      <rPr>
        <rFont val="Arial"/>
        <b/>
        <sz val="11.0"/>
      </rPr>
      <t xml:space="preserve">Septiembre 30 de 2021: </t>
    </r>
    <r>
      <rPr>
        <rFont val="Arial"/>
        <sz val="11.0"/>
      </rPr>
      <t xml:space="preserve">Para los meses de Agosto y Septiembre se generaron los reportes  relacionados con las solicitudes asignadas  para cada profesional,  identificando  cuales de ellas se emitieron a tiempo y cuales fuera de los tiempos establecidos.
 Dichos reportes fueron difundidos a los profesionales del grupo con el fin de que cada unos de ellos se concientice de su rendimiento y tome las medidas necesarias para contrarestar sus atrasos sí es el caso. Adicionalmente, el 1 de septiembre se implementó una estrategia de seguimiento y gestión  para ponernos al dia con las solicitudes vencidas, que incluyó entre otras acciones la reasignación de áreas de trabajo para nivelar las cargas, reforzamiento del equipo de profesionales del grupo,  correo diarios de seguimiento con los radicados vencidos y a tiempo. Con las estrategias implementadas se ha ido reduciendo el número de respuesta de las solicitudes fuera del plazo. 
</t>
    </r>
    <r>
      <rPr>
        <rFont val="Arial"/>
        <b/>
        <sz val="11.0"/>
      </rPr>
      <t xml:space="preserve">Diciembre de 2021: </t>
    </r>
    <r>
      <rPr>
        <rFont val="Arial"/>
        <sz val="11.0"/>
      </rPr>
      <t>Para los meses de Agosto, Septiembre, Octubre , Noviembre y Diciembre de 2021 se generaron los reportes  de las solicitudes próximas a vencer, así como las relacionadas con las solicitudes asignadas  para cada profesional,  identificando  cuales de ellas se emitieron a tiempo y cuales fuera de los tiempos establecidos.
 Dichos reportes fueron difundidos a los profesionales del grupo con el fin de que cada uno de ellos se concientice de su rendimiento y tome las medidas necesarias para contrarrestar sus atrasos sí es el caso.
El porcentaje de documentos vencidos en relación con  la totalidad de documentos emitidos mes a mes fue el siguiente: Agosto 65%, Septiembre 21,72%, Octubre 22%, Noviembre 22%, Diciembre 10%. 
Se evidencia una notoria mejoría en la emisión de documentos a tiempo. Se pasó de tener en el mes de Agosto, cuando inició el plan de mejoramiento, un porcentaje de 65% de documentos vencidos a  10 % de documentos vencidos en el mes de Diciembre. 
Una de las razones por las cuales el porcentaje de documentos vencidos ha disminuido  obedece a la contratación de 4 profesionales en el grupo de Asistencia Técnica, lo que ha conllevado a una asignación de solicitudes más equitativa y acorde con la demanda.</t>
    </r>
  </si>
  <si>
    <r>
      <rPr>
        <rFont val="Arial, sans-serif"/>
      </rPr>
      <t xml:space="preserve">En el seguimiento realizado por la oficina de control interno se pudo evidenciar que de acuerdo a las acciones planteadas y ejecutadas en el plan de mejoramiento interno, se ha reducido de manera signifcativa el porcentaje de peticiones y /o comunicaciones vencidas , de acuerdo a lo manifestado por la dependencia </t>
    </r>
    <r>
      <rPr>
        <rFont val="Arial, sans-serif"/>
        <i/>
      </rPr>
      <t>"se implementó una estrategia de seguimiento y gestión para ponernos al dia con las solicitudes vencidas, que incluyó entre otras acciones la reasignación de áreas de trabajo para nivelar las cargas, reforzamiento del equipo de profesionales del grupo,  correo diarios de seguimiento con los radicados vencidos y a tiempo. Con las estrategias implementadas se ha ido reduciendo el número de respuesta de las solicitudes fuera del plazo"</t>
    </r>
    <r>
      <rPr>
        <rFont val="Arial, sans-serif"/>
      </rPr>
      <t>. se evidencia un cumplimiento efectivo de la acción planteada. se recomienda que se realice el seguimiento a la estrategia de seguimiento y gestión correspondiente con el fin de reducir en el menor porcentaje posible las solicitudes vencidas .</t>
    </r>
    <r>
      <rPr>
        <rFont val="Arial, sans-serif"/>
        <b/>
      </rPr>
      <t>LLAM</t>
    </r>
  </si>
  <si>
    <t>AUDINT-CPT-22-1</t>
  </si>
  <si>
    <t>Auditoría Interna al procedimiento conceptos técnicos
de legalización, regularización, actualización de
planes parciales CR-PD-3, versión 4 del 23/12/2020, con
enfoque de auditoría basada en riesgo</t>
  </si>
  <si>
    <t>Decreto 476 de 2015 "Por medio del cual se adoptan medidas para articular las acciones de prevención y control, legalización urbanística, mejoramiento integral y disposiciones Relativas al procedimiento.", artículo 14, parágrafo 2: Parágrafo 2°. Las empresas de servicios públicos y entidades integrantes del comité, contarán con un mes (1) para expedir los conceptos técnicos, viabilidad de prestación de servicios públicos y áreas con restricciones urbanísticas, requeridos para determinar la viabilidad de la legalización y regularización urbanística de barrios, salvo el IDIGER que contará con un término de dos (2) meses para el mismo efecto, para el caso del concepto CT- 8874; y el Decreto 327 de 2019 "Por medio del cual se racionalizan y actualizan las instancias de coordinación del Sector Planeación (Actualiza la instancia de coordinación Comité Técnico de Planes Parciales de Desarrollo, creado por el Decreto Distrital 436 de 2006 modificado por el Decreto Distrital 380 de 2010, en relación a los integrantes de la instancia.) “d. Las dependencias de la Secretaría Distrital de Planeación y de las demás entidades a las que según sus competencias se les solicite información, lineamientos o conceptos técnicos, asociados a los planes parciales, contarán con un plazo máximo de quince (15) días hábiles para suministrarlos, contados desde el día en que la Secretaría Técnica del Comité haya hecho la respectiva solicitud.” Para el caso del concepto CT-8873.</t>
  </si>
  <si>
    <t>HALLAZGO 1:Materialización del riesgo “Incumplimiento en los términos legales de entrega de los conceptos técnicos para legalización, regularización y/o planes parciales, debido a la complejidad de las áreas objeto de evaluación de amenaza, vulnerabilidad y riesgo es alta y los tiempos estipulados legalmente para emitir dichos conceptos son insuficientes", identificado por el responsable del proceso, dado que se observó que del total de 78 conceptos técnicos emitidos entre el 1 de enero de 2021 hasta el 31 de marzo de 2022, 2 conceptos presentaron extemporaneidad así:
Concepto legalización CT-8874, extemporaneidad de 2 días “Vencida por dos días por ajuste solicitado por la Subdirectora de Análisis en cuanto a directriz de emitir CT a nivel predial”, y concepto planes parciales CT-8873, extemporaneidad de 5 días: “Una vez revisado el contenido de los radicados coincide con lo reportado. Vencida por cinco días, por ajuste solicitado por Subdirección SARECC. Complejidad del concepto a emitir alta, por la extensión del polígono del plan parcial (27,44 has), por los antecedentes encontrados y por la condición de amenaza evaluada, luego de realizar visita a terreno, correspondiente a alta y media por movimientos en masa”, incumpliendo lo establecido en el Decreto 476 de 2015 "Por medio del cual se adoptan medidas para articular las acciones de prevención y control, legalización urbanística, mejoramiento integral y disposiciones Relativas al procedimiento.", artículo 14, parágrafo 2: Parágrafo 2°. Las empresas de servicios públicos y entidades integrantes del comité, contarán con un mes (1) para expedir los conceptos técnicos, viabilidad de prestación de servicios públicos y áreas con restricciones urbanísticas, requeridos para determinar la viabilidad de la legalización y regularización urbanística de barrios, salvo el IDIGER que contará con un término de dos (2) meses para el mismo efecto, para el caso del concepto CT-8874; y el Decreto 327 de 2019 "Por medio del cual se racionalizan y actualizan las instancias de coordinación del Sector Planeación (Actualiza la instancia de coordinación Comité Técnico de Planes Parciales de Desarrollo, creado por el Decreto Distrital 436 de 2006 modificado por el Decreto Distrital 380 de 2010, en relación a los integrantes de la instancia.) “d. Las dependencias de la Secretaría Distrital de Planeación y de las demás entidades a las que según sus competencias se les solicite información, lineamientos o conceptos técnicos, asociados a los planes parciales, contarán con un plazo máximo de quince (15) días hábiles para suministrarlos, contados desde el día en que la Secretaría Técnica del Comité haya hecho la respectiva solicitud.” Para el caso del concepto CT-8873.</t>
  </si>
  <si>
    <t xml:space="preserve">1. El recurso humano contratado para la vigencia 2021, se proyectó para un volumen determinado de conceptos técnicos, basado en la proyección realizada por la SDHT y SDP, considerando las tres temáticas: legalización, regularización y planes parciales, no obstante, se evidenció que las solicitudes allegadas por parte de la SDP y la SDHT, superaron lo inicialmente proyectado para el 2021, por lo tanto, se presentó insuficiencia de contratistas para la demanda de conceptos técnicos a emitir por parte del grupo de Conceptos Técnicos para la Planificación Territorial
2. Tomando en consideración que durante el año 2021 se encontraba vigente la declaratoria de emergencia sanitaria, hubo alteración del normal desarrollo de las etapas conducentes a la elaboración de los conceptos técnicos, en especial lo concerniente a la realización de las visitas tecnicas a los sectores o barrios en estudio. 
3. El tiempo estipulado quince días (15) para la realización de los conceptos técnicos de amenaza para los planes parciales en el marco del Decreto 380 de 2010, no es suficiente para abordar con la rigurisodidad técnica requerida y establecida en los procedimientos para la elaboración de los mencionados conceptos solicitados para la planificación territorial intermedia. 
Así mismo los tiempos establecidos en el Decreto 380 de 2010, no son coherentes con los estipulados en la Ley 1755 de 2015, y con el procedimiento de gestión documental del IDIGER, los cuales para este tipo de requerimiento establece un tiempo de treinta (30) días. 
Asi mismo  los Decretos 476 y 063 de 2015, establecen dos (2) meses para la emisión de los conceptos técnicos de legalización y regularización de barrios, plazos que son insuficientes para la determinación de riesgo a nivel predial
</t>
  </si>
  <si>
    <t>1. Generar una alerta en la hoja compartida en el drive denominada "CONTROL CT DE CPT", en la cual se indique con ocho (8) días calendario de antelación al vencimiento del requerimiento en CORDIS; con el propósito de generar si es el caso, una respuesta oficial en la que se indique a la entidad solicitante, cómo se le dará respuesta de fondo a su solicitud</t>
  </si>
  <si>
    <t xml:space="preserve">Manuel David Lara Correa
Gustavo Palomino Saavedra
Alejandra Baquero López
Cargo: Profesional Especializado 222-23
Jesús Gabriel Delgado Sequeda
Profesional Especializado 222-29
</t>
  </si>
  <si>
    <r>
      <rPr>
        <rFont val="Arial"/>
        <b/>
        <sz val="11.0"/>
      </rPr>
      <t>Agosto 31 de 2022:</t>
    </r>
    <r>
      <rPr>
        <rFont val="Arial"/>
        <sz val="11.0"/>
      </rPr>
      <t xml:space="preserve"> Se generó la alerta en el archivo compartido en drive denominada "CONTROL CT DE CPT" bajo la siguiente formula: "=SI(FU40-$B$1&lt;0;"Cumplido";SI(FU40-$B$1&lt;8;"Próxima";"OK"))"
En ese sentido se solicita cerrar esta acción como cumplida.
</t>
    </r>
    <r>
      <rPr>
        <rFont val="Arial"/>
        <b/>
        <sz val="11.0"/>
      </rPr>
      <t>Septiembre 30 de 2022:</t>
    </r>
    <r>
      <rPr>
        <rFont val="Arial"/>
        <sz val="11.0"/>
      </rPr>
      <t xml:space="preserve"> Dado que esta acción es de tipo inmediata y que se ajustó el tablero de control de Conceptos para Planificación Territorial - CPT,  una vez terminada la auditoria, </t>
    </r>
    <r>
      <rPr>
        <rFont val="Arial"/>
        <b/>
        <sz val="11.0"/>
      </rPr>
      <t>ya se dio cumplimiento y se solicita que la acción sea cerrada.</t>
    </r>
    <r>
      <rPr>
        <rFont val="Arial"/>
        <sz val="11.0"/>
      </rPr>
      <t xml:space="preserve"> Como evidencia se adjunta el pantallazo del tablero de control donde se evidencia la columna y la fórmula especificada.</t>
    </r>
  </si>
  <si>
    <r>
      <rPr>
        <rFont val="Arial, sans-serif"/>
        <b/>
      </rPr>
      <t xml:space="preserve">15/07/2022: </t>
    </r>
    <r>
      <rPr>
        <rFont val="Arial, sans-serif"/>
      </rPr>
      <t xml:space="preserve">Dado que las 4 acciones fueron formuladas por la Subdirección de Análisis de riesgos y efectos del cambio climático, producto de la auditoría Interna al procedimiento conceptos técnicos de legalización, regularización, actualización de planes parciales CR-PD-3, versión 4 del 23/12/2020, con enfoque de auditoría basada en riesgo, y se programó para ellas una fecha de inicio posterior al corte del presenté seguimiento, se observó que el responsable no ha determinado algún avance. La Oficina de control Interno comprende que se realizarán los avances correspondientes una vez se dé inicio a la fecha programada. </t>
    </r>
    <r>
      <rPr>
        <rFont val="Arial, sans-serif"/>
        <b/>
      </rPr>
      <t xml:space="preserve">EDMD.
19/10/2022: </t>
    </r>
    <r>
      <rPr>
        <rFont val="Arial, sans-serif"/>
      </rPr>
      <t xml:space="preserve">En el seguimiento realizado por la Oficina de Control Interno y las evidencias aportadas por la Subdirección de Análisis del Riesgo y Efectos del Cambio Climático, se observa que una vez realizada la alerta en la hoja de excel denominada "CPT CONTROL CT" la cual se encuentra en la plataforma drive. Así mismo se puede identificar la modificación realizada a la fórmula para indicar con ocho (8) días calendario de antelación al vencimiento del requerimeinto en CORDIS. Teniendo en cuenta que se ajustó el tablero de control Conceptos para la Planificación Territorial (CPT) y el cumplimiento de la acción a implementar, la Oficina de Control Interno puede dar cierre al presente hallazgo. </t>
    </r>
    <r>
      <rPr>
        <rFont val="Arial, sans-serif"/>
        <b/>
      </rPr>
      <t>EDMD.</t>
    </r>
  </si>
  <si>
    <t>AUDINT-CPT-22-2</t>
  </si>
  <si>
    <t>HALLAZGO 1:Materialización del riesgo “Incumplimiento en los términos legales de entrega de los conceptos técnicos para legalización, regularización y/o planes parciales, debido a la complejidad de las áreas objeto de evaluación de amenaza, vulnerabilidad y riesgo es alta y los tiempos estipulados legalmente para emitir dichos conceptos son insuficientes", identificado por el responsable del proceso, dado que se observó que del total de 78 conceptos técnicos emitidos entre el 1 de enero de 2021 hasta el 31 de marzo de 2022, 2 conceptos presentaron extemporaneidad así:
Concepto legalización CT-8874, extemporaneidad de 2 días “Vencida por dos días por ajuste solicitado por la Subdirectora de Análisis en cuanto a directriz de emitir CT a nivel predial”, y concepto planes parciales CT-8873, extemporaneidad de 5 días: “Una vez revisado el contenido de los radicados coincide con lo reportado. Vencida por cinco días, por ajuste solicitado por Subdirección SARECC. Complejidad del concepto a emitir alta, por la extensión del polígono del plan parcial (27,44 has), por los antecedentes encontrados y por la condición de amenaza evaluada, luego de realizar visita a terreno, correspondiente a alta y media por movimientos en masa”, incumpliendo lo establecido en el Decreto 476 de 2015 "Por medio del cual se adoptan medidas para articular las acciones de prevención y control, legalización urbanística, mejoramiento integral y disposiciones Relativas al procedimiento.", artículo 14, parágrafo 2: Parágrafo 2°. Las empresas de servicios públicos y entidades integrantes del comité, contarán con un mes (1) para expedir los conceptos técnicos, viabilidad de prestación de servicios públicos y áreas con restricciones urbanísticas, requeridos para determinar la viabilidad de la legalización y regularización urbanística de barrios, salvo el IDIGER que contará con un término de dos (2) meses para el mismo efecto, para el caso del concepto CT-8874; y el Decreto 327 de 2019 "Por medio del cual se racionalizan y actualizan las instancias de coordinación del Sector Planeación (Actualiza la instancia de coordinación Comité Técnico de Planes Parciales de Desarrollo, creado por el Decreto Distrital 436 de 2006 modificado por el Decreto Distrital 380 de 2010, en relación a los integrantes de la instancia.) “d. Las dependencias de la Secretaría Distrital de Planeación y de las demás entidades a las que según sus competencias se les solicite información, lineamientos o conceptos técnicos, asociados a los planes parciales, contarán con un plazo máximo de quince (15) días hábiles para suministrarlos, contados desde el día en que la Secretaría Técnica del Comité haya hecho la respectiva solicitud.” Para el caso del concepto CT-8873.</t>
  </si>
  <si>
    <t xml:space="preserve">1. El recurso humano contratado para la vigencia 2021, se proyectó para un volumen determinado de conceptos técnicos, basado en la proyección realizada por la SDHT y SDP, considerando las tres temáticas: legalización, regularización y planes parciales, no obstante, se evidenció que las solicitudes allegadas por parte de la SDP y la SDHT, superaron lo inicialmente proyectado para el 2021, por lo tanto, se presentó insuficiencia de contratistas para la demanda de conceptos técnicos a emitir por parte del grupo de Conceptos Técnicos para la Planificación Territorial
2. Tomando en consideración que durante el año 2021 se encontraba vigente la declaratoria de emergencia sanitaria, hubo alteración del normal desarrollo de las etapas conducentes a la elaboración de los conceptos técnicos, en especial lo concerniente a la realización de las visitas tecnicas a los sectores o barrios en estudio. 
3. El tiempo estipulado quince días (15) para la realización de los conceptos técnicos de amenaza para los planes parciales en el marco del Decreto 380 de 2010, no es suficiente para abordar con la rigurisodidad técnica requerida y establecida en los procedimientos para la elaboración de los mencionados conceptos solicitados para la planificación territorial intermedia. 
Así mismo los tiempos establecidos en el Decreto 380 de 2010, no son coherentes con los estipulados en la Ley 1755 de 2015, y con el procedimiento de gestión documental del IDIGER, los cuales para este tipo de requerimiento establece un tiempo de treinta (30) días. 
Asi mismo  los Decretos 476 y 063 de 2015, establecen dos (2) meses para la emisión de los conceptos técnicos de legalización y regularización de barrios, plazos que son insuficientes para la determinación de riesgo a nivel predial
</t>
  </si>
  <si>
    <t xml:space="preserve"> 2. Solicitar a los contratistas encargados de la elaboración de los conceptos técnicos, un informe ejecutivo donde se indique el avance de los documentos a su cargo y la fecha de entrega de los mismos, conforme a las fechas establecidas en el acta de compromiso inicial, con el fin de evitar posibles vencimientos</t>
  </si>
  <si>
    <r>
      <rPr>
        <rFont val="Arial"/>
        <b/>
        <sz val="11.0"/>
      </rPr>
      <t xml:space="preserve">Agosto 31 de 2022: </t>
    </r>
    <r>
      <rPr>
        <rFont val="Arial"/>
        <sz val="11.0"/>
      </rPr>
      <t xml:space="preserve">Desde el mes de agosto se ha solicitado via correo electrónico a cada contratista que tiene asignados CT de Legalización, Regularización y planes parciales el respectivo informe ejecutivo.
</t>
    </r>
    <r>
      <rPr>
        <rFont val="Arial"/>
        <b/>
        <sz val="11.0"/>
      </rPr>
      <t>Septiembre 30 de 2022:</t>
    </r>
    <r>
      <rPr>
        <rFont val="Arial"/>
        <sz val="11.0"/>
      </rPr>
      <t xml:space="preserve"> Se solicitó informe mensual ejecutivo a los contratistas del Grupo de Conceptos para Planificación Territorial - CPT con corte a 30 de septiembre de 2022, dando cumplimiento a la acción, se adjuntan las evidencias de los informes presentados.
</t>
    </r>
    <r>
      <rPr>
        <rFont val="Arial"/>
        <b/>
        <sz val="11.0"/>
      </rPr>
      <t>Octubre 30 de 2022:</t>
    </r>
    <r>
      <rPr>
        <rFont val="Arial"/>
        <sz val="11.0"/>
      </rPr>
      <t xml:space="preserve"> Se solicitó informe mensual ejecutivo a los contratistas del Grupo de Conceptos para Planificación Territorial - CPT con corte a 30 de octubre de 2022, dando cumplimiento a la acción, se adjuntan las evidencias de los informes presentados.
Durante el tiempo establecido para cierre de la acción se ha dado cumplimiento a la acción planteada por lo tanto se solicita cerrar la acción como cumplida. </t>
    </r>
  </si>
  <si>
    <r>
      <rPr>
        <rFont val="Arial, sans-serif"/>
        <b/>
      </rPr>
      <t>15/07/2022:</t>
    </r>
    <r>
      <rPr>
        <rFont val="Arial, sans-serif"/>
      </rPr>
      <t xml:space="preserve"> Dado que las 4 acciones fueron formuladas por la Subdirección de Análisis de riesgos y efectos del cambio climático, producto de la auditoría Interna al procedimiento conceptos técnicos de legalización, regularización, actualización de planes parciales CR-PD-3, versión 4 del 23/12/2020, con enfoque de auditoría basada en riesgo, y se programó para ellas una fecha de inicio posterior al corte del presenté seguimiento, se observó que el responsable no ha determinado algún avance. La Oficina de control Interno comprende que se realizarán los avances correspondientes una vez se dé inicio a la fecha programada.</t>
    </r>
    <r>
      <rPr>
        <rFont val="Arial, sans-serif"/>
        <b/>
      </rPr>
      <t xml:space="preserve"> EDMD.
19/10/2022:</t>
    </r>
    <r>
      <rPr>
        <rFont val="Arial, sans-serif"/>
      </rPr>
      <t xml:space="preserve"> La Subdirección de análisis del Riesgo y Efectos del Cambio Climáttico en aras de dar cumplimeinto a la acción a implementar allega los informes ejecutivos de los apoyos profesionales encargados de los conceptos técnicos desarrollados y a desarrollar, donde se puede evidenciar que los informes ejecutivos reporta el número de radicado, la fecha de llegada al CORDIS, fecha de cierre según CORDIS, la fecha de designación por medio del correo electrónico institucional, la ubicación, el porcentaje de avance del documento, la fecha estimada de entrega del documento, la fecha de emición con número CORDIS y el tipo de conccepto técnico. Así las cosas, y una vez realizado el seguimiento por la Oficina de Control Interno se puede dar por cerrado el hallazgo, toda vez que dentro de los informes ejecutivos se encuentra la información necesaria para evitar los posibles vencimientos a los tiempos establecidos según la norma y la sfechas establecidas en las actas de compromiso internas. </t>
    </r>
    <r>
      <rPr>
        <rFont val="Arial, sans-serif"/>
        <b/>
      </rPr>
      <t>EDMD.</t>
    </r>
  </si>
  <si>
    <t>AUDINT-CPT-22-3</t>
  </si>
  <si>
    <t>3. Poner en conocimiento de las entidades receptoras de los conceptos técnicos lo referente a los plazos establecidos en los Decretos distritales 380 de 2010, 476 y 063 de 2015, en cuanto a que son insuficientes para la emisión de dichos conceptos, lo anterior, en el marco de las actualizaciones normativas que adelanta el distrito con motivo de la emisión del D. 555/2021 (POT), y con el propósito de ampliar los plazos establecidos en dichos decretos para la emisión de los documentos técnicos a cargo del IDIGER.</t>
  </si>
  <si>
    <r>
      <rPr>
        <rFont val="Arial, sans-serif"/>
        <b/>
        <sz val="9.0"/>
      </rPr>
      <t xml:space="preserve">Agosto 31 de 2022: </t>
    </r>
    <r>
      <rPr>
        <rFont val="Arial, sans-serif"/>
        <sz val="9.0"/>
      </rPr>
      <t xml:space="preserve"> Se realizó Comité extraordinario de Legalización y Regularización donde SDP expuso el proyecto de Decreto </t>
    </r>
    <r>
      <rPr>
        <rFont val="Arial, sans-serif"/>
        <i/>
        <sz val="9.0"/>
      </rPr>
      <t>"Por medio del cual se reglamentan las condiciones aplicables al instrumento de legalización urbanistica"</t>
    </r>
    <r>
      <rPr>
        <rFont val="Arial, sans-serif"/>
        <sz val="9.0"/>
      </rPr>
      <t xml:space="preserve"> que en el marco del Decreto 555 de 2021 POT Bogotá Reverdece 2022-2035 actualizará el Decreto 476 de 2015 y en el cual se proyecta ampliar el plazo para la emisión de Conceptos Tecnicos del IDIGER a 3 meses como lo establece el Articulo 7. Conformación del expediente para la solicitud, Paragrafo 2.:
</t>
    </r>
    <r>
      <rPr>
        <rFont val="Arial, sans-serif"/>
        <i/>
        <sz val="9.0"/>
      </rPr>
      <t>"Las empresas prestadoras de acueducto, alcantarillado, gas natural, energía eléctrica, TIC, así como la Secretaría Distrital de Ambiente — SDA, la Secretaria Distrital de Planeación — SDP, y Ias demás que según el caso cuenten con competencia dispondran con el término de dos meses (2) para expedir dichos conceptos técnicos de viabilidad, salvo el Instituto Distrital de Gestión de Riesgo y Cambio Climático-IDIGER que contará con un término de tres (3) meses para el mismo efecto, contados a partir de Ia fecha de solicitud realizada por la Secretaría Distrital del Hábitat.".</t>
    </r>
    <r>
      <rPr>
        <rFont val="Arial, sans-serif"/>
        <sz val="9.0"/>
      </rPr>
      <t xml:space="preserve">
Así mismo para cuando se actualice el Decreto 063 de 2015 que reglamente la Regularización de barrios legalizados que en adelante se llamará Formalización Urbanistica.
Por Parte de Conceptos Técnicos para Planes Parciales,  en el comité técnico de planes parciales realizado el 26 de mayo de 2022 por parte del IDIGER se manifestó que por la rigurosidad e importancia de los Conceptos Técnicos, el IDIGER no alcanza a pronunciarse en un término de 15 días hábiles, esto debe tenerse en cuenta en el proyecto de decreto que se está preparando para reglamentar esta instancia. Mediante oficio radicado 2022EE9167, se revisó el proyecto de decreto </t>
    </r>
    <r>
      <rPr>
        <rFont val="Arial, sans-serif"/>
        <i/>
        <sz val="9.0"/>
      </rPr>
      <t>"Por el medio del cual se reglamenta el articulo 495 del decreto distrital 555 de 2021 POT, respecto de la expedición de Planes Parciales la conformación del comite distrital de planes parciales su funcionamiento y se dictan otras disposiciones".</t>
    </r>
    <r>
      <rPr>
        <rFont val="Arial, sans-serif"/>
        <sz val="9.0"/>
      </rPr>
      <t xml:space="preserve">  se manifestó que no se tuvo en cuenta las observaciones realizadas en el comité de planes parciales.
</t>
    </r>
    <r>
      <rPr>
        <rFont val="Arial, sans-serif"/>
        <b/>
        <sz val="9.0"/>
      </rPr>
      <t>Septiembre 30 de 2022:</t>
    </r>
    <r>
      <rPr>
        <rFont val="Arial, sans-serif"/>
        <sz val="9.0"/>
      </rPr>
      <t xml:space="preserve"> </t>
    </r>
    <r>
      <rPr>
        <rFont val="Arial, sans-serif"/>
        <b/>
        <sz val="9.0"/>
      </rPr>
      <t>Se solicita cerrar la acción como cumplida</t>
    </r>
    <r>
      <rPr>
        <rFont val="Arial, sans-serif"/>
        <sz val="9.0"/>
      </rPr>
      <t xml:space="preserve"> dado que fue una acción inmediata y se puso en conocimiento de las entidades que el tiempo estimado para pronunciarse el IDIGER es muy corto, como evidencia se anexa el proyecto de decreto para actualización del decreto 476 de 2015 donde se amplia el plazo para CT de legalización y regularización a 3 meses y el oficio 2022EE9167 donde se manifiesta que no se tuvieron en cuenta las observaciones realizadas en el comité de planes parciales.</t>
    </r>
  </si>
  <si>
    <r>
      <rPr>
        <rFont val="Arial, sans-serif"/>
        <b/>
      </rPr>
      <t xml:space="preserve">15/07/2022: </t>
    </r>
    <r>
      <rPr>
        <rFont val="Arial, sans-serif"/>
      </rPr>
      <t xml:space="preserve">Dado que las 4 acciones fueron formuladas por la Subdirección de Análisis de riesgos y efectos del cambio climático, producto de la auditoría Interna al procedimiento conceptos técnicos de legalización, regularización, actualización de planes parciales CR-PD-3, versión 4 del 23/12/2020, con enfoque de auditoría basada en riesgo, y se programó para ellas una fecha de inicio posterior al corte del presenté seguimiento, se observó que el responsable no ha determinado algún avance. La Oficina de control Interno comprende que se realizarán los avances correspondientes una vez se dé inicio a la fecha programada. </t>
    </r>
    <r>
      <rPr>
        <rFont val="Arial, sans-serif"/>
        <b/>
      </rPr>
      <t>EDMD.
19/10/2022:</t>
    </r>
    <r>
      <rPr>
        <rFont val="Arial, sans-serif"/>
      </rPr>
      <t xml:space="preserve"> Teniendo en cuenta las acciones reportadas por la Subdirección de Análisis del Riesgo y Efectos del Cambio Climático se evidencia que en comité extraordinario de Legalización y Regularización donde se expone a la Secretaria Distrital de Planeación el propyecto de Decreto "Por medio del cual se reglamentan las condiciones aplicables al instrumento de legalización urbanística", el cual predente acutalizar el Decreto 476 de 2015 y ampliar los plazos para la emisión de Conceptos Técnicos del IDIGER a tres (3) meses como lo Decretos Distritales 380 de 2010, 476 y 063 de 2015. Y que por medio del radicado con número  CORDIS 2022EE9167 la subdirección remite la revisón del proyecto de decreto del Comité Distrtial de Planes Parciales y se le comunica a las entidades receptoras de los conceptos técnicos la actualziación de los plazos establecidos en los decretos distritales. Así las cosas la Oficina de Control Interno da por cerrado el presente hallazgo. </t>
    </r>
    <r>
      <rPr>
        <rFont val="Arial, sans-serif"/>
        <b/>
      </rPr>
      <t>EDMD.</t>
    </r>
  </si>
  <si>
    <t>AUDINT-CPT-22-4</t>
  </si>
  <si>
    <t>Dicha circunstancia le es exigible a los supervisores de estos contratos en el marco de las funciones descritas en los artículos 83 y 84 de la Ley 1474/2011, pero en especial lo descrito en el numeral 11, acápite 6.7.2 de la guía para la supervisión e interventoría de contratos, código DE-GU-01, V3, donde le corresponde a este funcionario remitir la evidencia al expediente contractual que reposa en la en el Archivo de la Entidad para mantener actualizada la carpeta contractual, esto en concordancia con el numeral 19 del mismo acápite donde es función de la supervisión remitir igualmente al archivo los documentos en medio digital y/o físico que soportan su gestión. Documentos que no están en las carpetas contractuales.</t>
  </si>
  <si>
    <t>OBSERVACIÓN 1: Se observó que en los expedientes contractuales físicos del contrato financiado con recursos IDIGER N°121-2022 y contratos financiados con recursos FONDIGER N°41-2022, N°42-2022 y N°62-2022, no se archivó copia del informe de ejecución de actividades de los meses de marzo de 2022 (no obstante se encuentran cargados en el sistema SECOP II), así mismo se observó que no se archivó copia de las autorizaciones de pago, certificaciones de aportes al sistema de seguridad social y demás documentos, correspondientes a la ejecución del mes de marzo de 2022, para cada caso, por lo anterior, pese a que la Subdirección de Análisis de Riesgos y efectos del cambio climático cumple con el control establecido en el manual de supervisión e interventoría del IDIGER, 6.7.2 Funciones o responsabilidades de carácter administrativo, financiero y contable Cargar en el SECOP II, cuando corresponda, todos los documentos referentes a la supervisión e interventoría (actas de recibo, informes, etc.), y a la ejecución del contrato y remitir la evidencia al expediente contractual que reposa en la en el Archivo de la Entidad, es necesario coordinar con las dependencias que custodian los documentos contractuales en mención para garantizar su disposición final en los archivos físicos de manera oportuna.</t>
  </si>
  <si>
    <t xml:space="preserve">1. Los informes de actividades correspondientes a los contratos IDIGER 121 de 2022 y FONDIGER 41 de 2022, 42 de 2022, y 62 de 2022, hacen parte de las cuentas de cobro, que para el mes de marzo fueron revisadas, aprobadas y radicadas por la SARECC el dia 4 de Abril, conforme lo estipulado por la Circular No 002 de 2022. No obstante dentro del procedimiento de gestion de pagos (GF-PD-04 (Version 9) estipula que el área de pagos enviará semanalmente al área pertinente (Gestion Documental), las ordenes de pago y soporte para que sean incorporados en los respectivos expedientes. No obstante, esta fase del mencionado procedimiento no se surte de manera diligente dentro de los tiempos pertinentes por condiciones internas de las dependencias involucradas, entre otras por la alta afluencia de documentación a archivar en los deiferentes expedientes. </t>
  </si>
  <si>
    <t xml:space="preserve">1. Realizar una reunion con la Oficina de Gestion Documental, para socializar la observacion planteada por la Oficina de Control Interno, y acordar la priorización del archivo de los respectiva informacion de los contratos,  objeto de la observación en  los primeros  (5) dias habiles a partir de la radicación en la Oficina de Gestion Documental.
Realizar un seguimiento mensual  para verificar el cumplimiento de esta acción. </t>
  </si>
  <si>
    <r>
      <rPr>
        <rFont val="Arial"/>
        <b/>
        <sz val="11.0"/>
      </rPr>
      <t xml:space="preserve">Agosto 31 de 2022: </t>
    </r>
    <r>
      <rPr>
        <rFont val="Arial"/>
        <sz val="11.0"/>
      </rPr>
      <t xml:space="preserve">Se proyectó la Comunicación Interna No. 2022IE3557, en la cual se cita a reunión a la Oficina de Gestion Documental para el próximo 07 de septiembre de 2022, con el fin de articular las dos áreas funcionales y dar el respectivo cumplimiento de archivar oportunamente los informes de ejecución del contrato que los contratistas entregan en su cuenta de cobro.
</t>
    </r>
    <r>
      <rPr>
        <rFont val="Arial"/>
        <b/>
        <sz val="11.0"/>
      </rPr>
      <t xml:space="preserve">Septiembre 30 de 2022: </t>
    </r>
    <r>
      <rPr>
        <rFont val="Arial"/>
        <sz val="11.0"/>
      </rPr>
      <t xml:space="preserve">Se realizó la reunión del 07 de septiembre de 2022 y se generaron compromisos entre las áreas (Gestión Documental y Conceptos para Planificación Territorial), para garantizar el respectivo archivo fisico de los informes de ejecución del contrato, se adjunta el acta de la reunión como evidencia.
</t>
    </r>
    <r>
      <rPr>
        <rFont val="Arial"/>
        <b/>
        <sz val="11.0"/>
      </rPr>
      <t xml:space="preserve">Octubre 30 de 2022: </t>
    </r>
    <r>
      <rPr>
        <rFont val="Arial"/>
        <sz val="11.0"/>
      </rPr>
      <t>Se ha dado cumplimiento a la acción solicitando las carpetas contractuales para su respectiva revisión y verificación de cargue de los informes radicados en la oficina de pagos del IDIGER, por tanto se solicita el cierre de la acción como cumplida al 100%.</t>
    </r>
  </si>
  <si>
    <r>
      <rPr>
        <rFont val="Arial, sans-serif"/>
        <b/>
      </rPr>
      <t>15/07/2022:</t>
    </r>
    <r>
      <rPr>
        <rFont val="Arial, sans-serif"/>
      </rPr>
      <t xml:space="preserve"> Dado que las 4 acciones fueron formuladas por la Subdirección de Análisis de riesgos y efectos del cambio climático, producto de la auditoría Interna al procedimiento conceptos técnicos de legalización, regularización, actualización de planes parciales CR-PD-3, versión 4 del 23/12/2020, con enfoque de auditoría basada en riesgo, y se programó para ellas una fecha de inicio posterior al corte del presenté seguimiento, se observó que el responsable no ha determinado algún avance.
La Oficina de control Interno comprende que se realizarán los avances correspondientes una vez se dé inicio a la fecha programada. </t>
    </r>
    <r>
      <rPr>
        <rFont val="Arial, sans-serif"/>
        <b/>
      </rPr>
      <t>EDMD.</t>
    </r>
    <r>
      <rPr>
        <rFont val="Arial, sans-serif"/>
      </rPr>
      <t xml:space="preserve">
</t>
    </r>
    <r>
      <rPr>
        <rFont val="Arial, sans-serif"/>
        <b/>
      </rPr>
      <t>19/10/2022:</t>
    </r>
    <r>
      <rPr>
        <rFont val="Arial, sans-serif"/>
      </rPr>
      <t xml:space="preserve"> Teniendo en cuenta la solciitud de reunión al área de gestión Documental por medio de la comunicación interna con número de CORDIS 2022IE3557 y el acta de  reunión realizada con el área de Gestión Documental el día 07 de septiembre de 2022 en las instalaciones de la entidad en compañís de la Subdirección de Análisis del Riesgo y Efectos del Cambio Climático se evidencia. Así las cosas la Oficina de Control Interno da por cerrado el presente hallazgo. </t>
    </r>
    <r>
      <rPr>
        <rFont val="Arial, sans-serif"/>
        <b/>
      </rPr>
      <t>EDMD.</t>
    </r>
  </si>
  <si>
    <t>IE15-5</t>
  </si>
  <si>
    <t>Auditoria Interna- Educación para la Gestión Integral del Riesgo</t>
  </si>
  <si>
    <t>NTCGP1000:2009 en su numeral 4.2.3 Control de documentos.</t>
  </si>
  <si>
    <t>DEBILIDAD 2: DOCUMENTACIÓN DEL SISTEMA DE GESTIÓN DE CALIDAD DESACTUALIZADA</t>
  </si>
  <si>
    <t>* Faltó aprobación, por parte del equipo de profesionales de educación, de los procedimientos diseñados. 
 * Desactualización de los procedimientos del área conforme a la estrategia por falta de gestión.</t>
  </si>
  <si>
    <t>Actualizar la documentación del Sistema de Gestión de calidad conforme con los procedimientos y estrategia del área de educación ajustada, para eso se requiere: 1- establecer la estrategia en procedimientos 2- Diseñar los procedimientos 3- ajustar los procedimientos conforme a las orientaciones de planeación 4- Gestionar la aprobación de los procedimientos por parte de la subdirección.</t>
  </si>
  <si>
    <t>Nancy Tovar</t>
  </si>
  <si>
    <t xml:space="preserve">Los procedimientos "Educación para la Gestión de Riesgos y Cambio Climático" y "Elaboración de material pedagógico para formación" fueron ajustados y aprobados por parte de la Subdirección para la Reducción el mes de diciembre de 2017.
 23/6/2018: Se hicieron ajustes a los formatos de los procedimientos, por lo cual se establece una nueva versión. En el momento el área de Planeación está realizando el flujograma y control de cambio de los mismos. Con esto, quedan para firma del Subdirector de Reducción, Ing. Danilo Ruíz. Se cuenta con un documento de portafolio de capacitaciones del área de Educación. Se está en espera de la firma del Subdirector. 23 de Agosto de 2018: El Portafolio de Servicios del Área de Educación se encuentra firmado por el Subdirector y reposa en el Archivo del Área. Se solicita amablemente cerrar este hallazgo Noviembre 16 de 2018: En relación con los dos procedimientos del área de Educación, estos fueron entregados a la nuevas profesionales para su revisión y actualización, en el presente mes se estarán entregando para aprobación. Frente a la formalización del portafolio de servicios se solicitará a la oficina de Planeación, la integración del portafolio de servicios en el mapa de procesos y en banner Sistemas de Información, donde se publicará un link del portafolio para facilitar el acceso de la información de los servicios del Área de Educación prestados al ciudadano.
15/03/2019: 
Se encuentra publicado el portafolio de servicios en el Mapa de Procesos de la página del IDIGER y este fue socializado al área de Atención al Ciudadano el 6 de marzo. (Evidencia: Página web IDIGER). </t>
  </si>
  <si>
    <r>
      <rPr>
        <rFont val="Arial"/>
        <b val="0"/>
        <sz val="10.0"/>
      </rPr>
      <t>23 de enero de 2017: Se revisó la propuesta de procedimiento titulado "Elaboración de material pedagógico para formación y capacitación" y la propuesta de procedimiento "Educación para la Gestión del riesgo y adaptación al cambio climático", teniendo en cuenta que éstos procedimiento no han sido aprobados se recomendó que su aprobación se dé luego de formalizar la Estrategia de Educación para asegurar la pertinencia y coherencia. Se recomendó que la subdirección solicite a control interno formalmente el cambio de responsable, dado que actualmente Claudia Coca no pertenece a la Subdirección de Reducción. NCSS. 
14 de julio de 2017: Falta aprobar los procedimientos, documentar la estartegia de educación, los formatos asociados. NCSS 
28 diciembre de 2017: Los procedimientos ya fueron aprobados, falta documentar la estrategia, se sugiere tomar una decicisón frente a la estrategia para que se cumpla la acción si es necesario solicitar formalmente el ajuste. NCSS 
06 de septiembre de 2018: Para dar cierre a la acción se requiere la formalización del portafolio de servicios a traves del mapa de procesos de la entidad o donde se considere pertinente ya que el documento archivado no permite el conocimeinto del mismo por parte de los actores sociales que requieran los servicios alli establecidos. TMMM 
05 de diciembre de 2018: En revisión del mapa de procesos de la Subdirección de Reducción, aun no se encuentran publicados los procedimientos ni el portafolio de servicios. Es de recalcar la importancia de dar cumplimiento a esta acción la cual se encuentra vencida desde la vigencia 2016</t>
    </r>
    <r>
      <rPr>
        <rFont val="Arial"/>
        <b/>
        <sz val="10.0"/>
      </rPr>
      <t xml:space="preserve">. </t>
    </r>
    <r>
      <rPr>
        <rFont val="Arial"/>
        <b val="0"/>
        <sz val="10.0"/>
      </rPr>
      <t xml:space="preserve">TMMM
</t>
    </r>
    <r>
      <rPr>
        <rFont val="Arial"/>
        <b/>
        <sz val="10.0"/>
      </rPr>
      <t xml:space="preserve">18/03/2019: </t>
    </r>
    <r>
      <rPr>
        <rFont val="Arial"/>
        <b val="0"/>
        <sz val="10.0"/>
      </rPr>
      <t xml:space="preserve">Se realizó verificación de la información publicada en el mapa de procesos del IDIGER, con la profesional del Area de Educación: Nancy Tovar. Se evidencia en el proceso "Promoción de la Autogestión Ciudadana del Riesgo": </t>
    </r>
    <r>
      <rPr>
        <rFont val="Arial"/>
        <b/>
        <sz val="10.0"/>
      </rPr>
      <t>1)</t>
    </r>
    <r>
      <rPr>
        <rFont val="Arial"/>
        <b val="0"/>
        <sz val="10.0"/>
      </rPr>
      <t xml:space="preserve"> Portafolio de Servicios del Área de Educación (Tres componentes i) Experiencias Educativas en Gestión del Riesgo y
adaptación al cambio climático, ii) Administración del sistema único de registro escolar de los planes escolares de gestión de riesgos y cambio climático, iii) Charla Diaria sobre riesgo sísmico. </t>
    </r>
    <r>
      <rPr>
        <rFont val="Arial"/>
        <b/>
        <sz val="10.0"/>
      </rPr>
      <t>2)</t>
    </r>
    <r>
      <rPr>
        <rFont val="Arial"/>
        <b val="0"/>
        <sz val="10.0"/>
      </rPr>
      <t xml:space="preserve"> Procedimiento Educación para la Gestión del Riesgo y Adaptación al Cambio Climático GPR-PD-08 Versión 5. </t>
    </r>
    <r>
      <rPr>
        <rFont val="Arial"/>
        <b/>
        <sz val="10.0"/>
      </rPr>
      <t>3)</t>
    </r>
    <r>
      <rPr>
        <rFont val="Arial"/>
        <b val="0"/>
        <sz val="10.0"/>
      </rPr>
      <t xml:space="preserve"> Elaboración de material pedagógico para formación y capacitación
GPR-PD-09 Versión 3. Se da cumplimiento a la acción, por lo cual se da cierre a la misma. </t>
    </r>
    <r>
      <rPr>
        <rFont val="Arial"/>
        <b/>
        <sz val="10.0"/>
      </rPr>
      <t>TMMM</t>
    </r>
  </si>
  <si>
    <t>IGL16-9</t>
  </si>
  <si>
    <t>NTCGP 1000:2009 en su numeral 7.1</t>
  </si>
  <si>
    <t>3. Desactualizacion del procedimiento PSC-PD-01 "Participación y Organización Social, Comunitaria y Sectorial en Gestión de Riesgos" “Realizar seguimiento y control a las agendas comunitarias y al plan de acción. Realizar el seguimiento y control de las actividades planteadas en el plan de acción y a la agenda comunitaria, revisando que se cumplan oportunamente las tareas asignadas, de acuerdo a los tiempos estimados y con la calidad que cada una amerita”.</t>
  </si>
  <si>
    <t>Tiempo que ha tomado la institución en definir del enfoque en planes programas y proyectos que repercuten en la desactualización de los procedimientos</t>
  </si>
  <si>
    <t>Revisión y actualización del procedimiento</t>
  </si>
  <si>
    <t>Iván Hernando Caicedo Rubiano - Subdirector para la Reducción Claudia Elizabeth Rodriguez Angela Pedraza Nancy Tovar Luz Marina Espinosa García</t>
  </si>
  <si>
    <t xml:space="preserve">Se cuenta con un nuevo proceso misional "PROMOCIÓN DE LA AUTOGESTIÓN CIUDADANA DEL RIESGO GMR-PR-01". A partir de esto se realizará la actualización del procedimiento según las directrices de la alta dirección. Dsiponible en http://newintranet.idiger.gov.co/group/guest/promocion.
 22 Junio de 2018. El proceso se encuentra en revisión por parte de Planeación de la Entidad. 23 de Agosto de 2018: Se está a la espera de la Oficina Asesora de Planeación, para avanzar en la estructuración del mismo. 14 de Noviembre de 2018: se establece una serie de reuniones para la actualización del Procedimiento a nivel de reducción de riesgos, con las Areas: Educación, Gestión Local, Iniciativas, Obras, Adecuación y Cuerpos de Agua.
09/04/19. En el año se realizó un ejercicio de identificación de actores desde las áreas funcionales, identificando el enfoque y alcance de los grupos de valor con los que se cuenta al momento, adicional se adelantó un ejercicio de identificar los grupos de valor asociados a los escensarios de riesgo. Se espera contar para el segundo semestre con el ajuste del proceso y los procedimientos involucrados. </t>
  </si>
  <si>
    <t>julio 14 de 2017: Se revisó que se realizó una reunión con las áreas de la subdirección de Reducción (Educación, Iniciativas comunitarias y Gestión local) donde se revisó el procedimiento de Participación con miras a su ajuste y actualización. NCSS 
27 diciembre de 2017: con el nuevo proceso titulado "PROMOCIÓN DE LA AUTOGESTIÓN CIUDADANA DEL RIESGO GMR-PR-01" se generará yu ajustará el procedimiento. NCSS 
06 de Septiembre de 2018: No se evidencia avance en la acción, debe realizarse la respectiva gestión con la Oficina Asesora de Planeación. TMMM 
DICIEMBRE 05 DE 2018: No se remiten soportes de programación de reuniones de actualización.
11 de abril de 2019: La Subdirección de Reducción de Riesgos y Adaptación al Cambio Climático remite Comunicación Interna 2019IE1725, a través de la cual solicita el cierre de las acciones IGL16-9 y IGL16-5, teniendo en cuenta lo siguiente: 
"...ambas acciones fueron planteadas para corregir deficiencias encontradas en el cumplimiento de los procedimientos "Participación y Organización Social, Comunitaria y Sectorial en Gestión de Riesgos" y "Coordinación de los Consejos Locales de Gestión de Riesgos y Cambio Climático del SDGRCC, los cuales en el momento de la auditoria, hacian parte del macro-proceso "Participación y Gestión social", procesos "Participación en Gestión de Riesgos". No obstante, tanto el macro proceso, como el proceso, fueron modificados en el año 2017 y en consecuencia los citados procedimientos desaparecieron, no encontrandose ahora en el mapa de procesos institucional."
Teniendo en cuenta la anterior justificación y en cumplimiento de la politica de operación  "1.8 Cuando una acción definida en el Plan de Mejoramiento requiera ser modificada por cambios en: los lineamientos estratégicos, estructura organizacional, el personal u otro motivo justificable, el líder del proceso podrá remitir mediante correo electrónico o comunicación, la solicitud de modificación de la acción propuesta y la nueva acción (cuando aplique) para que la Oficina de Control Interno realice la modificación del Plan, previa validación de los requisitos", del procedimiento Formulación, Ejecución y
Seguimiento de los Planes de Mejoramiento SEC-PD-08 Versión 9 y una vez verificado el mapa de procesos de la entidad, se procede a dar cierre a las acciones.
*Se evidencia procedimiento correspondiente al Grupo de Gestión Local dentro del proceso correspondiente al SDGR-CC.</t>
  </si>
  <si>
    <t>IGL16-6</t>
  </si>
  <si>
    <t>procedimiento "Participación y Organización Social, Comunitaria y Sectorial en Gestión de Riesgos" actividades 1.2 a la 1.13</t>
  </si>
  <si>
    <t>2. Se incumple el procedimiento "Participación y Organización Social, Comunitaria y Sectorial en Gestión de Riesgos" y el procedimiento “Coordinación de los Consejos locales de Gestión de Riesgos y Cambio Climático del SDGR-CC”: Frente al procedimiento "Participación y Organización Social, Comunitaria y Sectorial en Gestión de Riesgos" se incumple las actividades 1.1 y 1.2 no se ha aprobado la Estrategia de participación de la entidad, la cual es el instrumento para poder ejecutar el procedimiento, se verificó que existe un documento titulado “Participación y organización en la Gestión de Riesgos. Documento en elaboración”, el cual contiene lineamientos sobre participación pero no está aprobado y no es una estrategia.</t>
  </si>
  <si>
    <t>Modificación del Plan Distrital de Gestión de Riesgo y Cambio Climático</t>
  </si>
  <si>
    <t>Socializar el documento final del PDGR-CC en los CLGR CC de cada una de las localidades</t>
  </si>
  <si>
    <t>Planeación IDIGER
 Equipo de Gestión Local</t>
  </si>
  <si>
    <t>Se socializó con los CLGR-CC en reunión distrital por parte de la oficina asesora de Planeación del IDIGER el estado de ajuste del PDGR-CC el 28 de noviembre de 2017. NAS GESTIÓN LOCAL/2017 PLAN DE MEJORAMIENTO GL/IGL16-6. Presentación, acta y listado de asistencia.
 El documento final de IDIGER del PDGRCC está en la Secretaría Distrital de Ambiente para revisión jurírida como cabeza de sector, para las modificaciones normativas a las que haya lugar. 
 22 Junio de 2018: A la fecha se esta pendiente que se emita la ultima revisión, del PDGR. 23 de Agosto de 2018: Se está a la espera de la aprobación del ajuste del PDGR, responsable Oficina Asesora de Planeación. 16 de noviembre de 2018: Se llevó a cabo la aprobación del Plan Distrital de Gestión de Riesgos y Cambio Climático en el Consejo Distrital de Gestión de Riesgos y Cambio Climático. Se socializará el 19 de noviembre de 2018 con el equipo de gestión local y se socializará en la última sesión del año en los CLGR/CC.
09/04/19. Se adoptó por parte del CDGR-CC la actualización del PDGRD-CC,  Acuerdo 001 de 2018. Decreto 587 de 2018. Se socializó al equipo de gestión local por parte de la Oficina Asesora de Planeación del IDIGER y se realizó la socialización del mismo en los CLGR/CC. Actividad para solicitar cierre por parte de control interno 100% de avance.</t>
  </si>
  <si>
    <t xml:space="preserve">
DICIEMBRE 05 DE 2018: Ya se dispone de documento aprobado correspondiente al PDGR-CC, no obstante no se remiten soportes de socialización a los CLGR-CC, se recomienda enviar correo electronico a la Jefe de la Oficina de Control Interno, solicitando la ampliación del plazo de cumplimiento de esta acción hasta mediados de la proxima vigencia, afin de que se incluya en los Planes de Acción Locales los procesos de socialización de este nuevo documento y se de cumplimiento a la acción.TMMM
10 de abril de 2019: La dependencia informa que el grupo de Gestión Local, recibio la socialización del Plan Distrital de Gestión de Riesgo de Desastres y Cambio Climático se evidencia acta del 19 de noviembre de 2018, se evidencian soportes de socialización a los CLGRCC, se procede a dar cierre a la acción.TMMM</t>
  </si>
  <si>
    <t>IGL16-5</t>
  </si>
  <si>
    <t>*La alta dirección de la entidad, no ha definido el enfoque, objetivo y alcance de la estrategia institucional de participación</t>
  </si>
  <si>
    <t>A partir de los lineamientos dados por la Dirección y la Subdirección para la Reducción de Riesgos y Adaptación al Cambio Climático, ajustar y gestionar la aprobación de la Estrategia de Participación</t>
  </si>
  <si>
    <t>Ivan Hernando Caicedo - Subdirector para la reducción de riesgos y adaptación al Cambio Climático. Claudia Elizabeth Rodriguez - Profesional especializado 222-29 Iniciativas Educación Obras Adecuación Reasentamiento Cuerpos de Agua</t>
  </si>
  <si>
    <t xml:space="preserve">No se ha recibido directriz al respecto por parte de la alta dirección.
 22 Junio de 2018. A la fecha no se han las directrices correspondientes. 23 de Agosto de 2018: En relación con el procedimiento de la Estrategía de participación comunitaria, desde el área se sigue a la espera de directrices por parte de la alta dirección .  16 de Noviembre de 2018:  una vez analizadas las acciones que se han venido ejecutando por parte de la Subdirección, relacionadas con el Plan de Mejoramiento, se estructurá un lineamiento general que se presenará para su formalización institucional.
09/04/19. En el año se realizó un ejercicio de identificación de actores desde las áreas funcionales, identificando el enfoque y alcance de los grupos de valor con los que se cuenta al momento, adicional se adelantó un ejercicio de identificar los grupos de valor asociados a los escensarios de riesgo. Se espera contar para el segundo semestre con el ajuste del proceso y los procedimientos involucrados. </t>
  </si>
  <si>
    <t>Julio 14 de 2017: No hay avance en la acción. NCSS 
27 diciembre de 2017: Se da alerta en tanto la subdirección debe tomar una decisión frnete a esta acción que no ha iniciado, se sugiere que formalmente la subdirección solicite ajustar la acción o eliminarla con una debida justificación, esta accón esta vencida. NCSS 
09 de septiembre de 2018: Aun no se presenta avance en esta acción, ni se ha presentado solicitud de modificación y/o eliminación de la acción.TMMM 
DICIEMBRE 05 DE 2018: La SRRACC, no remite soportes que permitan evidenciar avances en el cumplimiento. TMMM
11 de abril de 2019: La Subdirección de Reducción de Riesgos y Adaptación al Cambio Climático remite Comunicación Interna 2019IE1725, a través de la cual solicita el cierre de las acciones IGL16-9 y IGL16-5, teniendo en cuenta lo siguiente: 
"...ambas acciones fueron planteadas para corregir deficiencias encontradas en el cumplimiento de los procedimientos "Participación y Organización Social, Comunitaria y Sectorial en Gestión de Riesgos" y "Coordinación de los Consejos Locales de Gestión de Riesgos y Cambio Climático del SDGRCC, los cuales en el momento de la auditoria, hacian parte del macro-proceso "Participación y Gestión social", procesos "Participación en Gestión de Riesgos". No obstante, tanto el macro proceso, como el proceso, fueron modificados en el año 2017 y en consecuencia los citados procedimientos desaparecieron, no encontrandose ahora en el mapa de procesos institucional."
Teniendo en cuenta la anterior justificación y en cumplimiento de la politica de operación  "1.8 Cuando una acción definida en el Plan de Mejoramiento requiera ser modificada por cambios en: los lineamientos estratégicos, estructura organizacional, el personal u otro motivo justificable, el líder del proceso podrá remitir mediante correo electrónico o comunicación, la solicitud de modificación de la acción propuesta y la nueva acción (cuando aplique) para que la Oficina de Control Interno realice la modificación del Plan, previa validación de los requisitos", del procedimiento Formulación, Ejecución y
Seguimiento de los Planes de Mejoramiento SEC-PD-08 Versión 9 y una vez verificado el mapa de procesos de la entidad, se procede a dar cierre a las acciones.
*Se evidencia procedimiento correspondeiente al Grupo de Gestión Local dentro del proceso correspondiente al SDGR-CC.TMMM</t>
  </si>
  <si>
    <t>IAP16-25</t>
  </si>
  <si>
    <t>Auditoría Interna - Adquisición Predial</t>
  </si>
  <si>
    <t>MECI 2014 Numeral 1.2 Componente Direccionamiento Estratégico 1.2. Planes, programas y Proyectos y la NTGP 1000:2009. Numeral 7,1 Planificación de la realización del producto o prestación del servicio.</t>
  </si>
  <si>
    <t>3.2.3. El formato GMR-FT-36 versión 2 denominado plan de gestión social de las familias recomendadas al programa de reasentamiento en la modalidad adquisición predial, es una ficha de caracterización por familia</t>
  </si>
  <si>
    <t>Elaborar documento final del nuevo PGS y trámite de aprobación por la OAP.</t>
  </si>
  <si>
    <t>Luz Ángela Losada Campos
 Profesional Universitario 219-08</t>
  </si>
  <si>
    <r>
      <rPr>
        <rFont val="Arial"/>
        <sz val="10.0"/>
      </rPr>
      <t xml:space="preserve">Se solicita aplazar la fecha de terminación de la acción al 31/01/2018, para presentar el documento propuesta, elaborado por el equipo debido al cambio de Subdirector.
</t>
    </r>
    <r>
      <rPr>
        <rFont val="Arial"/>
        <b/>
        <sz val="10.0"/>
      </rPr>
      <t xml:space="preserve"> 19/6/2018: </t>
    </r>
    <r>
      <rPr>
        <rFont val="Arial"/>
        <sz val="10.0"/>
      </rPr>
      <t xml:space="preserve">El Plan de Gestión Social se encuentra actualizado y aprobado por el Subdirector. 23 de agosto de 2018: El Plan de Gestión Social para Adquisición Predial está aprobado por el Subdirector (ver hallazgo IAP16-24), sin embargo, se está a la espera de la expedición del Acto Administrativo que lo adopte.
</t>
    </r>
    <r>
      <rPr>
        <rFont val="Arial"/>
        <b/>
        <sz val="10.0"/>
      </rPr>
      <t xml:space="preserve">09/04/2019 </t>
    </r>
    <r>
      <rPr>
        <rFont val="Arial"/>
        <sz val="10.0"/>
      </rPr>
      <t xml:space="preserve"> El Plan de Gestión Social, es el instrumento de gestión que articula programas y actividades, de forma ordenada y progresiva, orientadas a brindar un acompañamiento social integral a las familias propietarios/poseedoras, habitantes de las viviendas identificadas en zona de alto riesgo no mitigable y que han sido vinculadas al proceso de adquisición predial con el IDIGER, a través del Programa de Reasentamientos. De tal forma que va dirigido a prevenir y mitigar los impactos (sociales y económicos) causados por el traslado definitivo de la vivienda en riesgo. A su vez permite  formalizar los diferentes procesos y procedimientos, fijando criterios técnicos, prediales, sociales y jurídicos para la iniciación y culminación del mismo de manera exitosa en el marco de la normatividad Distrital vigente.
El Plan de Gestión Social, hace parte de los documentos que soportan el procedimiento de adquisición predial definido a través del formato GMR-PD-09. "Adquisición Predial para el Reasentamiento". La actualización del mismo se encuentra aprobada por la Subdirección de Reducción y al momento esta pendiente de que se elabore el acto administrativo que lo adopte.
</t>
    </r>
    <r>
      <rPr>
        <rFont val="Arial"/>
        <b/>
        <sz val="10.0"/>
      </rPr>
      <t>09/07/2019</t>
    </r>
    <r>
      <rPr>
        <rFont val="Arial"/>
        <sz val="10.0"/>
      </rPr>
      <t xml:space="preserve"> Este hallazgo se llevara a comite de control interno.
</t>
    </r>
    <r>
      <rPr>
        <rFont val="Arial"/>
        <b/>
        <sz val="10.0"/>
      </rPr>
      <t xml:space="preserve">16/10/2019 </t>
    </r>
    <r>
      <rPr>
        <rFont val="Arial"/>
        <sz val="10.0"/>
      </rPr>
      <t xml:space="preserve">Al momento se adelanta la revisión jurídica con el fin de realizar la modificación o derogación de la Resolución 109 de 2014  que " Adopta el Plan de Gestión Social para el Programa de Reasentamiento de Familias en Alto Riesgo y establece los criterios para la adquisición predial y el reconocimiento económico por los impactos generados. Dicha resolución se aplicará a todas aquellas familias propietarias, poseedoras o con derechos de mejoras sobre inmuebles que han sido plenamente identificadas mediante Concepto Técnico y/o Diagnostico Técnico emitido por el Instituto Distrital de Gestión de Riesgo y Cambio Climático - IDIGER por encontrarse en zona de alto riesgo y que forman parte del Programa de Reasentamiento"  y su respectiva modificación, Resolución 180 de 2014.
El resultado del ejercicio será la proyección de una resolución interna que adopte el Plan de Gestión Social actualizado para el proceso de adquisición predial desarrollado por la Entidad.
</t>
    </r>
    <r>
      <rPr>
        <rFont val="Arial"/>
        <b/>
        <sz val="10.0"/>
      </rPr>
      <t xml:space="preserve">
23/12/2019</t>
    </r>
    <r>
      <rPr>
        <rFont val="Arial"/>
        <sz val="10.0"/>
      </rPr>
      <t xml:space="preserve"> Mediante la resolución 710 del 23 de diciembre de 2019, el IDIGER adoptó el nuevo Plan de Gestión Social para la adquisición predial en el marco del programa de Reasentamientos de familias en alto riego no mitigable. Documento que incorpora las observaciones de las auditorias presentadas respecto a los instrumentos de verificación de las actividades previstas en el mismo. La resolución se encuentra en proceso de publicación en el diario oficial. 
Evidencias: Resolución 710 de 2019.
</t>
    </r>
    <r>
      <rPr>
        <rFont val="Arial"/>
        <b/>
        <sz val="10.0"/>
      </rPr>
      <t>16/07/2020</t>
    </r>
    <r>
      <rPr>
        <rFont val="Arial"/>
        <sz val="10.0"/>
      </rPr>
      <t xml:space="preserve"> Se dió cumplimiento a la acción de acuerdo al reporte realizado el 23/12/2019 al adoptarse el Plan de Gestión Social mencionado. Bajo la evidencia: Resolución 710 de 2019</t>
    </r>
  </si>
  <si>
    <r>
      <rPr>
        <rFont val="Arial"/>
        <sz val="10.0"/>
      </rPr>
      <t xml:space="preserve">14 julio de 2017: Teniendo en cuenta que no ha finalizado la acción anterior, no se presenta avance en el cumplimiento de esta acción.NCSS 
27 diciembre de 2017: No se suministraron evidencias de cumplimiento. Se sugiere que soliciten formalmente la ampliación de la fecha de terminación. NCSS 
07/09/2018: Se verifica plan de Gestión Social, pero el mismo no se encuentra validado por la Oficna Asesora de Planeación como lo enuncia la acción. Se dara cierre a la acción tan pronto se valide por la OAP. TMMM 
DICIEMBRE 05 DE 2018: Se dara cierre a la acción tan pronto sea remitido acto adminsitrativo que demuestre la aprobaciòn formal del documento.
</t>
    </r>
    <r>
      <rPr>
        <rFont val="Arial"/>
        <b/>
        <sz val="10.0"/>
      </rPr>
      <t xml:space="preserve">15 DE ABRIL DE 2019: </t>
    </r>
    <r>
      <rPr>
        <rFont val="Arial"/>
        <sz val="10.0"/>
      </rPr>
      <t xml:space="preserve">La dependencia manifiesta que aun no se cuenta con acto administrativo a través del cual se adopte el documento Plan de Gestión Social, la acción se encuentra vencida desde la vigencia 2017, por lo que se solicita se desarrollen las actividades necesarias para dar cumplimiento a la acción de caracter urgente. </t>
    </r>
    <r>
      <rPr>
        <rFont val="Arial"/>
        <b/>
        <sz val="10.0"/>
      </rPr>
      <t xml:space="preserve">TMMM
Noviembre 05 de 2019: </t>
    </r>
    <r>
      <rPr>
        <rFont val="Arial"/>
        <sz val="10.0"/>
      </rPr>
      <t xml:space="preserve">La OCI, generó informe de auditoria al procedimiento de Adquisición Predial en el que se ratifica que la resolución 109 de 2014, se encuentra vigente y a la fecha no se ha formalizado una nueva resolución que la derogue, por lo que se presenta incumplimeinto de la misma evidenciandose  una implemnetación parcial de algunos componentes del Plan de Gestión Social. </t>
    </r>
    <r>
      <rPr>
        <rFont val="Arial"/>
        <b/>
        <sz val="10.0"/>
      </rPr>
      <t xml:space="preserve">TMMM
Abril 2020: </t>
    </r>
    <r>
      <rPr>
        <rFont val="Arial"/>
        <sz val="10.0"/>
      </rPr>
      <t>A la fecha no se presenta referente designado de plan de mejora, por lo que no se registra avance.</t>
    </r>
    <r>
      <rPr>
        <rFont val="Arial"/>
        <b/>
        <sz val="10.0"/>
      </rPr>
      <t xml:space="preserve"> DKRP
  Julio de 2020: </t>
    </r>
    <r>
      <rPr>
        <rFont val="Arial"/>
        <sz val="10.0"/>
      </rPr>
      <t xml:space="preserve">Bajo comunicación mediante comunicación interna 2020IE2513 del 07/07/2020, se informan los soporets remitidos y  una vez se ingresa a la página del IDIGER se identifica en el siguiente enlace GR-FT-57 Formato de Seguimiento a las Actividades de Plan de Gestión Social (link: </t>
    </r>
    <r>
      <rPr>
        <rFont val="Arial"/>
        <color rgb="FF1155CC"/>
        <sz val="10.0"/>
        <u/>
      </rPr>
      <t>https://www.idiger.gov.co/documents/20182/300455/GR-FT-57+FORMATO+DE+SEGUIMIENTO+A+LAS+ACTIVIDADES+DE+PLAN+DEL+GESTI%C3%93N+SOCIAL.xls/e6a99a92-d6c6-43ea-9a5c-a66bfcd646ed)</t>
    </r>
    <r>
      <rPr>
        <rFont val="Arial"/>
        <sz val="10.0"/>
      </rPr>
      <t xml:space="preserve">  se adoptó desde feb de 2020 segun consta en el documento. Se cierra la acción. </t>
    </r>
    <r>
      <rPr>
        <rFont val="Arial"/>
        <b/>
        <sz val="10.0"/>
      </rPr>
      <t xml:space="preserve">DKRP.
</t>
    </r>
  </si>
  <si>
    <t>AIEOACC-1</t>
  </si>
  <si>
    <t>Auditoria Interna procedimiento de Ejecución de Obras y componente de Adaptación al Cambio Climático</t>
  </si>
  <si>
    <t>*Resolución 112 de 2015: “Por medio de la cual se modifica el manual de funciones y competencias laborales del Instituto Distrital de Gestión de Riesgos y Cambio Climático”. Artículo 11.
  *Norma Técnica Colombiana NTC-ISO 9001:2015 numeral 6. Planificación, 6.1.</t>
  </si>
  <si>
    <t>7.2.1. LA SUBDIRECCIÓN DE REDUCCIÓN DE RIESGOS Y ADAPTACIÓN AL CAMBIO CLIMÁTICO NO TIENE DEFINIDA UNA AREA FUNCIONAL ESTRUCTURADA, NI PROCEDIMIENTO DOCUMENTADO, GUÍA Y/O MANUAL CORRESPONDIENTE AL SISTEMA DE DRENAJE PLUVIAL SOSTENIBLE</t>
  </si>
  <si>
    <t>aunque existe un manual de funciones SUDPS, en el acuerdo 007 de 2016, que modifica la estructura organizacional y las funciones del IDIGER, en su articulo 8 paragrafo b, procesos de la subdirección de redución, no define procesos relacionado con el Sistema de drenaje pluvial sostenible</t>
  </si>
  <si>
    <t xml:space="preserve">La Subdirección de Reducción de Riesgos y Adaptación al Cambio Climático formulará procedimiento con las funciones correspondientes al área funcional "Intervenciones correctivas - sistema de drenaje pluvial sostenible" (cuerpos de agua y estructuras hidráulicas /medidas de reducción de riesgo por inundación y adaptación al cambio climático) </t>
  </si>
  <si>
    <t>Subdireción de Reducción de reducción de riesgo y adaptación al cambio climatico</t>
  </si>
  <si>
    <t xml:space="preserve">9/04/2019  no se puede ajustar las funciones de los profesioneales correspondiestes al Sistema de Drenaje Pluvial Sosteniblese  ya que se encuentran finalizando periodo de prueba  y hay un funcionario en provisionalidad
9/07/2019  Se ha terminado el periodo de prueba de los funcionarios, sin embargo una de las Vacantes correspondientes al SUDPS, se encuentra en provisionalidad,  y su empleo esta ofertado en concurso en desarrollo por la CNSC, por tanto aún no es posible realizar el ajuste de las funciones.  Por lo anterior y considerando además que la fecha de vencimiento para esta acción es 31 de diciembre de 2019 se propone actualizar el análisis de causas  en una mesa de trabajo conjunta con la oficina de control interno y generar una nueva acción en la que se pueda dar cierre al hallazgo.
16/10/2019 Se solicita el cierre del Hallazgo ya que las funciones correspondientes al Sistema de Drenaje Pluvial Sostenible se están ejecutando a través de acciones establecidas en el procedimiento (-cuerpos de agua y estructuras hidráulicas / medidas de reducción de riesgo por inundación y adaptación al cambio climático) perteneciente al proceso de Reducción del riesgo y adaptación al cambio climático, se anexa como evidencia 
16/12/2019 se envia comunicación interna a la oficina de control interno solicitando la modificacion de la accion considerando las actividades que realiza la SRRACC dentro del Plan Distrital de Riesgos y Gestión del Cambio Climático,se adjunta comunicación 
</t>
  </si>
  <si>
    <r>
      <rPr>
        <rFont val="Arial"/>
        <sz val="10.0"/>
      </rPr>
      <t xml:space="preserve">DICIEMBRE 05 DE 2018: No presenta seguimiento por parte de la dependencia
</t>
    </r>
    <r>
      <rPr>
        <rFont val="Arial"/>
        <b/>
        <sz val="10.0"/>
      </rPr>
      <t xml:space="preserve">15 de abril de 2019: </t>
    </r>
    <r>
      <rPr>
        <rFont val="Arial"/>
        <sz val="10.0"/>
      </rPr>
      <t xml:space="preserve">La dependencia no presenta reporte toda vez que aun no se ha finalziado el periodo de prueba de los funcionarios de carrera.
</t>
    </r>
    <r>
      <rPr>
        <rFont val="Arial"/>
        <b/>
        <sz val="10.0"/>
      </rPr>
      <t>12 de junio de 2019:</t>
    </r>
    <r>
      <rPr>
        <rFont val="Arial"/>
        <sz val="10.0"/>
      </rPr>
      <t xml:space="preserve"> La acción presenta fecha de vencimiento el 31 de diciembre de 2019, los periodos de prueba han finzalizado; se requiere gestión prioirtaria para el cumplimiento de la acción.
</t>
    </r>
    <r>
      <rPr>
        <rFont val="Arial"/>
        <b/>
        <sz val="10.0"/>
      </rPr>
      <t xml:space="preserve">
Octubre de 2019: </t>
    </r>
    <r>
      <rPr>
        <rFont val="Arial"/>
        <sz val="10.0"/>
      </rPr>
      <t xml:space="preserve">La dependencia manifiesta que las funciones de los manuales objeto de la no conformidad se están ejecutando conforme al procedimiento de SUDPS y remite dicho procedimiento en formato word. Para el cierre de esta acción es necesaria la solicitud por parte de la dependencia a través de comunicación oficial </t>
    </r>
    <r>
      <rPr>
        <rFont val="Arial"/>
        <b/>
        <i/>
        <sz val="10.0"/>
      </rPr>
      <t>(de acuerdo al procedimiento Formulación, Ejecución y Seguimiento de los Planes de Mejoramiento SEC-PD-08 Versión 9 Politica de operación: 1.8 Cuando una acción definida en el Plan de Mejoramiento requiera ser modificada por cambios en: los lineamientos estratégicos, estructura organizacional, el personal u otro motivo justificable, el líder del proceso podrá remitir mediante correo electrónico o comunicación, la solicitud de modificación de la acción propuesta y la nueva acción (cuando aplique) para que la Oficina de Control Interno realice la modificación del Plan, previa validación de los requisitos.)</t>
    </r>
    <r>
      <rPr>
        <rFont val="Arial"/>
        <sz val="10.0"/>
      </rPr>
      <t xml:space="preserve"> para modificación de la acción formulada para subsanar el hallazgo, ya que en este momento la acción propuesta por la SRRAC es: "Realizar ajuste de las funciones correspondiestes al Sistema de Drenaje Pluvial Sostenible e incluirlas dentro del proceso de Reducción del riesgo y adaptación al cambio climático",  una vez modificada la acción por solicitud de la dependencia se dara cierre a la misma.
Diciembre de 2019: Mediante comunicación interna 2019IE6020 del 16/12/2019 la Subdirección de Reducción de Riesgos y Adaptación al Cambio Climático, solicitó el cambio de la acción por la siguiente:
"La subdireccion de reducción de riesgos y adaptación al cambio climático formulará procedimiento con las funciones correspondientes al área funcional "internvenciones correctivas - sistema de drenaje pluvial sostenible"
Se evidenció la publicacion del "PROCEDIMIENTO MEDIDAS  PARA LA REDUCCIÓN DE RIESGOS DE INUNDACIÓN Y ADAPTACIÓN AL CAMBIO CLIMÁTICO", en el mapa de procesos de la entidad. Se preocede a dar cierre a la acción de acuerdo al procedimiento Formulación, Ejecución y Seguimiento de los Planes de Mejoramiento SEC-PD-08 Versión 9 Politica de operación: 1.8
</t>
    </r>
  </si>
  <si>
    <t>AIEOACC-2</t>
  </si>
  <si>
    <t>*Incumplimiento parcial de lo estipulado en el Decreto 172 de 2014 Artículo 5. Procesos Estratégicos de la Gestión de Riesgos y Cambio Climático, Literal “e)
  *Norma Técnica Colombiana NTC-ISO 9001:2015 numeral 6. Planificación, 6.1. Acciones para abordar riesgos y oportunidades, 6.1.1. Literal a)</t>
  </si>
  <si>
    <t>7.2.2. NO SE HAN DEFINIDO CRITERIOS PARA LA IDENTIFICACIÓN Y PRIORIZACIÓN DE MEDIDAS DE ADAPTACIÓN AL CAMBIO CLIMÁTICO</t>
  </si>
  <si>
    <t>No se cuenta con un instrumento de planificación que defina las acciones o medidas de adaptación al cambio climatico ya que se encuentra en ajustes y concertación</t>
  </si>
  <si>
    <t>Reportar a la Oficina de Planeación las acciones para el cumplimiento de la meta de la Subdireccion para la Reducción del Riesgo y Adaptación al Cambio Clímatico, dentro del marco del Plan Distrital de Riesgos y Cambio Climatico</t>
  </si>
  <si>
    <r>
      <rPr>
        <rFont val="Arial"/>
        <b/>
        <sz val="10.0"/>
      </rPr>
      <t xml:space="preserve">9/04/2019 </t>
    </r>
    <r>
      <rPr>
        <rFont val="Arial"/>
        <sz val="10.0"/>
      </rPr>
      <t xml:space="preserve">El seguimiento e implementación se realiza por medio del plan de accion de la subdireccion, presentado a la oficina asesora de planeacion  mensualmente  
</t>
    </r>
    <r>
      <rPr>
        <rFont val="Arial"/>
        <b/>
        <sz val="10.0"/>
      </rPr>
      <t>9/07/2019</t>
    </r>
    <r>
      <rPr>
        <rFont val="Arial"/>
        <sz val="10.0"/>
      </rPr>
      <t xml:space="preserve"> El seguimiento e implementación se realiza por medio del plan de accion de la subdireccion, presentado a la oficina asesora de planeacion de forma trimestral.  
</t>
    </r>
    <r>
      <rPr>
        <rFont val="Arial"/>
        <b/>
        <sz val="10.0"/>
      </rPr>
      <t>16/10/2019</t>
    </r>
    <r>
      <rPr>
        <rFont val="Arial"/>
        <sz val="10.0"/>
      </rPr>
      <t xml:space="preserve"> El seguimiento e implementación se realiza por medio del plan de accion de la subdireccion, donde anualmente queda plasmadO todas las acciones y actividades que la Subdireccion tiene contempladas en el PDGRCC, este seguimineto se presenta a la oficina asesora de planeacion de forma trimestral al igual que en el informe de gestion. se realiza reunion con la oficina asesora de planeacion sobre las acciones de la subdireccion relacionada con el PDRCC, ya que es esta depéndencia la encargada de seguimiento al PDGRCC, Adjuntamos Lista de asistencia de reunion de seguimiento.
</t>
    </r>
    <r>
      <rPr>
        <rFont val="Arial"/>
        <b/>
        <sz val="10.0"/>
      </rPr>
      <t>16/12/2019</t>
    </r>
    <r>
      <rPr>
        <rFont val="Arial"/>
        <sz val="10.0"/>
      </rPr>
      <t xml:space="preserve"> desde la SRR,  al PDGRD en el mes de agosto se realizaron  dos reuniones con el área de Planeación para revisar las metas que corresponden a la subdirección  y empezar a definir los formatos hoja de vida del indicador, para los reportes, en el mes de septiembre enviamos los formatos realizados para revisión de pLaneación, en el mes de diciembre Planeación aprobó los formatos de reportes a cargo de la SRR. se adjuntan formatos, comunicaciones, lista de asistencia y correos con la oficina de planeacion como evidencia 
Se envia comunicación interna a la oficina de control interno solicitando la modificacion de la accion considerando las actividades que realiza la SRRACC dentro del Plan Distrital de Riesgos y Gestión del Cambio Climático,se adjunta comunicación 
</t>
    </r>
    <r>
      <rPr>
        <rFont val="Arial"/>
        <b/>
        <sz val="10.0"/>
      </rPr>
      <t xml:space="preserve">2/04/2020 </t>
    </r>
    <r>
      <rPr>
        <rFont val="Arial"/>
        <sz val="10.0"/>
      </rPr>
      <t xml:space="preserve">la SRRACC en el mes de enero 2020 se envio a la Oficina Asesora de Planeacion reporte de cumplimiento de metas del PDGRD correspondientes a esta subdireccion, la cual solicito se subiera al siguiente link: 
https://sites.google.com/idiger.gov.co/sseplandistrital/home en el cual se puede consultar las evidencias: Fichas para reporte y formatos aprobados enviados por comunicacion interna 2019IE5775. 
</t>
    </r>
    <r>
      <rPr>
        <rFont val="Arial"/>
        <b/>
        <sz val="10.0"/>
      </rPr>
      <t>8/05/2020,</t>
    </r>
    <r>
      <rPr>
        <rFont val="Arial"/>
        <sz val="10.0"/>
      </rPr>
      <t xml:space="preserve"> la SRSACC, en el mes de mayo por medio de comunicación interna 2020IE1656 se envia reporte a la OAP, por ser el area que realiza el seguimiento al PDGRD,dando cumplimiento a las metas correspondientes a esta subdireccion, se envia comunicación interna como evidencia
</t>
    </r>
    <r>
      <rPr>
        <rFont val="Arial"/>
        <b/>
        <sz val="10.0"/>
      </rPr>
      <t xml:space="preserve">16/07/2020 </t>
    </r>
    <r>
      <rPr>
        <rFont val="Arial"/>
        <sz val="10.0"/>
      </rPr>
      <t>El día 8/05/2020 se reportó el cumplimiento a la acción correspondiente, soportado bajo el anexo de comunicación interna</t>
    </r>
  </si>
  <si>
    <r>
      <rPr>
        <rFont val="Arial"/>
        <sz val="10.0"/>
      </rPr>
      <t>DICIEMBRE 05 DE 2018: No presenta seguimiento por parte de la dependencia
ENERO 04 DE 2019: Como producto del trabajo y gestión de la entidad durante la actual administración, la líder del proceso “Desarrollo del SDGR-CC”, remite el Acuerdo 001 del 9 de noviembre de 2018 “Por el cual se aprueba el Plan Distrital de Gestión del Riesgo de Desastres y del Cambio Climático para Bogotá D.C., 2018-2030”, (deroga el Acuerdo 002 del 22 de diciembre de 2015, correspondiente al anterior Plan Distrital de Gestión de Riesgos y Cambio Climático). Adicionalmente es remitido el documento técnico general, en el cual se aprecian cinco (5) componentes, con sus respectivos objetivos y programas. El Plan Distrital de Gestión de Riesgo de Desastres y del Cambio Climático, está planteado para desarrollarse hasta la vigencia 2030, en el marco de las funciones del IDIGER y de las entidades que conforman el SDGR-CC, de acuerdo a la normatividad vigente  (Acuerdo Distrital 546 de 2013 - Art 7, Decreto Distrital 172 de 2014 – Art 30 y 33). A partir de lo anterior y en cumplimiento de la acción propuesta para subsanar este hallazgo "</t>
    </r>
    <r>
      <rPr>
        <rFont val="Arial"/>
        <b/>
        <sz val="10.0"/>
      </rPr>
      <t xml:space="preserve">Implementación y seguimiento del Plan Distrital de Riesgos y Cambio Climatico como instrumento de planificación y de gestion del SDGRCC según misionalidad del IDIGER (Decreto 579 de 2015)", </t>
    </r>
    <r>
      <rPr>
        <rFont val="Arial"/>
        <sz val="10.0"/>
      </rPr>
      <t xml:space="preserve">cuya fecha de vencimiento es a 30 de diciembre de 2019, se realizaran los seguimientos a esta implementación durante la vigencia 2019, para dar cierre a la misma.
Octubre de 2019: Para dar cierre a esta acción se requiere que la dependencia informe las acciones desarrolladas en el marco de los componentes del PDGRCC así como el nivel de avance con sus soportes ya que la acción hace referencia a "Implementación y seguimiento del Plan Distrital de Riesgos y Cambio Climático..." a la fecha la dependencia remite un listado de asistencia reunión cuyo tema son las metas del PDGRCC.
</t>
    </r>
    <r>
      <rPr>
        <rFont val="Arial"/>
        <b/>
        <sz val="10.0"/>
      </rPr>
      <t>Diciembre de 2019:</t>
    </r>
    <r>
      <rPr>
        <rFont val="Arial"/>
        <sz val="10.0"/>
      </rPr>
      <t xml:space="preserve"> Mediante comunicación interna 2019IE6020 del 16/12/2019 la Subdirección de Reducción de Riesgos y Adaptación al Cambio Climático, solicitó la modificación de la acción del presente hayazgo argumentando que " la SRRACC no es la encargada de realizar el seguimiento al Plan Distrital de Riesgos y Gestión del Cambio Climático", de acuerdo a lo establecido en el acuerdo 007 de 2016, articulo 8, La Oficina de Control Interno observó que dentro del proceso de Desarrollo del SDGR-CC se encuentra el seguimeinto a las metas del Plan Distrital de Gestión de Riesgos y Cambio Climático. Razón por la cual se procede a cambiar la acción así:
Implementación y seguimiento del Plan Distrital de Riesgos y Cambio Climatico como instrumento de planificación y de gestion del SDGRCC según misionalidad del IDIGER (Decreto 579 de 2015) 
Propuesta por la SRRACC: "Reportar a  la Oficina de Planeación las acciones para el cumplimiento de la meta de la Subdireccion para la Reducción del Riesgo y Adaptación al Cambio Clímatico, dentro del marco del Plan Distrital de Riesgos y Cambio Climatico"
Así mismo se recuerda a la dependencia que para el cierre de la accion propuesta se deberá dejar evidencia del reporte del cumplimiento de las metas que tenga a cargo la SRRACC en relación con el Plan Distrital de Riesgos y Cambio Climatico a la OAP.
</t>
    </r>
    <r>
      <rPr>
        <rFont val="Arial"/>
        <b/>
        <sz val="10.0"/>
      </rPr>
      <t xml:space="preserve">Abril 2020: </t>
    </r>
    <r>
      <rPr>
        <rFont val="Arial"/>
        <sz val="10.0"/>
      </rPr>
      <t>A la fecha no se presenta referente designado de plan de mejora, por lo que no se registra avance. Continua en ejecución pero se recomienda articular con armonización de planes de desarrollo por si llegase a modificarse el PDGRDCC inicial. DKRP</t>
    </r>
    <r>
      <rPr>
        <rFont val="Arial"/>
        <b/>
        <sz val="10.0"/>
      </rPr>
      <t xml:space="preserve">
</t>
    </r>
    <r>
      <rPr>
        <rFont val="Arial"/>
        <sz val="10.0"/>
      </rPr>
      <t>Julio de 2020: Se identifica el reporte de metas de PDGRCC  en el instrumento que dispuso la OAP y la comunicación comunicación interna 2020IE1656 .  Este reporte se hace en el marco del proceso misional: Desarrollo del SDGRCC . Esta acción se cierra  pero se recomienda establecer escenarios conjuntos con otras dependencias para analizar el componente de adaptación a cambio climático como entidad una vez se realicen los reportes desde cada una de ellas. DKRP</t>
    </r>
  </si>
  <si>
    <t>AIEOACC-6</t>
  </si>
  <si>
    <t>Ley General de archivo 574 de 2000, artículo 4, literal d).
  Norma técnica Colombiana NTC-ISO 30300 “INFORMACIÓN Y DOCUMENTACIÓN. SISTEMAS DE GESTIÓN PARA REGISTROS. FUNDAMENTOS Y VOCABULARIO “</t>
  </si>
  <si>
    <t>7.2.4 Debilidades frente a la legibilidad, integridad, trazabilidad, validez y archivo de la documentación que reposa en el expediente contractual 214 de 2018: (Obras y Jurídica)</t>
  </si>
  <si>
    <t>Falta de rigurosidad en la revisión de los documentos allegados
  Fallas en el área de archivo y la Oficina Asesora Juridica</t>
  </si>
  <si>
    <t>- Cuadro de trazabilidad de archivo en obras de los documentos remitidos al expediente contractual 
  - Diligenciamiento apropiado de la lista de chequeo</t>
  </si>
  <si>
    <t>Profesional especializado 222-29 Obras de Mitigación</t>
  </si>
  <si>
    <t>09/04/2019 Se elaboró el cuadro de trazabilidad del archivo entregado a la Oficina Asesora Jurídica para incorporacion en el expediente respectivo.
Evidencia:
Cuadro de trazabilidad</t>
  </si>
  <si>
    <t>18/01/2019: Se evidencia comunicaciones internas en las que se remite archivo al área juridica, se requiere cuadro de trazabilidad y listas de chequeo para validar el cumplimiento de la acción.
22/04/2019: El grupo de Obras, remite soportes (cuadro de trazabilidad de los documentos remitidos a la Oficina Asesora Juridica) esta información se remite a la Oficina Asesora Juridica a traves de comunicación Interna cuya copia se encuentra en custodia del grupo de obras, como evidencia de que los documentos fueron remitidos. 
Se da cierre a la acción dado que el grupo de obras esta aplicando controles para garantizar la adecuada custodia del archivo.</t>
  </si>
  <si>
    <t>AIADPREDIAL19-1</t>
  </si>
  <si>
    <t xml:space="preserve">•	Resolución 109 de 2014 “Por la cual se adopta el plan de gestión social para el programa de reasentamiento de familias en alto riesgo y se establecen los criterios para la adquisición predial y el reconocimiento económico por los impactos generados”.
•	Resolución de 180 de 2014 “Por medio de la cual se modifica parcialmente la Resolución 109 de 2014, por la cual se adopta el Plan de Gestión Social para el Programa de Reasentamiento de Familias en Alto Riesgo y se establecen los criterios para la Adquisición Predial y el Reconocimiento Económico por los Impactos Generados”.
•	Decreto 255 de 2013 “Por el cual se establece el procedimiento para la ejecución del programa de reasentamiento de familias que se encuentran en condiciones de alto riesgo en el Distrito Capital y se dictan otras disposiciones”. “Artículo 12. Gestión Social Integral para la Población Objeto de Reasentamiento. En el enfoque de protección de derechos, las entidades del Distrito deberán garantizar a las familias objeto de reasentamiento la oferta institucional necesaria para acceder a los servicios de salud, educación y programas de integración social dirigidos a población vulnerable, entre otros.” (Negrilla fuera de texto)
•	Ley 1523 de 2012, “Por la cual se adopta la política nacional de gestión del riesgo de desastres y se establece el Sistema Nacional de Gestión del Riesgo de Desastres y se dictan otras disposiciones”, “Articulo 1(…) la gestión del riesgo, es un proceso social orientado a la formulación, ejecución, seguimiento y evaluación de políticas, estrategias, planes, programas, regulaciones, instrumentos, medidas y acciones permanentes para el conocimiento y la reducción del riesgo y para el manejo de desastres, con el propósito explícito de contribuir a la seguridad, el bienestar, la calidad de vida de las personas y al desarrollo sostenible. (Negrilla fuera de texto)
•	Procedimiento GMR-PD-09 Adquisición Predial para el Reasentamiento.
</t>
  </si>
  <si>
    <t>HALLAZGO 1. NO SE EVIDENCIA LA IMPLEMENTACIÓN TOTAL DE LOS COMPONENTES DEL PLAN DE GESTIÓN SOCIAL.</t>
  </si>
  <si>
    <t>La Resolución 109 de 2014, a través de la cual se adopta el Plan de Gestión Social, indica en el artículo 1. Objeto: "Adoptar el Plan de Gestión Social como base para otorgar el reconocimiento económico a las familias del programa de reasentamiento en la modalidad de adquisición predial. Bajo ese contexto, el equipo social de reasentamientos recolecta los documentos soportes a partir de la información reportada por las cabezas de familia en  el formato del Plan de Gestión Social, los cuales son el insumo para la elaboración de la liquidación de los reconocimientos económicos.
Por otra parte, el Plan de Gestión Social es una actividad dentro del procedimiento de adquisición predial.</t>
  </si>
  <si>
    <t>Incluir en el expediente de los procesos activos instrumentos de registro de las actividades adelantadas con las familias, en el marco de los componentes del Plan de Gestión Social vigente, a partir de las necesidades y particularidades de las misma en el proceso de adquisición predial.</t>
  </si>
  <si>
    <t>Sandra Moreno</t>
  </si>
  <si>
    <r>
      <rPr>
        <rFont val="Arial"/>
        <b/>
        <sz val="10.0"/>
      </rPr>
      <t>16/07/2020.</t>
    </r>
    <r>
      <rPr>
        <rFont val="Arial"/>
        <sz val="10.0"/>
      </rPr>
      <t xml:space="preserve"> Al momento se han abordado las causas del hallazgo, en este sentido, se realizó la derogatoria de las Resoluciones 109 y 180 de 2014 mediante la Resolución 710 del 23 de diciembre de 2019 "Por medio de la cual se adopta el Plan de gestión social para la adquisición predial en el marco del programa de reasentamiento de familias en alto riesgo no mitigable del Instituto Distrital de Gestión de Riegos y Cambio Climático- IDIGER y se dictan otras disposiciones".
Con el fin de realizar el registro de las actividades adelantadas con las familias en el marco de los componentes del Plan de Gestión Social adoptado en la Resolución 710 de 2019 se diseñó un formato, con fecha de revisión 14/02/2020 para consignar las acciones desde los diferentes componentes para que repose en cada uno de los expedientes de los procesos activos. El instrumento se encuentra en proceso de implementación. 
Asi mismo hacia el 27/02/2020 se realizó el ajuste de procedimiento teniendo en cuenta modificaciones necesarias para la mejora del proceso de Reasentamiento a través de adquisición predial y la Resolución 710 de 2019, en el que el Plan de Gestión Social, se asume como el instrumento de gestión que articula programas y actividades, de forma ordenada y progresiva, orientadas a brindar un acompañamiento social integral a las y familias de los titulares de derecho, habitantes de las viviendas identificadas en zona de alto riesgo no mitigable y que han sido vinculadas al proceso de adquisición predial, a través del Programa de Reasentamientos. Dirigido a prevenir y mitigar los impactos negativos (sociales y económicos) causados por el traslado definitivo de la vivienda. A su vez permite formalizar los diferentes procesos y procedimientos, fijando criterios técnicos, sociales y jurídicos para la iniciación y culminación del mismo de manera exitosa en el marco de la normatividad distrital vigente.
EVIDENCIAS:
*Resolución 710 del 23 de diciembre de 2019
*Formato de seguimiento a las actividades de Plan de Gestión Social, GR-FT-57 Versión 1.
*Procedimiento Reasentamiento a través de adquisición predial, GR-PD-09 Versión 3.
</t>
    </r>
    <r>
      <rPr>
        <rFont val="Arial"/>
        <b/>
        <sz val="10.0"/>
      </rPr>
      <t xml:space="preserve">30/09/2020 </t>
    </r>
    <r>
      <rPr>
        <rFont val="Arial"/>
        <sz val="10.0"/>
      </rPr>
      <t>. Como parte de la formalización de la inclusión y uso del formato (Formato de seguimiento a las actividades de Plan de Gestión Social, GR-FT-57 Versión 1) en los expedientes de los procesos activos como evidencia de las actividades adelantadas con las familias, se llevó a cabo la solicitud con el área jurídica para la inclusión en el normograma institucional de la Resolución 710 de 2019, ya que en el punto 8 del Plan de Gestión Social para la Adquisición Predial en el marco del Programa de Reasentamientos se señala el listado de los formatos establecidos. En este sentido los expedientes activos cuentan con el formato de seguimiento de actividades en el expediente físico el cual es diligenciado por los diferentes profesionales que realizan intervenciones con las familias realizando acciones tanto de sensibilización como de información frente al proceso individual de adquisición predial. 
EVIDENCIAS: 
*Pantallazo de la página web de la Entidad con la inclusión de la Resolución 710 de 2019 en el normograma. https://www.idiger.gov.co/en_US/normograma
*Formato de seguimiento a las actividades de Plan de Gestión Social, GR-FT-57 Versión 1 en expedientes fisicos de procesos activos.</t>
    </r>
  </si>
  <si>
    <t xml:space="preserve">30/04/2020: No se cuenta con referente de pland e mejoramiento. Se recomienda tener en cuenta observaciones de finalización de la meta de PDD relacionada con política de reasentamiento que incide en la aplicación de todo el procedimiento. DKRP Continua en ejecución.
Julio de 2020: Se identifican los soportes asociados y se encuentran la gestión documental en página web: Resolución 710 del 23 de diciembre de 2019 (Sección actos administrativos IDIGER)
*Formato de seguimiento a las actividades de Plan de Gestión Social, GR-FT-57 Versión 1. (Mapa procesos )
*Procedimiento Reasentamiento a través de adquisición predial, GR-PD-09 Versión 3. Mapa procesos ). En atención a que la acción menciona  Incluir en el expediente de los procesos activos instrumentos de registro de las actividades adelantadas con las familias, deben constituirse evidencias que permitan observar el uso de los formatos en los expedientes que aplique despues de exepdidos los instrumentos para asi darle cierre a la acción. Continúa abierta en desarrollo. DKRP.
Octubre de 2020: Se realizó verificación de normograma de IDIGER, en el cual se evidenció la publicación de la resolución 707 de 2019 "Por medio de la cual se establece la política para la ejecución del programa de reasentamiento de las familias identificadas en alto riesgo no mitigable en el Distrito Capital, con base en la normatividad distrital vigente".
Adicionalmente se verificó el mapa de procesos del IDIGER, evidenciando la publicación del formato Formato de seguimiento a las actividades de Plan de Gestión Social, GR-FT-57 Versión 1 en expedientes fisicos de procesos activos.
  Con base a las evidencias se da cierre a la acción, dado que se observa la oficialización de un formato para registro de las actividades adelantadas con las familias, en el marco de los componentes del Plan de Gestión Social vigente
</t>
  </si>
  <si>
    <t>AIADPREDIAL19-2</t>
  </si>
  <si>
    <t xml:space="preserve">•	Plan de Desarrollo Distrital "Bogotá mejor para todos" – 2016-2020, Pilar I. Igualdad en Calidad de vida, programa N° 4. Familias protegidas y adaptadas al cambio climático, meta Formular una política de reasentamiento.
•	Decreto 255 de 2013 “Por el cual se establece el procedimiento para la ejecución del programa de reasentamiento de familias que se encuentran en condiciones de alto riesgo en el Distrito Capital y se dictan otras disposiciones”
•	Decreto 173 de 2014 “Por medio del cual se dictan disposiciones en relación con el Instituto Distrital de Gestión de Riesgos y Cambio Climático - IDIGER, su naturaleza, funciones, órganos de dirección y administración”
</t>
  </si>
  <si>
    <t xml:space="preserve">
HALLAZGO 2.  EJECUCIÓN PRESUPUESTAL PARA LA META PLAN DE DESARROLLO: FORMULAR UNA POLÍTICA DE REASENTAMIENTO, SIN REPORTE DE CUMPLIMIENTO EN MAGNITUD.
</t>
  </si>
  <si>
    <t>Escasa claridad frente a los recursos requeridos para el desarrollo de la actividad en cuanto a fuente de financiación destinación de personal, así como el alcance de la misma (institucional, sectorial, distrital) con relación a las funciones de la entidad.
Ausencia de lineamientos de la participación metodológica del IDIGER en la formulación de la Politíca si se contempla está como de caracter Distrital.</t>
  </si>
  <si>
    <t>Documento de politica para el programa de reasentamiento de las unidades sociales identificadas en zonas de alto riesgo no mitigable.</t>
  </si>
  <si>
    <t>Ligia C. Cañón R.</t>
  </si>
  <si>
    <r>
      <rPr>
        <rFont val="Arial"/>
        <b/>
        <sz val="10.0"/>
      </rPr>
      <t>26/06/2020</t>
    </r>
    <r>
      <rPr>
        <rFont val="Arial"/>
        <sz val="10.0"/>
      </rPr>
      <t xml:space="preserve"> Al momento se encuentra vigente la Resolución Conjunta entre Caja de VIvienda Popular (4888) e IDIGER (707) "Por medio de la cual se establece la política para la ejecución del programa de reasentamieto de familias identificadas en alto riesgo no mitigable en el Distrito Capital. con base en la normatividad distrital vigente", documento que brinda lineamientos orrientadores del accionar procedimental para las entidades operadora del programa de reasentamiento. 
EVIDENCIAS: "Resolución Conjunta CVP N° 4888 e IDIGER 707 del 20 de Diciembre de 2020.
</t>
    </r>
    <r>
      <rPr>
        <rFont val="Arial"/>
        <b/>
        <sz val="10.0"/>
      </rPr>
      <t xml:space="preserve">16/07/2020 </t>
    </r>
    <r>
      <rPr>
        <rFont val="Arial"/>
        <sz val="10.0"/>
      </rPr>
      <t xml:space="preserve">Se dió cumplimiento a la acción de acuerdo al reporte realizado el 26/06/2020 sobre la política mencionada. Bajo la evidencia: esolución Conjunta CVP N° 4888 e IDIGER 707 del 20 de Diciembre de 2020.
</t>
    </r>
    <r>
      <rPr>
        <rFont val="Arial"/>
        <b/>
        <sz val="10.0"/>
      </rPr>
      <t>30/09/2020 .</t>
    </r>
    <r>
      <rPr>
        <rFont val="Arial"/>
        <sz val="10.0"/>
      </rPr>
      <t xml:space="preserve"> Aunque ya se encuentra cerrada la acción, siguiendo las recomendaciones de la Oficina de Control Interno, se solicitó al área jurídica la inclusión en el normograma institucional de la Resolución Conjunta CVP N° 4888 e IDIGER 707 de 2019.
EVIDENCIAS: * Publicación de la Resolución Conjunta CVP N° 4888 e IDIGER 707 de 2019 en la página oficial. https://www.idiger.gov.co/en_US/normograma
</t>
    </r>
  </si>
  <si>
    <t xml:space="preserve">30/04/2020: No se cuenta con referente de pland e mejoramiento. Se recomienda tener en cuenta observaciones de finalización de la meta de PDD relacionada con política de reasentamiento que incide en la aplicación de todo el procedimiento. Ya  se cuenta con el documento y fue reportada en informe de gestión y SEGPLAN. Se requiere reporte de referente para darle cierre. DKRP Continua en ejecución.
Julio de 2020: Se identifica la política en la resolución Conjunta  de la Caja de Vivienda Populat con el IDIGER con los números  y en  IDIGER 707 del 20 de Diciembre de 2019, tambien como parte del cumplimiento de la meta PDD de Bta mejor para todos. Aunque se cierra , se recomienda evaluar junto con OAJ su publicación en normograma de la entidad en los términos de la ley  1712 de 2014  dado que no se encuentra publicada. DKRP
28/10/2020: Se realizó verificación de normograma de IDIGER, en el cual se evidenció la publicación de la resolución 707 de 2019 "Por medio de la cual se establece la política para la ejecución del programa de reasentamiento de las familias identificadas en alto riesgo no mitigable en el Distrito Capital, con base en la normatividad distrital vigente".
 </t>
  </si>
  <si>
    <t>AIADPREDIAL19-3</t>
  </si>
  <si>
    <t xml:space="preserve">•	Modelo Integrado de Planeación y Gestión – MIPG, Política de Fortalecimiento organizacional y simplificación de procesos, “Trabajar por procesos”: “En este punto, los aspectos mínimos que una entidad debe tener en cuenta para trabajar por procesos son los siguientes: (…)
– Definir la secuencia de cada una de las diferentes actividades del proceso, desagregándolo en procedimientos o tareas
– Definir los responsables del proceso y sus obligaciones
– Revisar y analizar permanente el conjunto de procesos institucionales, a fin de actualizarlos y racionalizarlos (recorte de pasos, tiempos, requisitos, entre otros) (…)
Los jefes de las áreas de planeación lideran y facilitan los parámetros para el trabajo por procesos de la entidad. Sin embargo, la responsabilidad de su mantenimiento y mejora recae en cada uno de los líderes de los procesos y sus grupos de trabajo.” (Negrilla y subrayado fuera de texto)
•	Procedimiento Adquisición Predial para el Reasentamiento GMR-PD-09 Versión 2 20/12/2017.
•	Resolución 109 de 2014 “Por la cual se adopta el plan de gestión social para el programa de reasentamiento de familias en alto riesgo y se establecen los criterios para la adquisición predial y el reconocimiento económico por los impactos generados”, ii) Estrategias para la implementación del plan de gestión social: a. Estrategia de comunicación  y b. Estrategia de participación.
</t>
  </si>
  <si>
    <t>HALLAZGO 3: EN EL PROCEDIMIENTO ADQUISICION PREDIAL NO SE INCLUYEN ACTIVIDADES PARA EL CUMPLIMIENTO DE LA FASE DE SENSIBILIZACIÓN E INFORMACIÓN AL USUARIO, SOBRE SU CONDICIÓN DE RIESGO Y PROCESO DE ADQUISICIÓN PREDIAL EN EL MARCO DEL PROGRAMA DE REASENTAMIENTO, MENCIONADA EN EL ALCANCE.</t>
  </si>
  <si>
    <t>Desligar las actividades de sensibilización e información al usuario, sobre su condición de riesgo y proceso de adquisición predial en el marco del programa de reasentamiento, de las actividades de acompañamento y seguimiento realizado por el equipo intredisciplinario que acompaña a las familias para adelantar el reasentamiento a través de adquisición predial.</t>
  </si>
  <si>
    <r>
      <rPr>
        <rFont val="Arial"/>
        <b/>
        <sz val="10.0"/>
      </rPr>
      <t xml:space="preserve">16/07/2020. </t>
    </r>
    <r>
      <rPr>
        <rFont val="Arial"/>
        <sz val="10.0"/>
      </rPr>
      <t xml:space="preserve">Se estableció realizar la separación de procedimientos teniendo por una parte el Procedimiento de Reasentamiento a través de Adquisición Predial y por otra el Procedimiento de Gestión para el Reasentamiento. En el primero se abordan todas las actividades de acompañamento y seguimiento realizadas por el equipo intredisciplinario que acompaña a las familias en reasentamiento a cargo del IDIGER a través de adquisición predial; mientras que el segundo involucra las actividades de sensibilización e información a las familias habitantes de predios ubicados en zonas de alto riesgo en el Distrito Capital.
Se tiene que el Procedimiento Reasentamiento a través de Adquisición Predial se ajustó, generando una versión 3 del mismo del 27/02/2020 y se esta llevando a cabo la implementación de documentos asociados, especialmente el Formato de Seguimiento a las Actividades de Plan de Gestión Social, en el que se consignan las actividades de acompañamiento y seguimiento realizadas con las familias de expedientes vigentes en la Entidad.
En cuanto al Procedimiento de Gestión para el Reasentamiento se ha avanzado en la elaboración preliminar del   documento para su posterior socialización y retroalimentación con las áreas involucradas. 
EVIDENCIAS:
*Procedimiento Reasentamiento a través de adquisición predial, GR-PD-09 Versión 3.
*Formato de seguimiento a las actividades de Plan de Gestión Social, GR-FT-57 Versión 1.
*Documento preliminar de Procedimiento de Gestión para el Reasentamiento (Febrero 2020).  
</t>
    </r>
    <r>
      <rPr>
        <rFont val="Arial"/>
        <b/>
        <sz val="10.0"/>
      </rPr>
      <t>30/09/2020.</t>
    </r>
    <r>
      <rPr>
        <rFont val="Arial"/>
        <sz val="10.0"/>
      </rPr>
      <t xml:space="preserve"> Como parte de la formalización de la inclusión y uso del formato (Formato de seguimiento a las actividades de Plan de Gestión Social, GR-FT-57 Versión 1) en los expedientes de los procesos activos como evidencia de las actividades adelantadas con las familias, se llevó a cabo la solicitud con el área jurídica para la inclusión en el normograma institucional de la Resolución 710 de 2019, ya que en el punto 8 del Plan de Gestión Social para la Adquisición Predial en el marco del Programa de Reasentamientos se señala el listado de los formatos establecidos. En este sentido los expedientes activos cuentan con el formato de seguimiento de actividades en el expediente físico el cual es diligenciado por los diferentes profesionales que realizan intervenciones con las familias realizando acciones tanto de sensibilización como de información frente al proceso individual de adquisición predial. 
EVIDENCIAS: 
*Pantallazo de la página web de la Entidad con la inclusión de la Resolución 710 de 2019 en el normograma. https://www.idiger.gov.co/en_US/normograma
*Formato de seguimiento a las actividades de Plan de Gestión Social, GR-FT-57 Versión 1 en expedientes fisicos de procesos activos.</t>
    </r>
  </si>
  <si>
    <t>30/04/2020: No se cuenta con referente de pland e mejoramiento. Se recomienda tener en cuenta observaciones de finalización de la meta de PDD relacionada con política de reasentamiento que incide en la aplicación de todo el procedimiento. DKRP Continua en ejecución.
Julio de 2020: EVIDENCIAS: se dientifican como avances  los siguientes documentos , hallados tambien en el  módulo del proceso de la página web del IDIGER:
*Procedimiento Reasentamiento a través de adquisición predial, GR-PD-09 Versión 3.
*Formato de seguimiento a las actividades de Plan de Gestión Social, GR-FT-57 Versión 1.
*Documento preliminar de Procedimiento de Gestión para el Reasentamiento (Febrero 2020).   La acción continua en desarrollo y para definir su cierre se valoraran los soportes asociados a lo indicado en la acción que manifiesta "Incluir en el expediente de los procesos activos instrumentos de registro de las actividades adelantadas con las familias...", es decir registros de implementación de los nuevos lineamientos en los expedientes y para esta acción en particular las actividades de sensibilización e información a la flias. DKRP
Octubre de 2020: Se realizó verificación de normograma de IDIGER, en el cual se evidenció la publicación de la resolución 707 de 2019 "Por medio de la cual se establece la política para la ejecución del programa de reasentamiento de las familias identificadas en alto riesgo no mitigable en el Distrito Capital, con base en la normatividad distrital vigente".
Adicionalmente se verificó el mapa de procesos del IDIGER, evidenciando la publicación del formato Formato de seguimiento a las actividades de Plan de Gestión Social, GR-FT-57 Versión 1 en expedientes fisicos de procesos activos.
  Con base a las evidencias se da cierre a la acción, dado que se observa la creación de un instrumento</t>
  </si>
  <si>
    <t>AIADPREDIAL19-5</t>
  </si>
  <si>
    <t>“Instructivo de diligenciamiento del Formato Único Hoja de Vida Persona Natural” publicado en la página web del Departamento Administrativo de la Función Pública -DAFP,  sección “OBSERVACIONES DEL JEFE DE RECURSOS HUMANOS Y/O CONTRATOS:”</t>
  </si>
  <si>
    <t>HALLAZGO 5: INCONSISTENCIAS EN LOS  FORMATOS ÚNICOS DE HOJA DE VIDA DE LA MUESTRA DE EXPEDIENTES CONTRACTUALES ASOCIADOS AL PROCEDIMIENTO DE ADQUSICIÓN PREDIAL</t>
  </si>
  <si>
    <t>Falta de revisión de los documentos aportados para la elaboración del contrato.</t>
  </si>
  <si>
    <t>Previo a la suscripción del contrato el abogado, verificará el correcto diligenciamiento de los formatos únicos de hoja de vida y remtirá a la Jefe de la Oficina Asesora Jurídica para su firma.</t>
  </si>
  <si>
    <t>Oficina Asesora Jurídica y Subdirección para la Reducción de Riesgos y Adaptación ala Cambio Climático.</t>
  </si>
  <si>
    <r>
      <rPr>
        <rFont val="Arial"/>
        <b/>
        <sz val="10.0"/>
      </rPr>
      <t>16/07/2020.</t>
    </r>
    <r>
      <rPr>
        <rFont val="Arial"/>
        <sz val="10.0"/>
      </rPr>
      <t xml:space="preserve"> A finales del mes de mayo se llevó a cabo el proceso de contratación de personal a cargo del área de reasentamiento para el desarrollo de actividades de adquisición predial, conforme al procedimiento de contratación vigente. Adicionalmente previo envio de la documentación a la Oficina Asesora Jurídica se realizó la verificación de la información por parte del área.
 EVIDENCIAS:
 *Carpetas contractuales de los contratos de prestación de servicios de 2020: 140, 147, 150, 151, 153, 154, 160, 164, 165, 169, 174, 175, 210.
</t>
    </r>
    <r>
      <rPr>
        <rFont val="Arial"/>
        <b/>
        <sz val="10.0"/>
      </rPr>
      <t>11/09/2020.</t>
    </r>
    <r>
      <rPr>
        <rFont val="Arial"/>
        <sz val="10.0"/>
      </rPr>
      <t xml:space="preserve"> De acuerdo a la recomendación de la Oficina de Control Interno y con la finalidad de evidenciar el cumplimiento de la presente se envian adjuntas las hojas de vida en SIDEAP de los contratos de prestación de servicios  a lo que se hizo referencia en el último reporte, conforme al procedimiento de contratación vigente. Reiterando que previo al envio de la documentación a la Oficina Asesora Jurídica se realizó la verificación de la información por parte del área. 
 EVIDENCIAS:
 *Hojas de vida SIDEAP sobre contratos de prestación de servicios de 2020: 140, 147, 150, 151, 153, 154, 160, 164, 165, 169, 174, 175, 210.
</t>
    </r>
    <r>
      <rPr>
        <rFont val="Arial"/>
        <b/>
        <sz val="10.0"/>
      </rPr>
      <t>30/09/2020.</t>
    </r>
    <r>
      <rPr>
        <rFont val="Arial"/>
        <sz val="10.0"/>
      </rPr>
      <t xml:space="preserve"> Se facilitaron, a la Oficina de Control Interno, los digitales de los formatos de Hoja de Vida del SIDEAP de los contratos de prestación de servicios140, 147, 150, 151, 153, 154, 160, 164, 165, 169, 174, 175 y 210. Se está a la espera del contraste de la información contractual digital y fisica por parte de esa Oficina.</t>
    </r>
  </si>
  <si>
    <r>
      <rPr>
        <rFont val="Arial"/>
        <sz val="10.0"/>
      </rPr>
      <t xml:space="preserve">30/04/2020:. No se cuenta con referente de plan de mejora . No se reporta avance relacionado. Continua en ejecución. DKRP
</t>
    </r>
    <r>
      <rPr>
        <rFont val="Arial"/>
        <b/>
        <sz val="10.0"/>
      </rPr>
      <t>14/07/2020:</t>
    </r>
    <r>
      <rPr>
        <rFont val="Arial"/>
        <sz val="10.0"/>
      </rPr>
      <t xml:space="preserve"> A la fecha de revisión esta acción se encontró en estado "abierta en desarrollo" (fecha de terminación 31/07/2020); mediante comunicación interna 2020IE2513 del 07/07/2020, la Oficina Asesora Jurídica solicitó "prorroga hasta el dia 14 de agosto de 2020 (...)" </t>
    </r>
    <r>
      <rPr>
        <rFont val="Arial"/>
        <b/>
        <sz val="10.0"/>
      </rPr>
      <t xml:space="preserve">por lo cual desde la Oficina de Control Interno se cambió la fecha de finalización del "31/07/2020" y se asignó nueva fecha para el 14/08/2020. Cabe resaltar que las evidencias de esta acción deben construirse de manera conjunta entre la Oficina Asesora Jurídica y la Subidrección de Reducción. SANH.
25/08/2020: </t>
    </r>
    <r>
      <rPr>
        <rFont val="Arial"/>
        <sz val="10.0"/>
      </rPr>
      <t xml:space="preserve">Por parte de la Oficina de Control Interno se realizará revisión de los expedientes contractuales en fisico, para verificación de las hojas de vida debidamente avaladas; esta revisión se realizará tan pronto se normalice el trabajo en oficina en el marco de la actual pandemia. </t>
    </r>
    <r>
      <rPr>
        <rFont val="Arial"/>
        <b/>
        <sz val="10.0"/>
      </rPr>
      <t>TMMM
22/09/2020:</t>
    </r>
    <r>
      <rPr>
        <rFont val="Arial"/>
        <sz val="10.0"/>
      </rPr>
      <t xml:space="preserve"> La OAJ, remite 18 hojas de vida firmadas, no obstante la verificaciión de este hallazgo se realizara directamente en los expedientes contractuales, por parte de la OCI, se remitira solictud de muestar de contratos para revisión durante la semana del 28 de septiembre de 2020.
</t>
    </r>
    <r>
      <rPr>
        <rFont val="Arial"/>
        <b/>
        <sz val="10.0"/>
      </rPr>
      <t>30/09/2020:</t>
    </r>
    <r>
      <rPr>
        <rFont val="Arial"/>
        <sz val="10.0"/>
      </rPr>
      <t xml:space="preserve"> Una vez realizada la verificación de los expedientes contractuales 140, 147, 150, 151, 153, 154, 160, 164, 165, 169, 174, 175, 210 de 2020, para determinar el avance y cumplimiento de la acción AIADPREDIAL19-5: “Previo a la suscripción del contrato el abogado, verificará el correcto diligenciamiento de los formatos únicos de hoja de vida y remitirá a la Jefe de la Oficina Asesora Jurídica para su firma.”, se evidenció el correcto diligenciamiento del formato único de hoja de vida con la respectiva firma del servidor/a de la oficina asesora jurídica para cada caso de la muestra seleccionada. Por lo cual es pertinente el cierre de la acción.
No obstante, se observó que en el expediente contractual 175, a pesar de que el formato único de hoja de vida se encontraba correctamente diligenciado y con la firma de la servidora de la oficina asesora jurídica, no se pudo constatar esta firma con la del documento de designación de supervisión contractual, ya que no estaba firmado por la misma servidora que ejercía el cargo en el momento de la celebración del mismo. </t>
    </r>
    <r>
      <rPr>
        <rFont val="Arial"/>
        <b/>
        <sz val="10.0"/>
      </rPr>
      <t>TMMM - SANH</t>
    </r>
    <r>
      <rPr>
        <rFont val="Arial"/>
        <sz val="10.0"/>
      </rPr>
      <t xml:space="preserve">
</t>
    </r>
  </si>
  <si>
    <t>AIADPREDIAL19-6</t>
  </si>
  <si>
    <t>La Entidad Estatal está obligada a publicar en el SECOP los Documentos del Proceso y los actos administrativos del Proceso de Contratación. En ese sentido, el artículo 2.2.1.1.1.3.1 del Decreto 1082 de 2015 ha definido que los Documentos del Proceso son: los estudios y documentos previos; el aviso de convocatoria; los pliegos de condiciones o la invitación; las Adendas; la oferta; el informe de evaluación; el contrato; y cualquier otro documento expedido por la Entidad Estatal durante el Proceso de Contratación. Ahora, cuando se dice que cualquier otro documento expedido por la Entidad Estatal durante el Proceso de Contratación, se hace referencia a todo documento diferente a los mencionados, siempre que sea expedido dentro del Proceso de Contratación. La Ley de Transparencia establece la obligación de publicar todos los contratos que se realicen con cargo a recursos públicos, es así que los sujetos obligados deben publicar la información relativa a la ejecución de sus contratos, obligación que fue desarrollada por el Decreto 1081 de 2015, el cual estableció que para la publicación de la ejecución de los contratos, los sujetos obligados deben publicar las aprobaciones, autorizaciones, requerimientos o informes del supervisor o del interventor que aprueben la ejecución del contrato.</t>
  </si>
  <si>
    <t>HALLAZGO 6: NO SE OBSERVÓ LA PUBLICACIÓN COMPLETA DE LOS DOCUMENTOS “CERTIFICADO DE CUMPLIMIENTO DE OBLIGACIONES  E  “INFORME DE ACTIVIDADES CONTRATO DE PRESTACIÓN DE SERVICIOS”, EN LA PLATAFORMA SECOP I Y II.</t>
  </si>
  <si>
    <t>Falta lineamiento de la información que se debe publicar en el SECOP I y II, verificando que la información no sea sensible y con información personal de los contratista.</t>
  </si>
  <si>
    <t>Elaborar comunicación a los Subdirectores, Jefes de Oficina y Supervisores, indicando los documentos e información que deben ser publicados en el SECOP I y II.</t>
  </si>
  <si>
    <r>
      <rPr>
        <rFont val="Arial"/>
        <b/>
        <sz val="10.0"/>
      </rPr>
      <t>16/07/2020.</t>
    </r>
    <r>
      <rPr>
        <rFont val="Arial"/>
        <sz val="10.0"/>
      </rPr>
      <t xml:space="preserve"> Conforme a los hallazgos del proceso de auditoría, desde el área de reasentamiento se estableció como requisito para tramitar la cuenta de cobro el soporte digital que evidencie el informe de actividades del mes inmediatamente anterior cargado en la plataforma SECOP II.  
 EVIDENCIAS:
 La acción se implementará para la cuenta de cobro del mes de junio de los contratos de prestación de servicios de 2020: 140, 147, 150, 151, 153, 154, 164, 165, 169, 174, 175.
</t>
    </r>
    <r>
      <rPr>
        <rFont val="Arial"/>
        <b/>
        <sz val="10.0"/>
      </rPr>
      <t xml:space="preserve">11/09/2020 </t>
    </r>
    <r>
      <rPr>
        <rFont val="Arial"/>
        <sz val="10.0"/>
      </rPr>
      <t xml:space="preserve">La Subdirección para la Reducción de Riesgos y Adaptación al Cambio Climático se encuentra a la espera de que la Oficina Asesora Jurídica emita el respectivo lineamiento indicando los documentos e información que deben ser publicados en el SECOP I y II (a los Subdirectores, Jefes de Oficina y Supervisores), para que desde la Oficina de Control Interno se pueda generar el respectivo cierre a la acción.
</t>
    </r>
    <r>
      <rPr>
        <rFont val="Arial"/>
        <b/>
        <sz val="10.0"/>
      </rPr>
      <t>30/09/2020.</t>
    </r>
    <r>
      <rPr>
        <rFont val="Arial"/>
        <sz val="10.0"/>
      </rPr>
      <t xml:space="preserve"> Desde el área de reasentamientos se siguieron las indicaciones de la comunicación interna 2020IE1489 del 24/04/2020 en la que, explicitamente, señala dentro de la documentación que debe ser pubicada en la plataforma SECOP los informes de ejecución, sin embargo, en atención a las observaciones realizadas por la Oficina de Control Interno se solicito a los contratistas la actualización de la plataforma en cuanto a la publicación de los certificados de cumplimiento de obligaciones. 
EVIDENCIAS:
 *Comunicación interna 2020IE1489 del 24/04/2020
 *Pantallazos del SECOP actualizado de los contratos verificados por la oficina de Control Interno.</t>
    </r>
  </si>
  <si>
    <r>
      <rPr>
        <rFont val="Arial"/>
        <b/>
        <sz val="10.0"/>
      </rPr>
      <t>30/04/2020:.</t>
    </r>
    <r>
      <rPr>
        <rFont val="Arial"/>
        <sz val="10.0"/>
      </rPr>
      <t xml:space="preserve"> No se cuenta con referente de plan de mejora . No se reporta avance relacionado. Continua en ejecución. DKRP
</t>
    </r>
    <r>
      <rPr>
        <rFont val="Arial"/>
        <b/>
        <sz val="10.0"/>
      </rPr>
      <t>14/07/2020:</t>
    </r>
    <r>
      <rPr>
        <rFont val="Arial"/>
        <sz val="10.0"/>
      </rPr>
      <t xml:space="preserve"> A la fecha de revisión esta acción se encontró en estado "abierta en desarrollo" (fecha de terminación 31/07/2020); mediante comunicación interna 2020IE2513 del 07/07/2020, la Oficina Asesora Jurídica solicitó "prorroga hasta el dia 14 de agosto de 2020 (...)" por lo cual desde la Oficina de Control Interno se cambió la fecha de finalización del "31/07/2020" y se asignó nueva fecha para el 14/08/2020. Cabe resaltar que las evidencias de esta acción deben construirse de manera conjunta entre la Oficina Asesora Jurídica y la Subidrección de Reducción. SANH.
</t>
    </r>
    <r>
      <rPr>
        <rFont val="Arial"/>
        <b/>
        <sz val="10.0"/>
      </rPr>
      <t xml:space="preserve">24/08/2020: </t>
    </r>
    <r>
      <rPr>
        <rFont val="Arial"/>
        <sz val="10.0"/>
      </rPr>
      <t xml:space="preserve">Se procedió a realizar verificación de los contratos enunciados en el seguimiento de la dependencia, encontrandose que se estan publicando los informes de actividades pero en la mayoria de los contratos no se estan publicando los certificados de cumplimiento como se presenta a continuación:
</t>
    </r>
    <r>
      <rPr>
        <rFont val="Arial"/>
        <b/>
        <sz val="10.0"/>
      </rPr>
      <t xml:space="preserve">CERTIFICADO DE CUMPLIMIENTO DE OBLIGACIONES: </t>
    </r>
    <r>
      <rPr>
        <rFont val="Arial"/>
        <sz val="10.0"/>
      </rPr>
      <t xml:space="preserve">
•        CTO 140 DE 2020:        mayo, julio
•        CTO 147 DE 2020:        ninguno 
•        CTO 150 DE 2020:        ninguno 
•        CTO 151 DE 2020:        ninguno 
•        CTO 153 DE 2020:        ninguno 
•        CTO 154 DE 2020:        ninguno 
•        CTO 164 DE 2020:        ninguno 
•        CTO 165 DE 2020:        mayo, junio, julio, agosto
•        CTO 169 DE 2020:        mayo, junio, agosto
•        CTO 174 DE 2020:        ninguno 
•        CTO 175 DE 2020:        ninguno
</t>
    </r>
    <r>
      <rPr>
        <rFont val="Arial"/>
        <b/>
        <sz val="10.0"/>
      </rPr>
      <t>INFORME DE ACTIVIDADES</t>
    </r>
    <r>
      <rPr>
        <rFont val="Arial"/>
        <sz val="10.0"/>
      </rPr>
      <t xml:space="preserve">
•        CTO 140 DE 2020:        mayo, junio, julio, agosto
•        CTO 147 DE 2020:        mayo, junio, julio, agosto
•        CTO 150 DE 2020:        mayo, junio, julio, agosto
•        CTO 151 DE 2020:        junio, julio, agosto
•        CTO 153 DE 2020:        mayo, junio, julio, agosto
•        CTO 154 DE 2020:        mayo, junio, julio, agosto
•        CTO 164 DE 2020:        mayo, junio, julio, agosto
•        CTO 165 DE 2020:        mayo, junio, julio, agosto
•        CTO 169 DE 2020:        mayo, junio, julio, agosto
•        CTO 174 DE 2020:        mayo, junio, julio, agosto
•        CTO 175 DE 2020:        Junio, julio
Si bien la acción propuesta esta enfocada a la generación de lineamientos, se observa que no se ha logrado subsanar la condición encontrada, evidenciandose que  la información no esta siendo publicada correctamente, se recomienda revisar los contratos verificados por la OCI y los demas que se hayan suscrito para completar los documentos faltantes.
La acción permanece en estado abierta en desarrollo, teniendo en cuenta la observación realizada por la OCI el pasado 14 de agosto.</t>
    </r>
    <r>
      <rPr>
        <rFont val="Arial"/>
        <b/>
        <sz val="10.0"/>
      </rPr>
      <t xml:space="preserve">TMMM
</t>
    </r>
    <r>
      <rPr>
        <rFont val="Arial"/>
        <sz val="10.0"/>
      </rPr>
      <t xml:space="preserve">Septiembre 21 de 2020: La Oficina Asesora Jurídica informa a través de Comunicación interna 2020IE3676 que se proyectó comunicación interna dirigida a los subdirectores, jefes de oficina y supervisores, aclarando que el documento que se publica en el SECOP II, para acreditar la ejecución del contrato es el “Informe de actividades orden prestación de servicios / contrato prestación de servicios (formato GFI-FT-02 VERSIÓN 2)”,sin incluir los anexos que se radican con la cuenta de cobro, pues los mismos contienen información sensible y no acreditan las actividades con las cuales se da cumplimiento al objeto y obligaciones del contratista. De igual forma se aclara que: "En caso de que el contratista deba entregar productos, el supervisor sólo podrá publicarlos, cuando no contengan información que sea propia del manejo de la entidad y sus procesos misionales, la cual pueda llegar a ser mal interpretada o utilizada para fines diferentes por los cuales fue contratada, como es el caso de los conceptos técnicos, informes de visitas, entre otros" Dado lo expuesto por la OAJ, se da cierre a la acción recomendando la implementación de una política de anonimización de datos para que se puedan publicar los demás documentos de los que habla la norma descrita en el requisito de este hallazgo. </t>
    </r>
    <r>
      <rPr>
        <rFont val="Arial"/>
        <b/>
        <sz val="10.0"/>
      </rPr>
      <t>TMMM</t>
    </r>
  </si>
  <si>
    <t>AIADPREDIAL19-8</t>
  </si>
  <si>
    <t xml:space="preserve">Constitución Política de Colombia, Título II, de los derechos, las garantías y los deberes, artículo 11, derecho a la vida.
Constitución Política de Colombia, artículo 209 “La función administrativa está al servicio de los intereses generales y se desarrolla con fundamento en los principios de igualdad, moralidad, eficacia, economía, celeridad, imparcialidad y publicidad, mediante la descentralización, la delegación y la desconcentración de funciones (...)” (Subrayado fuera de texto)
Ley 1523 de 2012 “Por la cual se adopta la política nacional de gestión del riesgo de desastres y se establece el Sistema Nacional de Gestión del Riesgo de Desastres y se dictan otras disposiciones”, artículo 3, “Principios generales”, “Los principios generales que orientan la gestión del riesgo son:” (…) “2. Principio de protección: Los residentes en Colombia deben ser protegidos por las autoridades en su vida e integridad física y mental, en sus bienes y en sus derechos colectivos a la seguridad, la tranquilidad y la salubridad públicas y a gozar de un ambiente sano, frente a posibles desastres o fenómenos peligrosos que amenacen o infieran daño a los valores enunciados.”; 
“8. Principio de precaución: Cuando exista la posibilidad de daños graves o irreversibles a las vidas, a los bienes y derechos de las personas, a las instituciones y a los ecosistemas como resultado de la materialización del riesgo en desastre, las autoridades y los particulares aplicarán el principio de precaución en virtud del cual la falta de certeza científica absoluta no será óbice para adoptar medidas encaminadas a prevenir, mitigar la situación de riesgo.”
“15. Principio de oportuna información: Para todos los efectos de esta ley, es obligación de las autoridades del Sistema Nacional de Gestión del Riesgo de Desastres, mantener debidamente informadas a todas las personas naturales y jurídicas sobre: Posibilidades de riesgo, gestión de desastres, acciones de rehabilitación y construcción así como también sobre las donaciones recibidas, las donaciones administradas y las donaciones entregadas.” (Negrilla y subrayado fuera de texto).
Marco de Sendai para la Reducción del Riesgo de Desastres 2015-2030 - Naciones Unidas, Capitulo IV. Prioridades de acción Prioridad 1: Comprender el riesgo de desastres Niveles nacional y local, literal c) “Elaborar, actualizar periódicamente y difundir, como corresponda, información sobre el riesgo de desastres basada en la ubicación, incluidos mapas de riesgos, para los encargados de adoptar decisiones, el público en general y las comunidades con riesgo de exposición a los desastres, en un formato adecuado y utilizando, según proceda, tecnología de información geoespacial”. 
</t>
  </si>
  <si>
    <t>“OBSERVACIÓN 2: RELACIÓN EMISIÓN DEL CONCEPTO TÉCNICO Y NOTIFICACIÓN DE LA CONDICIÓN DEL RIESGO POR PARTE DEL IDIGER A LA CIUDADANÍA OBJETO DEL PROGRAMA DE REASENTAMIENTO.”</t>
  </si>
  <si>
    <t>Para adelantar la notificación de la condición de riesgo a las familias identificadas en zonas de alto riesgo no mitigable, se requiere que desde la Subdirecicón de Análisis de Riesgos y Efectos del Cambio Climático, se envien los documentos que relacionan al area de Reasentamientos:
 1. Copia del Documento Técnico de ingreso (Concepto o Diagnóstico Técnico).
 2. Ficha técnica asignada a cada predio identificado en zona de riesgo.
 Si los documentos no llegan completos el area de Reasentamientos no puede adelantar la "Notificación de la Condición de Riesgo"</t>
  </si>
  <si>
    <t>Actualizar el procedimiento "Gestión para el Reasentamiento" junto con las áreas involucradas, estableciendo rangos de tiempo para la ejecución de las actividades desarrolladas por el área.</t>
  </si>
  <si>
    <t>Diana López
 Bairon Vargas</t>
  </si>
  <si>
    <r>
      <rPr>
        <rFont val="Arial"/>
        <b/>
        <sz val="10.0"/>
      </rPr>
      <t>16/07/2020</t>
    </r>
    <r>
      <rPr>
        <rFont val="Arial"/>
        <sz val="10.0"/>
      </rPr>
      <t xml:space="preserve">. En aras de mejorar la respuesta oportua de cara a los procesos con la comunidad en el marco de actualizar y mantener el registro de familias en condición de riesgo sujetas a reasentamiento en el Distrito Capital, durante el primer semestre del año 2020, se avanzó en la construcción de documento preliminar del Procedimiento de Gestión Predial el cual fué socializado, inicialmente a Subdirección de Análisis de Riesgos y Efectos del Cambio Climático, con el fin de recibir retroalimentación, ajustar y continuar el proceso de ajustes las áreas involucradas en cuanto a tiempos y requisitos.
EVIDENCIAS
*Documento preliminar de Procedimiento de Gestión para el Reasentamiento (Febrero 2020).  
*Correo enviado a la SARECC con el fin de socializar el documento preliminar de Procedimiento de Gestión para el Reasentamiento (Febrero 2020)
</t>
    </r>
    <r>
      <rPr>
        <rFont val="Arial"/>
        <b/>
        <sz val="10.0"/>
      </rPr>
      <t>30/09/2020.</t>
    </r>
    <r>
      <rPr>
        <rFont val="Arial"/>
        <sz val="10.0"/>
      </rPr>
      <t xml:space="preserve"> En el periodo se  recibio la retroalimentación de la  Subdirección de Análisis de Riesgos y Efectos del Cambio Climático, y se ajustó el documento preliminar, es necesario continuar el proceso de ajustes las áreas involucradas en cuanto a tiempos y requisitos. Adicionalmente se esperan las directrices de la Oficina de Planeación en cuanto a los nuevos formatos conel fin de plasmar allí el Procedimiento de Gestión para el Reasentamiento.
EVIDENCIAS
*Correo soporte de comunicación con la SARECC.
*Ajustes a la propuesta del procedimiento Gestión para el Reasentamiento Jul - Sep 2020
</t>
    </r>
    <r>
      <rPr>
        <rFont val="Arial"/>
        <b/>
        <sz val="10.0"/>
      </rPr>
      <t xml:space="preserve">27/10/2020 </t>
    </r>
    <r>
      <rPr>
        <rFont val="Arial"/>
        <sz val="10.0"/>
      </rPr>
      <t xml:space="preserve">Se elaboró en su totalidad el procedimiento "Gestión para el Reasentamiento", se realizaron revisiones y ajustes, por último se envió hace 2 semanas el documento a la OAP para revisión y aprobación, no se ha tenido respuesta a la fecha y se vuelve solicitar respuesta.
Evidencias: Carpeta AIADPREDIAL 19-8 Procedimiento Gestión para el Reasentamiento, correos de solicitud a la OAP. 
</t>
    </r>
    <r>
      <rPr>
        <rFont val="Arial"/>
        <b/>
        <sz val="10.0"/>
      </rPr>
      <t>30/11/2020</t>
    </r>
    <r>
      <rPr>
        <rFont val="Arial"/>
        <sz val="10.0"/>
      </rPr>
      <t xml:space="preserve">. En el periodo se tuvieron en cuenta las recomendaciones realizadas por la Oficina Asesora de Planeación -OAP- en cuanto forma de presentación del procedimiento, generando la Version 3 del documento; ésta fue socializada con parte del equipo de reasentamiento, el 18 de noviembre; el espacio de encuentro permitió debatir sobre algunos puntos del procedimiento y del aspecto oporacional del mismos y se llego a una 4 version del documento el cual será nuevamente ajustado y enviado a la OAP para su revisión, aprobación y posterior publicación en la página web.
EVIDENCIAS: 
AIADPREDIAL19-8_1_30112020_PROCEDIMIENTO GESTION DEL REASENTAMIENTO Ver. 3.0
AIADPREDIAL19-8_2_30112020_Participantes en la Socialización de avances en la construcción del Procedimiento de Gestión para el Reasentamiento del 18112020.
AIADPREDIAL19-8_3_30112020_PROCEDIMIENTO GESTION DEL REASENTAMIENTO Ver. 4.0
</t>
    </r>
    <r>
      <rPr>
        <rFont val="Arial"/>
        <b/>
        <sz val="10.0"/>
      </rPr>
      <t>31/12/2020 S</t>
    </r>
    <r>
      <rPr>
        <rFont val="Arial"/>
        <sz val="10.0"/>
      </rPr>
      <t xml:space="preserve">e realizaron mesas de trabajo con la Oficina Asesora de Planeación para la realización de ajustes al procedimiento Gestión del Reasentamiento, al formato ficha social y al formato ficha técnica. El documento y sus anexos ya se encuentran finalizados y aprobados, se realizó la solicitud de creación de los mismos a la OAP.
EVIDENCIAS
Procedimiento Gestión para el Reasentamiento aprobado
Ficha social aprobada
Ficha técnica aprobada
Solicitud de creación firmada de los 3 documentos
Correo soporte
</t>
    </r>
    <r>
      <rPr>
        <rFont val="Arial"/>
        <b/>
        <sz val="10.0"/>
      </rPr>
      <t xml:space="preserve">12-02-2021 </t>
    </r>
    <r>
      <rPr>
        <rFont val="Arial"/>
        <sz val="10.0"/>
      </rPr>
      <t xml:space="preserve">El procedimiento junto con los formatos asociados se encuentran publicado en la página web desde diciembre 2020 con vigencia 2020-12-18
EVIDENCIAS: </t>
    </r>
    <r>
      <rPr>
        <rFont val="Arial"/>
        <color rgb="FF1155CC"/>
        <sz val="10.0"/>
        <u/>
      </rPr>
      <t xml:space="preserve">https://www.idiger.gov.co/web/guest/reduccion
</t>
    </r>
    <r>
      <rPr>
        <rFont val="Arial"/>
        <b/>
        <sz val="10.0"/>
      </rPr>
      <t>11-03-2021</t>
    </r>
    <r>
      <rPr>
        <rFont val="Arial"/>
        <sz val="10.0"/>
      </rPr>
      <t xml:space="preserve"> De acuerdo a la recomendación de la OCI se realizó la inclusión en el procedimiento de un plazo determinado para la notificación de condición de riesgo a las familias, para lo cual se actualizó el documento, generando una nueva versión de este. El procedimiento junto con los formatos asociados se encuentran publicados en la página web.
EVIDENCIAS: </t>
    </r>
    <r>
      <rPr>
        <rFont val="Arial"/>
        <color rgb="FF1155CC"/>
        <sz val="10.0"/>
        <u/>
      </rPr>
      <t>https://www.idiger.gov.co/web/guest/reduccion</t>
    </r>
  </si>
  <si>
    <r>
      <rPr>
        <rFont val="Arial, sans-serif"/>
      </rPr>
      <t xml:space="preserve">Julio de 2020: Se identifican avances en la actualización del procedimiento desagregadas de manera especídica: Preliminar de procedimiento, y mesas con Subd. Análisis. Continúa en desarrollo. DKRP
 16/10/2020: Se observa docuemnto con ajustes al procedimiento, la acción continua en desarrollo, hasta la oficialización de dicho procedimiento.
 29/10/2020: Se evidencia documento borrador del procedimeinto de reasentamientos asi como correo dirigido a la Oficina Asesora de Planeación, en el cual se solicita revisión y aprobación para la publicación del procedimiento.
 22/12/2020: Se evidencia solicitud de creación de formatos y procedimientos, remitidos a la Oficina Asesora de Planeación, enviados el 18 de diciembre de 2020. Se verifico el mapa de procesos del IDIGER, proceso de reducción y aun no se encuentran publicados los formatos y procedimientos. Se dara cierre a la acción una vez se observe el procedimiento y los formatos publicados.
</t>
    </r>
    <r>
      <rPr>
        <rFont val="Arial, sans-serif"/>
        <b/>
      </rPr>
      <t xml:space="preserve">02/03/2021: </t>
    </r>
    <r>
      <rPr>
        <rFont val="Arial, sans-serif"/>
      </rPr>
      <t xml:space="preserve">Dado que el hallazgo formulado en la auditoria al procedimiento de adquisición predial 2019 es: RELACIÓN EMISIÓN DEL CONCEPTO TÉCNICO Y NOTIFICACIÓN DE LA CONDICIÓN DEL RIESGO POR PARTE DEL IDIGER A LA CIUDADANÍA OBJETO DEL PROGRAMA DE REASENTAMIENTO, en donde se encontró según la muestra de auditoría que:
</t>
    </r>
    <r>
      <rPr>
        <rFont val="Arial, sans-serif"/>
        <i/>
      </rPr>
      <t>“De acuerdo con la información recopilada a través de la revisión de la muestra de expedientes de procesos de adquisición predial i) Procesos reportados para la vigencia 2018: 108, 211, 334, 500, 495, 166, 637, 26, 200, 393, 622, 376, 621, ii) Procesos reportados para la vigencia 2019: 305, 11177, 680, 707, 691, 689, 704, el equipo auditor observó que después de la emisión del concepto técnico, en promedio el tiempo en el cual el IDIGER informó a los ciudadanos beneficiaros del programa de reasentamiento sobre la  condición de riesgo en función de la posesión o propiedad de una vivienda es de 35 días (1.68 meses) (…)
Se observó que para los expedientes 393, 26, 704, 707, 691, 680,689 y 166, el tiempo en el cual el IDIGER informó a los ciudadanos beneficiaros del programa de reasentamiento sobre la condición de riesgo en función de la posesión o propiedad de una vivienda, fue superior a los 30 días calendario (33, 47, 195, 221,96, 89, 89 y 35 días respectivamente), de acuerdo a los criterios observados, el equipo auditor consideró que el tiempo utilizado por la entidad para efectuar dicha notificación es alto teniendo en cuenta el objetivo de informar sobre la condición de riesgo al ciudadano para proteger su vida y tomar las medidas preventivas correspondientes con la mayor celeridad posible. 
Causa observación 1 y 2: El procedimiento Adquisición Predial para el Reasentamiento GMR-PD-09 Versión 2 20/12/2017, no contempla la medición o cuantificación del tiempo requerido para ejecutar las actividades de cada una de las fases a cargo de la entidad. 
Consecuencia observación 1 y 2: Los procesos se pueden extender por tiempos indeterminados que podrían poner en riesgo la vida de las personas.” (Informe auditoria de adquisición predial, pp. 34 a la 36)</t>
    </r>
    <r>
      <rPr>
        <rFont val="Arial, sans-serif"/>
      </rPr>
      <t xml:space="preserve">
Teniendo en cuenta la anterior, se observó que, en efecto, los responsables de la acción propuesta a saber: “Actualizar el procedimiento "Gestión para el Reasentamiento" junto con las áreas involucradas, estableciendo rangos de tiempo para la ejecución de las actividades desarrolladas por el área”, formularon el procedimiento “GESTIÓN PARA EL REASENTAMIENTO DE FAMILIAS UBICADAS EN ZONAS DE ALTO RIESGO NO MITIGABLE”, versión 1, código GR-PD-12 vigente desde el 18/12/2020, el cual incluye en sus actividades la articulación entre la Subdirección de Análisis de Riesgos y Efectos de Cambio Climático - SARECC con la emisión y comunicación del del concepto técnico y la Subdirección de Reducción del Riesgo y Adaptación al cambio Climático - SRR-ACC con su recepción y posterior comunicación a las familias objeto del programa de reasentamiento, no obstante, dicho procedimiento no indica como establece la acción “los tiempos para la ejecución de las actividades desarrolladas”.
Ahora bien ¿por qué era necesario establecer dichos tiempos?, esto articulado a la condición definida en el informe de auditoría de adquisición predial, en donde para los casos observados el promedio de elaboración del concepto técnico y su utilización para la comunicación de condición de riesgo a las familias era de 35 días, y en su momento el procedimiento Adquisición Predial para el Reasentamiento Versión 02, GMR-PD-09, del 20 de Diciembre de 2017, no establecía los parámetros y tiempos concretos para la entrega del concepto técnico por parte de la SARECC a la SRR-ACC para su posterior utilización en la comunicación de la condición de riesgo a las familias beneficiaras del programa de reasentamiento, lo que generaba un tiempo indeterminado de entrega del primer documento y el retraso de la comunicación.
Cabe resaltar que el informe no afirmó que se estuviese incumpliendo ni con la elaboración del concepto técnico y con la comunicación de la condición de riesgos a las familias beneficiaras del programa de reasentamiento, por el contrario la observación hacia un llamado a definir en primer lugar la articulación entre las dependencias y la definición de tiempos para la entrega del concepto técnico y en consecuencia mejorar la comunicación de la comunicación de situación de riesgo a las familias, teniendo en cuenta los criterios de constitucionales de eficacia y celeridad en la función administrativa, así como los principios de la Ley 1523 de 2012, establecidos en el artículo 3 de esta norma, como son 2. Principio de protección, 8. Principio de precaución, y en especial el número 15. Principio de oportuna información.
En conclusión, a la fecha se observó la emisión del procedimiento “GESTIÓN PARA EL REASENTAMIENTO DE FAMILIAS UBICADAS EN ZONAS DE ALTO RIESGO NO MITIGABLE”, versión 1, código GR-PD-12 vigente desde el 18/12/2020, el cual no contiene “los tiempos para la ejecución de las actividades desarrolladas”, tal como establecido el responsable de la acción en su formulación. </t>
    </r>
    <r>
      <rPr>
        <rFont val="Arial, sans-serif"/>
        <b/>
      </rPr>
      <t xml:space="preserve">SANH
</t>
    </r>
    <r>
      <rPr>
        <rFont val="Arial, sans-serif"/>
      </rPr>
      <t xml:space="preserve">
</t>
    </r>
    <r>
      <rPr>
        <rFont val="Arial, sans-serif"/>
        <b/>
      </rPr>
      <t xml:space="preserve">11/03/2021: </t>
    </r>
    <r>
      <rPr>
        <rFont val="Arial, sans-serif"/>
      </rPr>
      <t>Mediante reunión del 11/03/2021, el responsable del proceso presento a la OCI la política de operación del procedimiento mediante la cual se busca reducir los tiempos de notificación de la condicion de riesgo a las familias objeto del programa de reasentamiento</t>
    </r>
    <r>
      <rPr>
        <rFont val="Arial, sans-serif"/>
        <b/>
      </rPr>
      <t xml:space="preserve">. SANH
</t>
    </r>
  </si>
  <si>
    <t>AIADPREDIAL19-9</t>
  </si>
  <si>
    <t xml:space="preserve">Modelo Integrado de Planeación y Gestión – MIPG, Política de Fortalecimiento organizacional y simplificación de procesos, “Trabajar por procesos”: “En este punto, los aspectos mínimos que una entidad debe tener en cuenta para trabajar por procesos son los siguientes: (…)
– Identificar los riesgos del proceso, así como establecer los controles correspondientes
– Definir los controles de medición y seguimiento correspondientes
Dimensión de Control Interno, segundo componente, “Evaluación del Riesgo” - Asegurar la gestión del riesgo en la entidad, que indica: “Referencia al ejercicio efectuado bajo el liderazgo del equipo directivo y de todos los servidores de la entidad, y permite identificar, evaluar y gestionar eventos potenciales, tanto internos como externos, que puedan afectar el logro de los objetivos institucionales”.
</t>
  </si>
  <si>
    <t>“OBSERVACIÓN 3. VALORACIÓN DE RIESGOS Y CONTROLES OPERACIONALES.”</t>
  </si>
  <si>
    <t>Posible desconocimiento en la identificación de riesgos y controles operacionales</t>
  </si>
  <si>
    <t>Revisión, ajustes y/o modificación de los riesgos identificados junto con los controles establecidos, realizando los ajustes pertinentes, a partir de las observaciones del informe final de auditoria.
 Riesgos:
 a). Desacuerdo u oposición constante de las personas incluidas en el programa reasentamiento de familias ubicadas en zonas de alto riesgo no mitigable, para adelantar el proceso.
 b). Tardanza en la entrega de los documentos y/o gestiones por parte de los beneficiarios del proceso.
 c). Dar una información érronea a las familias sobre su inclusión dentro del programa de reasentamientos.
 d). Modificaicón o eliminación de información del proceso por parte de quienes tienen acceso a los expedientes, con el fin de dar prelación a unos cuantos, a cambio de un beneficio personal.</t>
  </si>
  <si>
    <t>Luz Angela Losada</t>
  </si>
  <si>
    <r>
      <rPr>
        <rFont val="Arial"/>
        <b/>
        <sz val="10.0"/>
      </rPr>
      <t>16/07/2020.</t>
    </r>
    <r>
      <rPr>
        <rFont val="Arial"/>
        <sz val="10.0"/>
      </rPr>
      <t xml:space="preserve"> Al momento se llevó a cabo la formulación de riesgos tanto operacionales como de corrupción para el año 2020, del proceso 31/01/2020, y en el marco del cambio de administración se asisitió el 10/06/2020 a la reunión convocada por la Oficina Asesora de Planeación para la formulación del Plan Estratégico de la Subdirección (http://meet.google.com/hzj-hafo-ndm).
EVIDENCIAS:
*Correo electronico de envio de la Formulacion de Riesgos 2020 del proceso. 
*Matriz de riesgos enviado 31012020
</t>
    </r>
    <r>
      <rPr>
        <rFont val="Arial"/>
        <b/>
        <sz val="10.0"/>
      </rPr>
      <t>14/09/2020</t>
    </r>
    <r>
      <rPr>
        <rFont val="Arial"/>
        <sz val="10.0"/>
      </rPr>
      <t xml:space="preserve">. La OAP ha integrado la actualización de las modificaciones en la matriz de riesgos oficial, la cual se encuentra publicada en la página web de la entidad, link Transparencia, link : https://www.idiger.gov.co/politicas-lineamientos-manuales
EVIDENCIAS: "Seguimiento segundo cuatrimestre 2020 a los Riesgos Institucionales y de Corrupción del IDIGER" 
</t>
    </r>
    <r>
      <rPr>
        <rFont val="Arial"/>
        <b/>
        <sz val="10.0"/>
      </rPr>
      <t xml:space="preserve">30/09/2020. </t>
    </r>
    <r>
      <rPr>
        <rFont val="Arial"/>
        <sz val="10.0"/>
      </rPr>
      <t xml:space="preserve">Dado que existe un nuevo marco de referencia, una vez sea validado y la Oficina Asesora de Planeación suministre el nuevo instrumento de reporte (matriz) se realizaran los ajustes a las valoraciones de los riesgos planteados para el proceso.
</t>
    </r>
    <r>
      <rPr>
        <rFont val="Arial"/>
        <b/>
        <sz val="10.0"/>
      </rPr>
      <t>27/10/2020</t>
    </r>
    <r>
      <rPr>
        <rFont val="Arial"/>
        <sz val="10.0"/>
      </rPr>
      <t xml:space="preserve"> Se está a la espera de la actualización del nuevo marco de referencia (Resolución No. 149 del 2019 por la cual se “adopta el marco de referencia de administración del riesgo del
Instituto Distrital de gestión de Riesgo y Cambio Climático”) para poder incluir la información de los riesgos correspondientes de acuerdo al nuevo lineamiento, de igual manera se encuentra publicada la matriz de riesgos de la última solicitud de reporte de acuerdo a los lineamientos de la OAP en la página web de la entidad, link Transparencia, link : https://www.idiger.gov.co/politicas-lineamientos-manuales
EVIDENCIAS: "Seguimiento segundo cuatrimestre 2020 a los Riesgos Institucionales y de Corrupción del IDIGER" 
</t>
    </r>
    <r>
      <rPr>
        <rFont val="Arial"/>
        <b/>
        <sz val="10.0"/>
      </rPr>
      <t>30/11/2020</t>
    </r>
    <r>
      <rPr>
        <rFont val="Arial"/>
        <sz val="10.0"/>
      </rPr>
      <t xml:space="preserve">. En el periodo de reporte se solicitó soporte teórico para el desarrollo, en la próxima vigencia, de la valoración de riesgos y controles operacionales del procedimiento de adquisición predial y se obtuvo el documento Guia Marco de Referencia para la Administración Riesgos, el cual será la base para la construcción en equipo de la respectiva matriz, una vez se cuente con los lineamientos desde la Oficina Asesora de Planeación -OAP- 
EVIDENCIAS: 
AIADPREDIAL19-9_1_30112020_Correo soporte de suministro de información de la OAP
AIADPREDIAL19-9_2_31112020_DE-GU-01 Guia Marco de Referencia para la Administración Riesgos
</t>
    </r>
    <r>
      <rPr>
        <rFont val="Arial"/>
        <b/>
        <sz val="10.0"/>
      </rPr>
      <t>31/12/2020</t>
    </r>
    <r>
      <rPr>
        <rFont val="Arial"/>
        <sz val="10.0"/>
      </rPr>
      <t xml:space="preserve"> Se realizó la actualización de la Matriz de Riesgos con el nuevo formato emitido desde la Oficina Asesora de Planeación, el cual se encuentra de acuerdo a la Guia Marco de Referencia de Administración de Riesgos, teniendo en cuenta las observaciones realizadas por la Oficina de Control Interno.
EVIDENCIAS:
Matriz de Riesgos 2021 Reducción
Remisión de la matriz a la OAP
12-02-2021 Se encuentra publicada en la página web del IDIGER - Transparencia, la matriz de riesgos actualizada de acuerdo a la Guia Marco de Referencia de Administración de Riesgos,
EVIDENCIAS: https://www.idiger.gov.co/politicas-lineamientos-manuales</t>
    </r>
  </si>
  <si>
    <r>
      <rPr>
        <rFont val="Arial"/>
        <sz val="11.0"/>
      </rPr>
      <t>30/04/2020: No se cuenta con referente de pland e mejoramiento. Se recomienda tener en cuenta observaciones de finalización de la meta de PDD relacionada con política de reasentamiento que incide en la aplicación de todo el procedimiento. DKRP Continua en ejecución.
Julio de 2020: Se identifica solicitud de la SRRACC a la OAP y esta ultima se encuentra ajustando metodología. Hasta tanto se integre la actualización de los mismos en esta se dara cierre a la acción que se encuentra en tiempo de desarrollo. DKRP. 
16/09/2020: De acuerdo al reporte realizado por la dependencia se procedió a verificar la matriz de riesgos institucionales, publicada en la pagina web en el link de transparencia del IDIGER, observandose que en el proceso de reducción permanecen cuatro riesgos asociados a reasentamiento, los mismos que se evidenciaron durante la ejecución de la auditoria al proceso de adquisición predial de los cuales se derivó la observación objeto de este seguimiento, en la verificación de cada uno de los riesgos se encontro que no se aplicaron las correciones que se recomendaron en las observaciones de dicha auditoria, como por ejemplo Riesgo 1: “Desacuerdo u oposición constante de las personas incluidas en el programa reasentamiento de familias ubicadas en zonas de alto riesgo no mitigable, para adelantar el proceso. (Reasentamientos)”
, en la ejecución de la auditoria se recalculó y se encontró que al valorar el riesgo el mismo se encuentra en zona de riesgo extrema, pero segun la valoración de la dependencia aparecia en zona  de riesgo alto, aqui la recomendación fue relizar la valoración correcta, pero el dia de hoy se encuentra el mismo error, no solo en este riesgo sino en dos más, por lo cual no se da cierre a la acción.
Ahora bien, la acción ya no se evaluara en la matriz que se venia trabajando, dado que desde la OAP, se realizo una actualización del formato de matriz de riesgos y del marco de referencia, por lo cual se solicita a la dependencia acudir al referente de planeación a cargo de este tema para solicitar apoyo en el cargue de los riesgos y en el diseño de los controles operacionales. El porcentaje de avance de la acción es de 0%, toda vez que no se observan cambios en la condición que genero el hallazgo.</t>
    </r>
    <r>
      <rPr>
        <rFont val="Arial"/>
        <b/>
        <sz val="11.0"/>
      </rPr>
      <t xml:space="preserve">TMMM
16/10/2020: </t>
    </r>
    <r>
      <rPr>
        <rFont val="Arial"/>
        <sz val="11.0"/>
      </rPr>
      <t xml:space="preserve">No se presentan evidencias de avance. La acción se encuentra en desarrollo.
</t>
    </r>
    <r>
      <rPr>
        <rFont val="Arial"/>
        <b/>
        <sz val="11.0"/>
      </rPr>
      <t>22/12/2020:</t>
    </r>
    <r>
      <rPr>
        <rFont val="Arial"/>
        <sz val="11.0"/>
      </rPr>
      <t xml:space="preserve"> Se observa matriz de riesgos actualizada, asi como remisión a la Oficina Asesora de Planeación para revisión y su posterior publicación. Se verifico la matriz institucional de riesgos publicada y aun no se encuentra actualziada en la pagina web de la entidad. Se dara cierre a la acción tan pronto sean oficiales las modificaciones.ó
</t>
    </r>
    <r>
      <rPr>
        <rFont val="Arial"/>
        <b/>
        <sz val="10.0"/>
      </rPr>
      <t xml:space="preserve">02/03/2021: </t>
    </r>
    <r>
      <rPr>
        <rFont val="Arial"/>
        <sz val="10.0"/>
      </rPr>
      <t>Se observó la publicacion de la matriz de riesgos institucionales del IDIGER en la sección trasnparencia y acceso a la información pública, en la cual estan consignados los riesgos del proceso Gestión de la reducción del Riesgo y Adaptación al Cambio Climático. Se recomienda a la dependencia estar al pendiente de los posibles cambios en los instrumentos para levantar los riesgos dado los cambios en la guia presentada por el DAFP, esto depende de la metodologia y trabajo que efectue la Oficina Asesora de Planeación.</t>
    </r>
  </si>
  <si>
    <t>SEGPQRS20-1</t>
  </si>
  <si>
    <t>INFORME SEMESTRAL DE SEGUIMIENTO Y EVALUACIÓN A LA ATENCIÓN DE PETICIONES, QUEJAS,
 RECLAMOS Y SUGERENCIAS PQRS PRIMER SEMESTRE 2020</t>
  </si>
  <si>
    <t>• Ley 87 de 1993 “Por la cual se establecen normas para el ejercicio del control interno en las entidades y
 organismos del estado y se dictan otras disposiciones”, artículo 12º. Funciones de los auditores internos, literal
 j, “Mantener permanentemente informados a los directivos acerca del estado del control interno dentro de la
 entidad, dando cuenta de las debilidades detectadas y de las fallas en su cumplimiento.”
 • Ley 1712 de 2014 “Por medio de la cual se crea la Ley de Transparencia y del Derecho de Acceso a la
 Información Pública Nacional y se dictan otras disposiciones”, reglamentada parcialmente por el Decreto 1081
 de 2015 y articulada por el Ministerio de Tecnologías de la Información y las Comunicaciones con la Estrategia
 de Gobierno en Línea mediante la Resolución 3564 del 31 de diciembre de 2015 “Por la cual se reglamentan los
 artículos 2.1.1.2.1.1, 2.1.1.2.1.11, 2.1.1.2.2.2 y el parágrafo 2 del artículo 2.1.1.3.1.1 del Decreto 1081 de 2015”.
 • Ley 1755 de 2015 “Por medio del cual se regula el derecho fundamental de petición…”
 • Ley 1474 de 2011 "Por la cual se dictan normas orientadas a fortalecer los mecanismos de prevención,
 investigación y sanción de actos de corrupción y la efectividad del control de la gestión pública", artículo 76.
 • Ley 1952 de 2019 “Por medio de la cual se expide el código general disciplinario se derogan la ley 734 de 2002
 y algunas disposiciones de la ley 1474 de 2011, relacionadas con el derecho disciplinario”
 • Decreto 371 de 2010 "Por el cual se establecen lineamientos para preservar y fortalecer la transparencia y para
 la prevención de la corrupción en las Entidades y Organismos del Distrito Capital". Artículo 3, numerales 1 y 3.
 • Decreto 392 de 2015 "Por medio del cual se reglamenta la figura del Defensor de la Ciudadanía en las
 entidades y organismos del Distrito Capital y se dictan otras disposiciones"
 • Acuerdo 630 de 2015 “por medio del cual se establecen unos protocolos para el ejercicio del derecho de
 petición en cumplimiento de la ley 1755 de 2015 y se dictan otras disposiciones”
 • Acuerdo 731 de 2018 “por el cual se promueven acciones para la atención respetuosa, digna y humana de la
 ciudadanía, se fortalece y visibiliza la función del defensor de la ciudadanía en los organismos y entidades del
 distrito, se modifica el artículo 3 del acuerdo 630 de 2015 y se dictan otras disposiciones”, artículo 3.
 • Circular Externa No. 001 de 2011 del Consejo Asesor del Gobierno Nacional en Materia de Control Interno de
 las Entidades “Orientaciones para el seguimiento a la atención adecuada de los derechos de petición”.
 • Circular conjunta 006 de 2017 de la Secretaría General y la veeduría Distrital, que tiene como asunto
 “implementación formato de elaboración y presentación de informes de quejas y reclamos” (Decreto 371 de
 2010).
 • Manual de Recepción y Trámite para las Peticiones, Quejas, Reclamos, Sugerencias – PQRS, ante el Instituto
 Distrital de Gestión de Riesgos y Cambio Climático – IDIGER PLE-MA-06 Versión 2.
 Procedimiento: Administración y Análisis de Peticiones, Quejas y Soluciones PLE-PD-09 Versión 6.</t>
  </si>
  <si>
    <t>Observación 1. Debilidades frente al cumplimiento de las funciones del Defensor del Ciudadano
 IDIGER, no acorde con lo establecido en el Decreto 371 de 2010 y Decreto 847 de 2019, a consecuencia de
 posibles fallas en seguimientos, reportes y publicaciones, situación que podría dar origen a sanciones
 por parte de entes de control.</t>
  </si>
  <si>
    <t>En el desarrollo del Comité de Gestión y Desempeño, no se desagrego de manera adecuada,teniendo en cuenta la presentación de las funciones del defensor del ciudadano y el cumplimiento de las mismas.</t>
  </si>
  <si>
    <t>Llevar a los Comités de Gestión y Desempeño evidencias del desarrollo y cumplimiento de las funciones del Defensor del Ciudadano durante la vigencia 2020.</t>
  </si>
  <si>
    <t>Lindon Losada Palacios</t>
  </si>
  <si>
    <t>30/09/2020 De acuerdo al Decreto 847 de 2019 se presentó al Comité de Gestión y Desempeño, el informe sobre la gestión y funciones desempeñadas en el 2020 como Defensor del Ciudadano, de acuerdo con la normativa se realizan informes de gestión de manera semestral que se continuarán presentando semestralmente al Comité. Se adjunta como evidencia la reunión del comité el 18 de agosto.
Evidencias: 
Soporte de la reunión: "2020-08-18 Comité Institucional de Gestión y Desempeño"
27/10/2020 Se adelanta la gestión en cuanto al desarrollo de funciones del Defensor del ciudadano, se avanza en el diseño del nuevo formato de informe, en el desarrollo de reuniones con Talento Humano y Atención al Ciudadano para articular actividades e integrar información, se avanza en el diseño de piezas comunicativas y solicitud de difusión y se continúa con la atención al ciudadano. Adicionalmente se asiste a reuniones y capacitaciones pertinentes y citadas por Veeduría.
Evidencias: Carpeta SEGPQRS20-1 (- 4 reuniones y capacitaciones, - Respuestas y atención al señor Edison Ballesteros, - Borrador del informe, - Elaboración de imagen para Defensor del Ciudadano, - desarrollo de pieza comunicativa).
30/11/2020. Se elaborò un borrador del informe semestral de gestión del Defensor del Ciudadano, se realizò atención a la ciudadania, 2 a la Caja de Vivienda Popular, 1 a la señora Marcela Ruiz y 1 la señora Elizabeth Morales a las cuales se les està realizando seguimiento, se realizò una reunión sobre la circular 008 remitida por Veeduría sobre alertas tempranas y se difunciòn con Talento Humano un curso sobre Atenciòn a la CIudadanìa con la Universidad Distrital para los funcionarios del IDIGER. 
EVIDENCIAS: 
2020-11-23 MARCELA RUÌZ
2020-11-18 CAJA DE VIVIENDA POPULAR TRASLADO
2020-11-12 CAJA DE VIVIENDA
2020-10-22 ELIZABETH MORALES GUEVARA
2020-11-17Alertas tempranas circular Veeduría
2020-11-02 Pieza comunicación figura del Defensor del Ciudadano.jpg
2020-11-27 pieza Invitación del Defensor del Ciudadano del IDIGER (1)
2020-11-25 Inscripción curso Atención y Servicio al ciudadano
31/12/2020 Dentro de la gestión del Defensor del Ciudadano, en este mes se ha dado respuesta a una solicitud de Alcadía Mayor de Bogotá y se recibieron 2 solicitudes de PQRS de ciudadanía através del correo defensordelciudadano@idiger.gov.co.
EVIDENCIAS
Carpeta solicitud Alcaldía Mayor
Carpeta Edison Fabian Arevalo
Carpeta Juan José Senior
12-02-2021 Se remite la presentación en PPT que se realizará al Comité de Gestión y Desempeño en base al informe del Defensor del Ciudadano que se encuentra publicado en la página web. EVIDENCIAS 2021-01-28 Defensor del Ciudadano - CGD.pptx</t>
  </si>
  <si>
    <r>
      <rPr>
        <rFont val="Arial"/>
        <sz val="11.0"/>
      </rPr>
      <t xml:space="preserve">Octubre de 2020: La dependencia reporta el desarrollo de actividades de gestión respecto a las funciones del Defensor del Ciudadano, se presenta un porcentaje de avance del 33%, a partir de la primera etapa que corresponderia a las gestiones realizadas, una segunda etapa seria presentación de los resultados de esta gestión y una tercera etapa seria la presentación en el Comite de Gestión y Desempeño.
21/12/2020: La referente de plan de mejoramiento Maria Angelica Uribe, remite correo con copia al Subdirector de Reducción y a la Jefe de Control, solcitando amplaición de la fecha de la acción, de acuerdo a la siguiente justificación:
"solicito amablemente una modificación en la fecha de terminación de las acciones SEGPQRS20-1 y SEGPQRS20-2. Debido a que estas se encuentran asociadas al informe de Defensor del Ciudadano que se emite semestralmente, uno de los insumos para el desarrollo de este es un consolidado que emite el área de Atención al Ciudadano semestralmente, en este caso de los meses de julio a diciembre, la información es entregada desde ésta área entre la primera y segunda semana de enero, con ello se realiza el informe del Defensor del Ciudadano, luego se lleva a comité de Gestión y Desempeño y por último se solicita la publicación del informe. Por lo anterior se solicita amablemente que las dos acciones queden con fecha de terminación para el 31 de enero de 2021".
Teniendo en cuenta lo argumentado por la dependencia en la que se justifica que el resporte con corte a 31 de diciembre solo se puede generar posterior al 31 de diciembre, se procede a ampliar la fecha. </t>
    </r>
    <r>
      <rPr>
        <rFont val="Arial"/>
        <b/>
        <sz val="11.0"/>
      </rPr>
      <t>TMMM
02/03/2021</t>
    </r>
    <r>
      <rPr>
        <rFont val="Arial"/>
        <sz val="11.0"/>
      </rPr>
      <t xml:space="preserve"> Respecto a la acción SEGPQRS20-1, la Subdirección de Reducción de Riesgo y Adaptación al Cambio
Climático, mencionó que: “Se elaboró el documento en Power Point que se presentará ante el Comité de Gestión y Desempeño. Se solicitó
a la Oficina Asesora de Planeación la inclusión del tema: Defensor del Ciudadano, dentro de la agenda del próximo comité y se remitió la presentación en PPT”
Teniendo en cuanta lo anterior, y con el fin de evidenciar la ejecución del seguimiento que debe efectuar el Representante legal del IDIGER al cumplimiento de las obligaciones del Defensor del Ciudadano del IDIGER mediante el “Comité directivo” o la instancia que se considere pertinente (Decreto 847 de 2019, Artículo 13, Parágrafo 3) y teniendo en cuenta que la instancia “Comité directivo”, se homologa según la normatividad legal vigente con el Comité de Gestión y Desempeño Institucional creado en el IDIGER mediante la Resolución 141 del 13 de marzo de 2019, como “órgano rector, articulador y ejecutor, a nivel institucional, de las acciones y estrategias para la correcta implementación, operación, desarrollo, evaluación y seguimiento del Modelo Integrado de Planeación y Gestión” (Resolución 141 de 2019, artículo 2), encargado de “aprobar y hacer seguimiento por lo menos una vez cada tres meses a las acciones y estrategias adoptadas para la operación del Modelo Integrado de Planeación y Gestión - MIPG”, la Oficina de Control Interno revisó las actas de reunión de esta instancia producidas en el periodo comprendido entre el mes de julio hasta el mes de diciembre de 2020, con el fin de verificar la realización del seguimiento correspondiente a las obligaciones del Defensor del Ciudadano del IDIGER, teniendo en cuenta que dichas obligaciones se articulan con la política de servicio al ciudadano del MIPG y a la estrategia de atención al ciudadano formulada anualmente en el PAAC que debe desarrollar la entidad, evidenciando: Que, en el periodo comprendido entre el mes de julio hasta el mes de diciembre de 2020, el Comité de Gestión y Desempeño Institucional realizó siete (7) reuniones, generando las actas del 18/08/2020, 03/09/2020, 15/09/2020, 23/09/2020, 02/12/2020, 10/12/2020 y 28/12/2020; realizando seguimiento a las funciones del defensor del ciudadano en la reunión del 18/08/2020 “Presentar a los miembros del comité el Informe Defensor del Ciudadano Decreto 847 de 2019 y aprobación del Plan de Austeridad del Gasto 2020”: (...) 3. Informe Defensor del ciudadano. La Secretaria Técnica, sede la palabra al Ingeniero Lindón Losada para que presente el Informe Defensor del ciudadano, lo cual efectúa de la siguiente manera: Desarrollo de las Funciones (...)
Se observó que el tema se incluyó en el orden del día, dando al conocer el desarrollo de las funciones del Defensor del ciudadano del IDIGER, así mismo se efectuó el seguimiento correspondiente a la totalidad de obligaciones del Defensor del Ciudadano del IDIGER descritas en el Decreto 847 de 2019 Art. 14 Funciones del Defensor de la Ciudadanía, teniendo en dicho seguimiento es una obligación establecida para esta instancia y que las obligaciones del defensor del ciudadano se articulan con la política de servicio al ciudadano del MIPG y a la estrategia de atención al ciudadano formulada anualmente en el PAAC que debe desarrollar la entidad.
Recomendación:
En cuanto al seguimiento a través del Comité de Gestión y Desempeño Institucional del IDIGER para la verificación de las obligaciones asignadas al Defensor del Ciudadano: Se recomienda que en las próximas reuniones del Comité de Gestión y Desempeño Institucional del IDIGER para la vigencia 2021 se realice el seguimiento correspondiente a la totalidad de obligaciones del Defensor del Ciudadano del IDIGER descritas en el Decreto 847 de 2019 Art. 14 Funciones del Defensor de la Ciudadanía, así mismo dejar evidencia en el acta las observaciones o recomendaciones taxativas del Comité, frente al
cumplimiento de dichas funciones si aplica. </t>
    </r>
    <r>
      <rPr>
        <rFont val="Arial"/>
        <b/>
        <sz val="11.0"/>
      </rPr>
      <t>SANH</t>
    </r>
  </si>
  <si>
    <t>SEGPQRS20-2</t>
  </si>
  <si>
    <t>En el momento que se realizó el informe por control interno, no se encontraba publicado el informe del defensor del ciudadano ya que no se tenía claridad en la fecha de publicación.</t>
  </si>
  <si>
    <t>Publicar en la pagina web del IDIGER el informe del defensor del ciudadano teniendo en cuenta las fechas definidas en los lineamientos descritos en el manual operativo del defensor del ciudadano.</t>
  </si>
  <si>
    <r>
      <rPr>
        <rFont val="Arial"/>
        <sz val="10.0"/>
      </rPr>
      <t xml:space="preserve">30/09/2020  El informe de gestión del Defensor del Ciudadano se realizan de manera semestral, los cuales se publican en la página web de la entidad. Se adjunta soporte de la publicación de este para el 2020-1
Evidencias: 
"Publicación web de informe 2020-1" 
https://www.idiger.gov.co/defensor-del-ciudadano
30/11/2020  El informe de gestión del Defensor del Ciudadano se realiza de manera semestral, en este se ingresa la informaciòn mencionada en el SEGPQRS20-1, se presenta en el Comitè de Gestiòn y Desempeño y por ùltimo se realiza la publicaciòn del mismo en la página web de la entidad. A la fecha se encuentra actualizado el mòdulo de Defensor al Ciudadano.
EVIDENCIAS: 
Link: </t>
    </r>
    <r>
      <rPr>
        <rFont val="Arial"/>
        <color rgb="FF1155CC"/>
        <sz val="10.0"/>
        <u/>
      </rPr>
      <t xml:space="preserve">https://www.idiger.gov.co/defensor-del-ciudadano
</t>
    </r>
    <r>
      <rPr>
        <rFont val="Arial"/>
        <sz val="10.0"/>
      </rPr>
      <t xml:space="preserve">31/12/2020  
La gestión reportada en el numeral SEGPQRS20-1 es el insumo base para el informe del Defensor del Ciudadano, y por consiguiente para la publicación en la web del mismo.
12-02-2021 El informe de Gestión del Defensor del Ciudadano para el segundo semestre del año 2020, se encuentra publicado en la página web del IDIGER desde el 29 de enero 2021. 
EVIDENCIAS </t>
    </r>
    <r>
      <rPr>
        <rFont val="Arial"/>
        <color rgb="FF1155CC"/>
        <sz val="10.0"/>
        <u/>
      </rPr>
      <t>https://www.idiger.gov.co/defensor-del-ciudadano</t>
    </r>
  </si>
  <si>
    <r>
      <rPr>
        <rFont val="Arial"/>
        <sz val="11.0"/>
      </rPr>
      <t xml:space="preserve">OCTUBRE DE 2020: Se evidencia la publicación de informe de gestión del Defensor del Ciudadano,en la pagina web de la entidad en la sección del Defensor del Ciudadano, en la cual se presenta atención a requerimientos asi como los horarios de atención, este informe corresponde al periodo 2019-2 y 2020-1, teniendo en cuenta que dicho informe se debe presentar semestralmente y que la acción esta suscrita hasta el 12/12/2020, se realziara una segunda revisión pasado el ems de diciembre para verificar la publicación del informe correspondinte a 2020-.
21/12/2020: La referente de plan de mejoramiento Maria Angelica Uribe, remite correo con copia al Subdirector de Reducción y a la Jefe de Control, solcitando amplaición de la fecha de la acción, de acuerdo a la siguiente justificación:
"solicito amablemente una modificación en la fecha de terminación de las acciones SEGPQRS20-1 y SEGPQRS20-2. Debido a que estas se encuentran asociadas al informe de Defensor del Ciudadano que se emite semestralmente, uno de los insumos para el desarrollo de este es un consolidado que emite el área de Atención al Ciudadano semestralmente, en este caso de los meses de julio a diciembre, la información es entregada desde ésta área entre la primera y segunda semana de enero, con ello se realiza el informe del Defensor del Ciudadano, luego se lleva a comité de Gestión y Desempeño y por último se solicita la publicación del informe. Por lo anterior se solicita amablemente que las dos acciones queden con fecha de terminación para el 31 de enero de 2021".
Teniendo en cuenta lo argumentado por la dependencia en la que se justifica que el resporte con corte a 31 de diciembre solo se puede generar posterior al 31 de diciembre, se procede a ampliar la fecha. </t>
    </r>
    <r>
      <rPr>
        <rFont val="Arial"/>
        <b/>
        <sz val="11.0"/>
      </rPr>
      <t>TMMM
02/03/2021</t>
    </r>
    <r>
      <rPr>
        <rFont val="Arial"/>
        <sz val="11.0"/>
      </rPr>
      <t xml:space="preserve">: La Oficina de Control Interno solicitó al mencionado servidor, mediante comunicación interna 2021IE757 del 18
de febrero de 2021 las evidencias relacionadas con el avance de las acciones SEGPQRS20-1 y SEGPQRS20-2,
con el fin de verificar su cumplimiento, así como la implementación de las funciones establecidas para el defensor
del ciudadano en el Decreto 847 de 2019.
Respecto a la acción SEGPQRS20-2, la Subdirección de Reducción de Riesgo y Adaptación al Cambio
Climático, mencionó que:
“Se desarrolló el informe semestral del Defensor del Ciudadano para el segundo semestre del año 2020, teniendo
en cuenta las funciones asignadas al Defensor del Ciudadano descritas en el decreto 847 de 2019. Este informe
se encuentra publicado en la página web del IDIGER, desde el mes de enero, Ruta: Atención a la ciudadanía -
Defensor del ciudadano, y se ha realizado la actualización general de datos de la página”
La Oficina de Control Interno revisó la información publicada en la página web de la entidad con el objetivo de
evidenciar los informes y documentos técnicos producidos por del Defensor del ciudadano, observando que en el
apartado denominado “Atención al ciudadano – Defensor del Ciudadano” se publicaron los siguientes
documentos:
1. Informe semestral defensor del ciudadano julio – diciembre de 2020
2. Informe defensor del ciudadano 2020 (...)
De acuerdo con la información publicada en la sección “Atención al ciudadano – Defensor del Ciudadano”, es
posible evidenciar el cumplimiento de las funciones establecidas en el Decreto 847 de 2019 mencionadas
anteriormente, específicamente la establecida en el artículo 14, numeral 6 “informes”, correspondiente al periodo
junio -diciembre de 2020 y relacionada con la causa de la acción SEGPQRS20-2 del plan de mejoramiento
institucional. </t>
    </r>
    <r>
      <rPr>
        <rFont val="Arial"/>
        <b/>
        <sz val="11.0"/>
      </rPr>
      <t>SANH</t>
    </r>
  </si>
  <si>
    <t>SEGPQRS2021-1</t>
  </si>
  <si>
    <t>Criterios:
Decreto 371 de 2010, artículo 3, numeral 2:
“El reconocimiento dentro de la entidad del proceso misional de quejas, reclamos y solicitudes, así como de quien
ostenta la calidad de Defensor Ciudadano, con el fin de concientizar a todos los servidores públicos sobre la
importancia de esta labor para el mejoramiento de la gestión.”
Decreto 847 de 2019
“Artículo 13. Defensor de la Ciudadanía: En todas las entidades y organismos del Distrito se deberá implementar la
figura del Defensor de la Ciudadanía, a través de la designación de un servidor público del más alto nivel dentro
de la estructura jerárquica de la entidad perteneciente a un área misional o estratégica, realizada por el
representante legal.
Parágrafo 1. Se entenderá servidor público del más alto nivel aquel que ocupe un cargo directivo o asesor.
Parágrafo 2. Las entidades y organismos del Distrito que registren un volumen significativo de requerimientos, que
implique la intervención del Defensor, podrán conformar mediante acto interno del jefe del organismo, un Grupo
Interno de Trabajo que lidere la estrategia del Defensor de la Ciudadanía, el cual deberá estar adscrito a una de
las dependencias del segundo nivel jerárquico de la organización, coordinado por el funcionario de nivel directivo
de dicha dependencia.
Parágrafo 3. El representante legal definirá los lineamientos al interior de cada entidad y organismo del Distrito, con
el fin de garantizar la implementación de la figura de Defensor de la Ciudadanía en materia presupuestal, técnica,
de talento humano, entre otras. Adicionalmente, hará seguimiento a través del consejo directivo o la instancia que
considere pertinente para la verificación de las obligaciones asignadas.
Artículo 14. Funciones del Defensor de la Ciudadanía: El defensor de la ciudadanía tendrá las siguientes funciones:
1. Velar porque la entidad cumpla con las disposiciones normativas referentes al servicio a la ciudadanía.
2. Formular recomendaciones al Representante Legal de la entidad para facilitar la interacción entre la entidad y
la ciudadanía, contribuyendo a fortalecer la confianza en la administración.
3. Analizar el consolidado de las peticiones que presente la ciudadanía sobre la prestación de trámites y servicios,
con base en el informe que sobre el particular elabore la Oficina de Servicio a la Ciudadanía o quien haga sus
veces, e identificar las problemáticas que deban ser resueltas por la entidad.
4. Diseñar e implementar estrategias de promoción de derechos y deberes de la ciudadanía, así como de los
canales de interacción con la administración distrital disponibles, dirigidos a servidores públicos y ciudadanía en
general.
5. Promover la utilización de diferentes canales de servicio a la ciudadanía, su integración y la utilización de
Tecnologías de Información y Comunicaciones para mejorar la experiencia de los ciudadanos.
6. Elaborar y presentar los informes relacionados con las funciones del Defensor de la Ciudadanía que requiera la
Secretaría General de la Alcaldía Mayor de Bogotá, D.C., y la Veeduría Distrital.
7. Las demás que se requieran para el ejercicio eficiente de las funciones asignadas.
Parágrafo. La Secretaría General de la Alcaldía Mayor de Bogotá, D.C., expedirá en un plazo no mayor a nueve
(9) meses, el Manual Operativo del Defensor a la Ciudadanía, que contendrá lineamientos para el adecuado
ejercicio del rol de defensor de la ciudadanía, y el cual debe ser adoptado por las entidades y organismos del
Distrito.”
Acuerdo 731 de 2018 “por el cual se promueven acciones para la atención respetuosa, digna y humana de la
ciudadanía, se fortalece y visibiliza la función del defensor de la ciudadanía en los organismos y entidades del
distrito, se modifica el artículo 3 del acuerdo 630 de 2015 y se dictan otras disposiciones”, artículo 3.“La Secretaría
General de la Alcaldía Mayor de Bogotá, en cumplimiento de sus funciones, reglamentará el rol del defensor de la
ciudadanía para que en cada una de las entidades del distrito se haga conocer a los ciudadanos sus derechos y
deberes, se promuevan las distintas instancias y mecanismos de interacción con la administración, y se utilicen los
espacios de rendición de cuentas para informar a la ciudadanía sobre su gestión como defensor de la ciudadanía.</t>
  </si>
  <si>
    <t>Observación 2: Se observó que 2 comunicaciones radicadas al correo electrónico del defensor del ciudadano se
contestaron extemporáneamente así: comunicación 202ER1968 radicada el 12/02/2021 y con fecha máxima de
respuesta según el sistema cordis del 12/05/2021, fue contestada extemporáneamente el día 14/05/2021;
comunicación 2021ER3379 radicada el 10/03/2021 y con fecha máxima de respuesta según el sistema cordis del
26/04/202, fue contestada extemporáneamente el día 06/05/2021.</t>
  </si>
  <si>
    <t>Dilficultad para acceder a la consulta en CORDIS, en cuanto a información de asignación y tiempos de respuesta en las diferentes áreas de la entidad.</t>
  </si>
  <si>
    <t>Realizar la solicitud de habilitación en el CORDIS de usuario consulta consulta, con la finalidad de poder realizar el correspondiente seguimiento</t>
  </si>
  <si>
    <t>Subdireción de Reducción de reducción de riesgo y adaptación al cambio climatico - Defensor del Ciudadano.</t>
  </si>
  <si>
    <t>2021-09-13 Se realizó la solicitud de habilitación en CORDIS del usuario consulta consulta, por medio del correo electrónico defensordelciudadano@idiger.gov.co y por medio de registro de caso en Aranda. Teniendo en cuenta lo anterior, ya se encuentra habilitado este usuario para la gestión de revisión y seguimiento a PQRS que ingresan mediante defensordelciudadano@idiger.gov.co.
ANEXOS: correos enviados pdf, pantallazo ARANDA, confirmación de acceso a usuario.
2021-11-30 Amablemente se solicita cierre de la acción, debido a que se dió culminación a la misma el 2021-09-13.</t>
  </si>
  <si>
    <t>De acuerdo al seguimiento realizado por la oficina de control interno por parte de la  Subdireción de Reducción de reducción de riesgo y adaptación al cambio climatico - Defensor del Ciudadano, ya se encuentra habilitado este usuario para la gestión de revisión y seguimiento a PQRS que ingresan mediante defensordelciudadano@idiger.gov.co.no, se realizó  la solicitud de habilitación en el CORDIS de usuario consulta, con la finalidad de realizar el correspondiente seguimiento, se evidenció el cumplimiento el día 2021-09-13.  LLAM</t>
  </si>
  <si>
    <t>SEGPQRS2021-2</t>
  </si>
  <si>
    <t>INFORME DE LEY Y/O SEGUIMIENTO:
INFORME SEMESTRAL DE SEGUIMIENTO Y
EVALUACIÓN A LA ATENCIÓN DE PETICIONES,
QUEJAS, RECLAMOS Y SUGERENCIAS PQRS
PRIMER SEMESTRE DE 2021</t>
  </si>
  <si>
    <t>Realizar seguimiento mediante correo electrómico a las peticiones allegadas al defensor del ciudadano, que se encuentren asignadas a las diferentes áreas de la entidad, controlando la oportunidad en respuesta de las mismas.</t>
  </si>
  <si>
    <t>2021-09-14 Desde el 9 de agosto 2021 (fecha de inicio de la acción) se ha recibido un requerimiento proveniente de Veeduria Nacional de la Participación y Acción Comunal "VENACOM", relacionado con la temática "OAC - Contratación Bogo ta - Derecho de Petición, solicitud valiosa intervención, traslado por competencia y aclaración de unos hechos"  con radicado IDIGER:2021ER13197 del 01-09-2021, La cual fué remitida al área técnica especializada correspondiente a la Subdirección de Emergencias. Solicitud que se encuentra actualmente a tiempo en estado "en trámite". Teniendo en cuenta lo anterior se realizó seguimiento al requerimiento.
ANEXOS: PDF soporte del seguimiento a VENACOM Subdirección Emergencias.
2021-11-30 Se realizó seguimiento el 2021-10-29 a un nuevo requerimiento generado por el señor Nairo Humberto Cepeda con radicado IDIGER:2021ER16234 la cual fué remitida al área de Gestión Local de la Subdirección de Reducción. Se dió respuesta con el radicado 2021EE14976 de manera oportuna.
ANEXOS: PDF respuesta  
2021-10-29 Seguimiento oficio 2021IR16294
2021-11-05 Estado PQRS 2021ER16294
2021-11-05 Respuesta radicado Idiger 2021ER16294 _ 2021EE14976
2021EE14976</t>
  </si>
  <si>
    <t>de acuerdo al seguimiento realizado por la oficina de control interno por parte de la  Subdireción de Reducción de reducción de riesgo y adaptación al cambio climatico - Defensor del Ciudadano, se realiza el seguimiento de la PQRS allegadas al defensor del ciudadano, se da ierer de la acción por cumplimiento efectivo.LLAM</t>
  </si>
  <si>
    <t>IAF16-326</t>
  </si>
  <si>
    <t>Auditoría Interna FONDIGER</t>
  </si>
  <si>
    <t>7.4.3
2.1.1</t>
  </si>
  <si>
    <t>Las carpetas de los Convenios donde se registra la operación del Convenio presenta formatos incompletos y/o no realizados y se evidencia baja ejecución</t>
  </si>
  <si>
    <t>Falta de control y seguimiento por parte de los Supervisores designados a cada Convenio.</t>
  </si>
  <si>
    <t>El Supervisor designado por el Ordenador del Gasto del FONDIGER, verificara el contenido de los informes remitidos por las Entidades ejecutoras de los recuros asignados por la Jutna Directiva con el fin de efectuar seguimiento mensual a la ejecución de los mismos.</t>
  </si>
  <si>
    <t xml:space="preserve">Juan Carlos Leon Acosta
Jefe Oficina Asesora Juridica
</t>
  </si>
  <si>
    <t xml:space="preserve">14-08-2018. Maria Victoria Barrios Gomez.
Los supervisores de los Convenios 006 de 2015, 001 de 2015 y 001 de 2016, validan el contenido de los Informes de Seguimiento, los cuales reposan en las carpetas de los Convenios. 
05-06-2018. Leidy Lorena Barón Rojas. 
Las Oficina Asesora Jurídica ha remitido recomendaciones a las Supervisores relacionados con la información que debe reposar en las carpetas de los convenios, así mismo, que deben contener los informes de ejecución, los cuales deben estar acordes a las guía para la supervisión contractual, para lo cual, esta oficina se permite relacionar los siguientes documentos:
1.  Observaciones realizadas a la Liquidación al Convenio 378 - 16 suscrito entre el IDIGER y el Ejercito Nacional (Se anexa correos electrónicos).
2. Observaciones realizadas al acta de liquidacióon Convenio 445 de 2017 - Se anexa correo con las recomendaciones realizadas.  Así mismo el acta y listado de asistencia de la reunión de fecha 05 de junio de 2019, donde se indicó que las partes del Convenio deben remitir a más tardar el 14 de junio de 2019 los informes finales de las actividades realizadas pora cada una de las partes intervinientes.
3. Observaciones realizadas al acta de liquidacióon del Convenio 460 de 2016 - Se anexa correo con las recomendaciones realizadas.  Igualmente en Comunicación Interna No. 2019IE2473 de fecha 27 de mayo de 2019 - cuyo asunto es Informe de Supervisión esta oficina remitió lineamientos respecto de la responsabilidad que tiene los supervisores al elaborar los informes de supervisión, también enfatizo que no se da avales a los informes puesto que esta activiadad es responsabilidad de los supervisores,
4, Se anexa Respuesta de la Supervisión del Convenio 460 de 2016 - 201-EE6867 de fecha 23 de mayo de 2019, seguimiento que realiza la supervisión a la información aportada para la otra partes a los documentos soporte de la ejecución del convenio.
</t>
  </si>
  <si>
    <r>
      <rPr>
        <rFont val="Arial"/>
        <sz val="10.0"/>
      </rPr>
      <t xml:space="preserve"> 26/12/2017. Borrador de la guia de supervision elaborado. MAAP 
14/08/2018: Se encuentran 3 convenios 006 de 2015, 001 de 2015 y 001 de 2016. Se verifica ejecución financiera en el 001 d e2016 (Con acueducto), no se reporta en este seguimiento técnico debido a que este está a cargo de la SDA, esto quedo asi en el convenio.  Los supervisores designados son : 001  de 2015 SAECC y 001 de 2016, para el 006 de 2015 es SMED. </t>
    </r>
    <r>
      <rPr>
        <rFont val="Arial"/>
        <color rgb="FFFF0000"/>
        <sz val="10.0"/>
      </rPr>
      <t xml:space="preserve"> Pendiente revisión de expedientes. </t>
    </r>
    <r>
      <rPr>
        <rFont val="Arial"/>
        <sz val="10.0"/>
      </rPr>
      <t xml:space="preserve">
En los restantes se realiza informe técnico y financiero y reposan en archivo central.  </t>
    </r>
    <r>
      <rPr>
        <rFont val="Arial"/>
        <b/>
        <sz val="10.0"/>
      </rPr>
      <t xml:space="preserve">DKRP
</t>
    </r>
    <r>
      <rPr>
        <rFont val="Arial"/>
        <sz val="10.0"/>
      </rPr>
      <t xml:space="preserve">Se hace revision de Validacion de informes financieros, y de seguimiento, el informe de avance convenio interadministrativo numero 001 de 2015 - Fondiger las carpetas estan en archivo, hay que solicitar con dias de antelacion. </t>
    </r>
    <r>
      <rPr>
        <rFont val="Arial"/>
        <b/>
        <sz val="10.0"/>
      </rPr>
      <t xml:space="preserve">DFRCH
</t>
    </r>
    <r>
      <rPr>
        <rFont val="Arial"/>
        <sz val="10.0"/>
      </rPr>
      <t xml:space="preserve">Revisados los seguimientos anteriores, se evidencia que la accion propuesta se cumplio aunque fuera del tiempo propuesto. DFRCH.                                                                                                        </t>
    </r>
    <r>
      <rPr>
        <rFont val="Arial"/>
        <b/>
        <sz val="10.0"/>
      </rPr>
      <t>06/06/2019 - DFRCH</t>
    </r>
    <r>
      <rPr>
        <rFont val="Arial"/>
        <sz val="10.0"/>
      </rPr>
      <t xml:space="preserve"> Segun las acciones de mejora a implementar por parte de la OAJ se realizó revision a cada uno de los documentos descritos en las evidencias, y existe concordancia entre las acciones y las evidencias, y si se estan ejecutando, las acciones sin embargo se recomienda continuar con las respectivas observaciones minuciosas a las liquidaciones de los convenios.</t>
    </r>
  </si>
  <si>
    <t>Proyeccción de Formato denominado  "Informe de Ejecución Convenios Entidades Distritales",  a fin de simplificar y contar con información real que permita concoer los avances del Plan de Acción establecido en cada uno de los convenios celebrados por el Director general del IDIGER como Representante y Ordenador del Gasto del FONDIGER. Formato que debera ser remitido a la Oficina Asesora de Planeación para su revisión y aprobación y su posterior socialización a cada una de las Entiades ejecutoras.</t>
  </si>
  <si>
    <t xml:space="preserve">19/06/2018. Maria Victoria Barrios Gomez
 Actualmente se cuenta con un formato denominado "INFORME DE EJECUCIÓN", el cual debe ser diligenciado por los supervisores de los Convenios suscritos. 
05-06-2018. Leidy Lorena Barón Rojas. 
En relación con el formato denominado Informe de Ejecución, se aclara el manual de contratación fija los lineamientos que deben adelantar los supervisores e interventores en función de sus obligaciones.  Estos lineamientos que se establecen en este manual, están concatenados a las facultades y deberes que deben cumplir los interventores y supervisores los cuales señala  el artículo 84 de la Ley 1474 de 2011.  Así mismo, guardan relación con la Guía para el ejercicio de las funciones de Supervisión e interventoría de Colombia Compra Eficiente, la cual trae la información mínima qué debe tener los informes del supervisor, la información de avance, la información específica aplicable a cada tipo de contrato, el cual es aplicable a los convenios. La Guía para las supervisón contractual se encuentra publicada en el mapa de proceso de la entidad, y la misma ha sido socializada en varias oportunidades, está ultima fue en la jornada de capacitación de induccion y reinducción que se celebró el 03 de mayo de 2019, en donde la Jefe de la Oficina adelantó una charla enformada a los supervisores del IDIGER. (Se anexa listado de asistencia a la capacitación)
</t>
  </si>
  <si>
    <r>
      <rPr>
        <rFont val="Arial"/>
        <sz val="10.0"/>
      </rPr>
      <t xml:space="preserve">26/12/2017. Borrador de la guia de supervision elaborado. MAAP 
14/08/2018: Hasta el momento se esta validando la inclusión en el SIG pero ya se está utilzando este en cada expediente de convenio. </t>
    </r>
    <r>
      <rPr>
        <rFont val="Arial"/>
        <color rgb="FFCC0000"/>
        <sz val="10.0"/>
      </rPr>
      <t xml:space="preserve">Pendiente revisión de expediente.
</t>
    </r>
    <r>
      <rPr>
        <rFont val="Arial"/>
        <sz val="10.0"/>
      </rPr>
      <t xml:space="preserve">Esta acción es aplicable a los convenios 001 de 2015, 001 de 2016 y 006 de 2015. Para aquellas entidades donde se ha realziado transferencia directa (Acueducto) se estipula un control sobre plan de acción que se está desarrollando desde OAP.  </t>
    </r>
    <r>
      <rPr>
        <rFont val="Arial"/>
        <b/>
        <sz val="10.0"/>
      </rPr>
      <t xml:space="preserve">DKRP.                                                                                                                                       </t>
    </r>
    <r>
      <rPr>
        <rFont val="Arial"/>
        <sz val="10.0"/>
      </rPr>
      <t>09/09/2018</t>
    </r>
    <r>
      <rPr>
        <rFont val="Arial"/>
        <b/>
        <sz val="10.0"/>
      </rPr>
      <t xml:space="preserve"> </t>
    </r>
    <r>
      <rPr>
        <rFont val="Arial"/>
        <sz val="10.0"/>
      </rPr>
      <t xml:space="preserve">Se realiza revision de proyeccion de formatos, y de informe de avance, informe de ejecucion del convenio interadministrativo numero 001 de 2015 - Fondiger. </t>
    </r>
    <r>
      <rPr>
        <rFont val="Arial"/>
        <b/>
        <sz val="10.0"/>
      </rPr>
      <t xml:space="preserve">DFRCH.                                                                                                 06/06/2019 DFRCH </t>
    </r>
    <r>
      <rPr>
        <rFont val="Arial"/>
        <sz val="10.0"/>
      </rPr>
      <t xml:space="preserve">En la revision de las acciones a implementar se analisó que el formato antes denominado "informe de ejecucion" ahora es "Guia para el ejercicio de las funciones de supervision e interventoria de Colombia compra eficiente, documento que contiene los lineamientos y obligaciones de cumplimiento para supervisores e interventores, y actualmente se encuentra publicado en la pagina del IDIGER, por otro lado se evidenció que el presente documento fue socializado con cada una de las dependencias. </t>
    </r>
  </si>
  <si>
    <t>IAS17-325</t>
  </si>
  <si>
    <t>Auditoría Interna  supervision</t>
  </si>
  <si>
    <t>4.1. Requisitos Generales Literal g) de la NTGP 1000:2009</t>
  </si>
  <si>
    <t>En la Matriz de riesgos del IDIGER no se identifican riesgos de la supervisión</t>
  </si>
  <si>
    <t>No inclusión en la Matriz de Identificación y Distribución de Riesgos aprobada, los riesgos que se puedan derivar del ejercicio de la Supervisión.</t>
  </si>
  <si>
    <t xml:space="preserve">Revisión participativa de la Matriz de Identificación y Distribución de Riesgos, para la Identificacion, valoracion y tratamiento  de riesgos en el ejercicio de la Supervisión Contractual </t>
  </si>
  <si>
    <t>OLGA TERESA DE JESUS AVILA ROMERO
JEFE OFICINA ASESORA JURIDICA</t>
  </si>
  <si>
    <t>14-08-2018. Maria Victoria Barrios Gomez
La Oficina Asesora Juridica, con Comunicación Interna RAD. 2018IE2363,  en su numeral 6 se establecio la determinación de riesgos especificdos en la matriz de Asignación y Distribución de Riesgos por parte de las personas que realizan los documentos previos.
El 24 de julio de 2018 se realizo socializacion con la persona encargada de estructurar los riesgos de  Obras.
05 de junio de 2019 - Leidy Lorena Barón Rojas
Actualmente la Oficina Asesora Jurídica cuenta con una persona que se encarga entre otra cosas de revisar las matrices de riesgos que elaboran las diferentes áreas para adelantar los procesos de seleccion de contratistas, así como la de los convenios, ella (Cristina Corena se encarga de revisar y ajustar conforme a la matriz conforme a los riesgos de cada proceso contractual, los cuales se estan ajustando a la Guía de riesgos previsibles de la Veeduría Distrial, la cual fue socializadas a la entidades en julio de 2017.) Se anexa correos de algunas matrices revisadas.</t>
  </si>
  <si>
    <r>
      <rPr>
        <rFont val="Arial"/>
        <sz val="10.0"/>
      </rPr>
      <t xml:space="preserve"> 11/12/2018 Se realiza seguimiento de evidencias al responsable del seguimiento, en el que resalta revision participativa. El riesgo no esta condicionado, y los riesgos no son suceptibles de determinar. No se observan evidencias </t>
    </r>
    <r>
      <rPr>
        <rFont val="Arial"/>
        <b/>
        <sz val="10.0"/>
      </rPr>
      <t xml:space="preserve">DFRCH                                           </t>
    </r>
    <r>
      <rPr>
        <rFont val="Arial"/>
        <sz val="10.0"/>
      </rPr>
      <t>Gestion Contractual junto con el area de analisis han realizado revision de los riesgos generales, se encuentran evidenciados en los documentos concurso de meritos 011 de 2018 y concurso de merito 010 de 2018, y los riesgos operacinales se pueden presentar en la ejecucion contractual, esos riesgos los establece cada una de las areas que actualmente los esten ejecutando.</t>
    </r>
    <r>
      <rPr>
        <rFont val="Arial"/>
        <b/>
        <sz val="10.0"/>
      </rPr>
      <t xml:space="preserve">  DFRCH.                     06/06/2019 DFRCH. </t>
    </r>
    <r>
      <rPr>
        <rFont val="Arial"/>
        <sz val="10.0"/>
      </rPr>
      <t xml:space="preserve">En lo que interesa a la revisión de matriz de riesgos, si se está efectuando de acuerdo a los documentos allegados como evidencia descrita en esta acción, se recomienda seguir realizando, verificación ya que es un elemento preventivo de cualquier riesgo en un contrato o convenio. </t>
    </r>
    <r>
      <rPr>
        <rFont val="Arial"/>
        <b/>
        <sz val="10.0"/>
      </rPr>
      <t xml:space="preserve">  </t>
    </r>
  </si>
  <si>
    <t>IGC18-1</t>
  </si>
  <si>
    <t>Auditoria Interna Gestión Contractual</t>
  </si>
  <si>
    <t>MECI 2017 en el componente Gestión de Riesgos y la ISO 9001
2015 en el numeral 6. Planificación 6.1 Acciones para abordar riesgos y oportunidades
6.1.1</t>
  </si>
  <si>
    <t>2.2.1 EL COMPONENTE DE ADMINISTRACIÓN DE RIESGO DE LA ETAPA DE PLANEACION Y PRECONTRACTUAL Y POST CONTRACTUAL PRESENTA DEBILIDADES EN SU GESTIÓN</t>
  </si>
  <si>
    <t>Falta de unificación de los riesgos para el procedimiento de gestión contractual en los formatos que estableció la oficina aseora de planeación</t>
  </si>
  <si>
    <t>Unificación y actualización de los riesgos en los formatos establecidos</t>
  </si>
  <si>
    <t xml:space="preserve">Olga Teresa Ávila - Jefe Oficina Jurídica </t>
  </si>
  <si>
    <t>05 de junio de 2019 - Leidy Lorena Barón Rojas 
La Oficina Asesora Jurídica esta adelantando la revisón a los proceso Precontractual y Contractual del Idiger, porque los mismos se encuentran desactualizados, se ha adelantado reunión para revisar los procesos con los lideres de los Grupos Precontractual y Contractual para adelnatar el ajuste de los procedimiento y formatos utilizados en el proceso contractual.  Igualmente la Jefe de la Oficina Asesora Jurídica el 10 de mayo de 2019, remitió a Planeación el seguimiento al Plan Anticorrupcion vigencia 2019 con corte al 30 de abril de 2019, estableciendo dos (2) riesgos en el proceso Gestión Contractual (1. Ausencia de documentación 2. Procedimientos asociados a procesos pertinencia en los procesos que desarrollar los procesos.  Igualmente informó a la Oficina de Planeación que para la Oficina Asesora Jurídica no existen riesgos de corrupción para el primer cuatrimeste del año,  también idncia que se evaluará en el periodo de acuerdo a la revisión de los procedimiento si dentrto del proceso se identifica riesgos anticorrupción.
Se anexan como soprotes:
1. Acta de Reunión de fecha 15 de mayo de 2019 - Tema Actualización de Caracterización del Proceso
2. Acta de de Reunión 31 de mayo - Compromisos para actualización de procedimientos del área precontractual y la actualización de los estudios previos y documento complementario al pliego de condiciones.
3. Acta de Reunión 05 de junio de 2019 - Tema Matriz de Riesgos procedimiento Contractual
4.  Correo electrónico Seguimiento Plan Anticorrupción vigencia 2019 -con corte a abril 30 de 2019
5. Matriz de Riesgos Proceso Contractual.</t>
  </si>
  <si>
    <r>
      <rPr>
        <rFont val="Arial"/>
        <b/>
        <sz val="10.0"/>
      </rPr>
      <t>06/06/2019 DFRCH.</t>
    </r>
    <r>
      <rPr>
        <rFont val="Arial"/>
        <sz val="10.0"/>
      </rPr>
      <t xml:space="preserve"> La accion a implentar por la OAJ es unificacion y actualización de los riesgos en los formatos establecidos, a los que se les realizó revision detallada segun consta en elementos descritos como evidencia, documentos que fueron allegados a la OCI haciendo verificación y comprobación efectiva de la implementacion a la presente acción. </t>
    </r>
  </si>
  <si>
    <t>IGC18-2</t>
  </si>
  <si>
    <t>MECI 2017
Componente MONITOREO O SUPERVISIÓN CONTINUA y la ISO 9001: 2015 en el
subnumeral 7.1.5 Recursos de seguimiento y medición 7.1.5.1 Generalidades</t>
  </si>
  <si>
    <t>2.2.2. SE IDENTIFICA EN DOS (2) EXPEDIENTES CONTRACTUALES REVISADOS EN
LA MUESTRA SELECCIONADA INCONSISTENCIAS EN LOS DOCUMENTOS
PRECONTRACTUALES</t>
  </si>
  <si>
    <t>Falta de claridad en la redacción de las necesidades que establece el IDIGER</t>
  </si>
  <si>
    <t>Realizar la contratación del IDIGER de acuerdo a los perfiles que se requieran para satistacer las necesidades los cuales se determinarán en los estudios previos</t>
  </si>
  <si>
    <t>5/06/2019 - Leidy Lorena Barón Rojas
La Oficina Asesora Jurídica adelantará una muestra a los estudios previos de los contratos de prestación de servicios profesionales y de apoyo a la gestión, suscritos con corte a 31 de mayo de 2019, la muestra será del 10% de los contratos suscritos.</t>
  </si>
  <si>
    <r>
      <rPr>
        <rFont val="Arial"/>
        <b/>
        <sz val="10.0"/>
      </rPr>
      <t>06/06/2019 DFRCH.</t>
    </r>
    <r>
      <rPr>
        <rFont val="Arial"/>
        <sz val="10.0"/>
      </rPr>
      <t xml:space="preserve"> De acuerdo a las evidencias descritas en la actual acción, se escogieron 10 contratos del año 2019 al azar de contratación directa para verificar el cumplimiento del requisito de perfil y, se comprobó que en esos 10 contratos seleccionados y revisados, se cumple con el perfil requerido para el contratista, hecho que refleja el cumplimiento de la acción descrita en el presente contenido, es decir realizar la contratacion directa de acuerdo al perfil requerido por el IDIGER. </t>
    </r>
  </si>
  <si>
    <t>IGC18-3</t>
  </si>
  <si>
    <t>MECI 2017 Gestión de Riesgos
Institucionales y la ISO 9001; 2015 Numeral 6.1 Acciones para abordar riesgos y
oportunidades</t>
  </si>
  <si>
    <t xml:space="preserve">2.2.3. EN LA ETAPA POST CONTRACTUAL AUNQUE SE HA IDENTIFICADO EL
RIESGO “QUE NO SE LIQUIDEN LOS CONTRATOS DENTRO DEL TÉRMINO
ESTABLECIDO EN LA MINUTA Y/O EL TÉRMINO LEGAL"., ESTE SE HA
MATERIALIZADA EN DOS CONTRATOS SEGÚN BASE ENVIADA POR OFICINA
ASESORA JURÍDICA </t>
  </si>
  <si>
    <t>Los supervisores no elaboran y suscriben las actas de liquidación dentro de los términos legales</t>
  </si>
  <si>
    <t>La oficina asesora asesora jurídica continuará con las socializaciones de la guía del supervisor</t>
  </si>
  <si>
    <t xml:space="preserve">
05-06-2019 - Leidy Lorena Barón Rojas
La Guía para las supervisón contractual se encuentra publicada en el mapa de proceso de la entidad, y la misma ha sido socializada en varias oportunidades, está ultima fue en la jornada de capacitación de induccion y reinducción que se celebró el 03 de mayo de 2019, en donde la Jefe de la Oficina adelantó una charla enformada a los supervisores del IDIGER. (Se anexa listado de asistencia a la capacitación). 
Igualmente, se remitió comunicaciones a los Jefes de Oficina para que sea socializada a los supervisores de cada área en las cual se les da lineamientos a los supervisores conforme al plan de mejoramiento. Comunicaciones 2019IE2570 - 31-05-2019 y 2019 IE2549 - 30 -05- 2019</t>
  </si>
  <si>
    <r>
      <rPr>
        <rFont val="Arial"/>
        <b/>
        <sz val="10.0"/>
      </rPr>
      <t xml:space="preserve">06/06/2019 DFRCH. </t>
    </r>
    <r>
      <rPr>
        <rFont val="Arial"/>
        <b val="0"/>
        <sz val="10.0"/>
      </rPr>
      <t xml:space="preserve">Se realizó revisión a las comunicaciones que fueron socializadas a los jefes y supervisores de cada una de las dependencias, sobre la suscripción de las actas de liquidación dentro de los términos legales, documentos que fueron allegados y revisados en la OCI. </t>
    </r>
  </si>
  <si>
    <t xml:space="preserve">•        Modelo Integrado de Planeación y Gestión – MIPG, Política de Fortalecimiento organizacional y simplificación de procesos, “Trabajar por procesos”: “En este punto, los aspectos mínimos que una entidad debe tener en cuenta para trabajar por procesos son los siguientes: (…)
– Definir la secuencia de cada una de las diferentes actividades del proceso, desagregándolo en procedimientos o tareas
– Definir los responsables del proceso y sus obligaciones
– Revisar y analizar permanente el conjunto de procesos institucionales, a fin de actualizarlos y racionalizarlos (recorte de pasos, tiempos, requisitos, entre otros) (…)
Los jefes de las áreas de planeación lideran y facilitan los parámetros para el trabajo por procesos de la entidad. Sin embargo, la responsabilidad de su mantenimiento y mejora recae en cada uno de los líderes de los procesos y sus grupos de trabajo.” (Negrilla y subrayado fuera de texto)
•        La Resolución 645 del 24 de octubre de 2017,  “Por medio de la cual se modifica y unifica el manual de funciones y Competencias laborales del Instituto Distrital de Gestión de Riesgos y Cambio Climático IDIGER”, establece como función en el manual de funciones del cargo 222-23, “Área funcional Oficina Asesora Jurídica”: “11. Depurar y legalizar los documentos que acreditan la titularidad de los bienes inmuebles del IDIGER, 14. Coordinar los procesos de saneamiento predial de los inmuebles adquiridos por el IDIGER en el marco de la ejecución de los diferentes programas.” 
</t>
  </si>
  <si>
    <t xml:space="preserve">Frente al hallazgo 4, Desde la Subdirección Corporativa y Asuntos Disciplinarios se conformó un equipo de trabajo integrado por la contratista Eulin Gómez y el funcionario Carlos Castro. Este equipo inicio labores en el mes de febrero del 2020, y comenzó a describir las acciones que desde el grupo de Gestión Administrativa Predial – GAP, se venían adelantando en la validación de la información predial de los inmuebles antiguos que la entidad había adquirido, del ejercicio anterior, se identificaron las acciones propias a realizar por GAP y las posibles situaciones que requerían de la participación de la Oficina Asesora Jurídica – OAJ, para su solución.
A principios del mes de marzo como resultado de la tarea realizada, se elaboró el documento preliminar “Guía saneamiento juridico predial”, donde se plasmaron las acciones comentadas en el párrafo anterior. Posteriormente se envió dicho documento a la OAJ para que complementara su participación en la guía en construcción,  para posteriormente realizar una reunión entre ambas dependencias  con el fin de consolidar el documento final. La primera versión se entregará el 1 de junio de 2020, como se indicó en el plan de mejoramiento.
16/02/2021: Se elaboró por parte de la Oficina Asesora Jurídica y la Subdirección Corportaiva y Asuntos Disciplinarios , la "Guia de Saneamiento predial"  Código: GA-GU-06 (Se anexa en drive evidencia)
</t>
  </si>
  <si>
    <r>
      <rPr>
        <rFont val="Arial"/>
        <sz val="10.0"/>
      </rPr>
      <t xml:space="preserve">
</t>
    </r>
    <r>
      <rPr>
        <rFont val="Arial"/>
        <b/>
        <sz val="10.0"/>
      </rPr>
      <t xml:space="preserve">
30/04/2020:</t>
    </r>
    <r>
      <rPr>
        <rFont val="Arial"/>
        <sz val="10.0"/>
      </rPr>
      <t xml:space="preserve"> De acuerdo al seguimiento efectuado por el refrente de la OAJ, frente a la elaboracion de una "guia para el saneamiento de los predios del IDIGER", se observó que reporta un avanace entre la Subdirección Corporativa y la OAJ en la elaboración del lineamiento institucional referido, no obstante, no se remitio borrador o evidencia del mismo, por el contrario, el referente de la OAJ, reportó en su seguimiento que "la primera versión se entregará el 1 de junio de 2020, como se indicó en el plan de mejoramiento", por lo tanto el avance de la acción es del 0%
Cabe reasaltar que en efecto el responsable de proceso definió como fecha limite para completar el plan de mejoramiento el próximo 01/06/2020, por lo cual se recomienda elaborar, presentar y socializar el linemiento insitucional para el saneamiento predial antes de la fecha mensionada, debido a que si se sobrepasa el estado de la acción cambiará a vencida. </t>
    </r>
    <r>
      <rPr>
        <rFont val="Arial"/>
        <b/>
        <sz val="10.0"/>
      </rPr>
      <t xml:space="preserve">SANH
14/07/2020: </t>
    </r>
    <r>
      <rPr>
        <rFont val="Arial"/>
        <sz val="10.0"/>
      </rPr>
      <t>A la fecha de revisión esta acción se encontró en estado "abierta vencida" (fecha de terminación 01/06/2020); mediante comunicación interna 2020IE2513 del 07/07/2020, la Oficina AsesoraJurídica solicitó "prorroga hasta el dia 30 de novimebre de 2020 (...)"</t>
    </r>
    <r>
      <rPr>
        <rFont val="Arial"/>
        <b/>
        <sz val="10.0"/>
      </rPr>
      <t xml:space="preserve"> por lo cual desde la Oficina de Control Interno se cambió la fecha de finalización del "01/06/2020" y se asignó nueva fecha para el 30/11/2020, pasando a estado "abierta en desarrollo". SANH
</t>
    </r>
    <r>
      <rPr>
        <rFont val="Arial"/>
        <sz val="10.0"/>
      </rPr>
      <t xml:space="preserve">
</t>
    </r>
    <r>
      <rPr>
        <rFont val="Arial"/>
        <b/>
        <sz val="10.0"/>
      </rPr>
      <t xml:space="preserve">24/082020 </t>
    </r>
    <r>
      <rPr>
        <rFont val="Arial"/>
        <sz val="10.0"/>
      </rPr>
      <t xml:space="preserve">Durante este seguimiento no se encontraron registros o evidencias de cumplimiento por parte del responsable de la acción. </t>
    </r>
    <r>
      <rPr>
        <rFont val="Arial"/>
        <b/>
        <sz val="10.0"/>
      </rPr>
      <t>AFPH.
22/09/2020</t>
    </r>
    <r>
      <rPr>
        <rFont val="Arial"/>
        <sz val="10.0"/>
      </rPr>
      <t xml:space="preserve"> Durante este seguimiento no se encontraron registros o evidencias de cumplimiento por parte del responsable de la acción. </t>
    </r>
    <r>
      <rPr>
        <rFont val="Arial"/>
        <b/>
        <sz val="10.0"/>
      </rPr>
      <t>AFPH.
30/10/2020</t>
    </r>
    <r>
      <rPr>
        <rFont val="Arial"/>
        <sz val="10.0"/>
      </rPr>
      <t xml:space="preserve"> A la fecha de ete seguimiento no se encontraron reportes o evidencias del cumplimiento de la acción por parte del responsable de la acción o lider del proceso</t>
    </r>
    <r>
      <rPr>
        <rFont val="Arial"/>
        <b/>
        <sz val="10.0"/>
      </rPr>
      <t xml:space="preserve">. AFPH 
</t>
    </r>
    <r>
      <rPr>
        <rFont val="Arial"/>
        <sz val="10.0"/>
      </rPr>
      <t xml:space="preserve">31/12/2020  A la fecha de ete seguimiento no se encontraron reportes o evidencias del cumplimiento de la acción por parte del responsable de la acción o lider del proceso. AFPH 
2/02/2021: Se identifica en el link </t>
    </r>
    <r>
      <rPr>
        <rFont val="Arial"/>
        <color rgb="FF1155CC"/>
        <sz val="10.0"/>
        <u/>
      </rPr>
      <t>https://www.idiger.gov.co/documents/20182/979874/GA-GU-06+GUIA+DE+SANEAMIENTO+PREDIAL.pdf/612671c5-c812-4c41-ade4-b0dd6a613c88</t>
    </r>
    <r>
      <rPr>
        <rFont val="Arial"/>
        <sz val="10.0"/>
      </rPr>
      <t>, el documento asociado. Se recomienda socialización con los procesos que se ven impactados por  el lineamiento tales como Gestión Fiannaciera. Se cierra la accción. DKRP.
13/04/2021: GA-GU-06 En la Guia de Saneamiento predial, se debe corregir el titulo de la hoja 2 en adelante cambiar PREDIA por PREDIAL. KPSL</t>
    </r>
  </si>
  <si>
    <t>AIADPREDIAL19-7</t>
  </si>
  <si>
    <t xml:space="preserve">Resolución 180 de 2014 "Por medio de la cual se modifica parcialmente la Resolución 109 de 2014, por la cual se adopta el Plan de Gestión Social para el Programa de Reasentamiento de Familias en Alto Riesgo y se establecen los criterios para la Adquisición Predial y el Reconocimiento Económico por los Impactos Generados".
“ARTÍCULO  PRIMERO. Modificar el numeral 6º del artículo séptimo de la Resolución 109 de 2014, el cual quedará así:
"6. Factor de arraigo: Este factor se reconocerá y pagará al propietario y/o poseedor, por el impacto generado por la ruptura de las redes sociales y las relaciones de la familia con el entorno, de acuerdo al tiempo de residencia en la vivienda objeto de adquisición. Este factor se estima conforme al Plan de Gestión Social adoptado con la presente resolución. 
El valor a reconocer se basa en el resultado de la identificación del tiempo de residencia del propietario y /o poseedor y se aplicará con base en la suma de los factores de movilización, trámite, perdida de ingreso y renta, desarrollado en artículos precedentes, multiplicado por el factor de arraigo:” (Negrilla y subrayado fuera de texto)
</t>
  </si>
  <si>
    <t>OBSERVACIÓN 1: AUMENTO DEL ARRAIGO SOCIAL POR TIEMPO TRANSCURRIDO DURANTE EL PROCESO DE ADQUISICIÓN PREDIAL.”</t>
  </si>
  <si>
    <t>No aceptación por parte de los propietarios y/o poseedores de la oferta de compra presentada por la entidad, gravamenes o limitaciones al dominio que impiden continuar con la negociación o problemas en cabida y linderos.</t>
  </si>
  <si>
    <t>Hacer seguimiento a los procesos de adquisición predial que presenten retrasos o demoras injustificadas en el trámite de la enajenación voluntaria, con el grupo predial de la Oficina Asesora Jurídica y la Subdirección para la Reducción de Riesgos y Adaptación al Cambio Climático en la cual se levantarán actas.</t>
  </si>
  <si>
    <t>Oficina Asesora Jurídica y Subdirección para la Reducción del Riesgo y Adaptación al Cambio Climático.</t>
  </si>
  <si>
    <t xml:space="preserve">Frente a la observación 1, se realizaron actividades  a partir de la observación realizada en la auditoria, tales como adopción mediante la Resolución 710 de Diciembre de 2020, de  un nuevo Plan de Gestión Social;  a traves de dicho plan se implementaron   varios  formatos  entre ellos el "FORMATO DE SEGUIMIENTO A LAS ACTIVIDADES DE PLAN DEL GESTIÓN SOCIAL EN EL MARCO DEL PROGRAMA DE REASENTAMIENTO DE FAMILIAS EN ALTO RIESGO A TRAVÉS DE ADQUISICIÓN PREDIAL CON EL IDIGER", (código GR-FT-57) aprobado por la Oficina de Planeación el  20/02/2020.   Este formato esta siendo diligenciando principalmente en aquellos casos en que se presentan dificultades para el avance individual de cada familia, el cual puede variar si se presentan obstaculos o demoras  que interrumpan el procesos de negociación, entre las cuales estan: la falta de interés, por parte de los presuntos titulares de derechos en el proceso de enajenación voluntaria, diferencias en cabida y linderos, limitaciones y/o gravámenes al dominio, así como demoras por parte de las entidades prestadoras de servicios públicos domiciliarios en realizar la desconexión de las acometidas en cada vivienda y en la expedición del respectivo paz y salvo. Donde este último es requisito indispensable para realizar el desembolso final a las familias con base en los términos acordados en las promesas de venta y/o contratos de mejoras. 
18/09/2020.  Frente a la observación 1.  El (formatocódigo GR-FT-57) se implementó en los 61 procesos que se encuentran activos y en trámite de reasentamientos en la modalidad de adquisición predial, de manera física (para su diligenciamiento continuo) en cada uno de los expedientes, los 61 expedientes mencionados pueden ser consultados en el siguiente link:
https://docs.google.com/spreadsheets/d/1G2SAvLcMezz6nh0uyioWB4z8qPvjOAfZC52V_snWqnI/edit#gid=1478842833Así mismo se realizan reuniones quincenales de seguimiento en la Subdirección para la Reducción del Riesgo y Efectos del Cambio Climático y el grupo de gestión predial de la Oficina Asesora Jurídica, en la que se revisa el avance en cada uno de los procesos, Actas que se pueden consultar en el siguiente link:  ttps://drive.google.com/drive/folders/1V9UbXQUo1XsKfZsDLya1NCdxXGZzCKbr
El seguimiento a los procesos de adquisición también se realiza en la base SEGUIMIENTO GESTIÓN REASENTAMIENTOS 2020-II, en la pestaña de ATENCIÓN AL PÚBLICO, donde se incluye toda la información.
https://docs.google.com/spreadsheets/d/1G2SAvLcMezz6nh0uyioWB4z8qPvjOAfZC52V_snWqnI/edit#gid=1478842833
De esta manera solicitamos se de cierre a la observación de “AUMENTO DEL ARRAIGO SOCIAL POR TIEMPO TRANSCURRIDO DURANTE EL PROCESO DE ADQUISICIÓN PREDIAL”, atendiendo que se realizaron e implementaron las actividades necesarias para hacer seguimiento a los procesos de adquisición predial que presenten retrasos o demoras injustificadas en el trámite de la enajenación voluntaria. 
Se solicita el cierre  de observación. </t>
  </si>
  <si>
    <r>
      <rPr>
        <rFont val="Arial"/>
        <b/>
        <sz val="10.0"/>
      </rPr>
      <t xml:space="preserve">
30/04/2020: </t>
    </r>
    <r>
      <rPr>
        <rFont val="Arial"/>
        <sz val="10.0"/>
      </rPr>
      <t xml:space="preserve">Se observó que el refrente reportó y remitió las evidencias de la expedición de la Resolución 710 de diciembre de 2019 " Por medio del cual se adotó el plan de gestión social para la adquisición predial (...)" y el formato "formato de seguimiento a las actividades de plan del gestión social en el marco del programa de reasentamiento de familias en alto riesgo a través de adquisición predial con el idiger" (código GR-FT-57).
Dado que la observación de auditoria es el </t>
    </r>
    <r>
      <rPr>
        <rFont val="Arial"/>
        <b/>
        <i/>
        <sz val="10.0"/>
      </rPr>
      <t>"Aumento del arraigo social por el tiempo transcurrido en el proceso de adquisión predial"</t>
    </r>
    <r>
      <rPr>
        <rFont val="Arial"/>
        <sz val="10.0"/>
      </rPr>
      <t xml:space="preserve">, y que la acción propuesta por el responsable de proceso se enfocó en  </t>
    </r>
    <r>
      <rPr>
        <rFont val="Arial"/>
        <i/>
        <sz val="10.0"/>
      </rPr>
      <t>"</t>
    </r>
    <r>
      <rPr>
        <rFont val="Arial"/>
        <b/>
        <i/>
        <sz val="10.0"/>
      </rPr>
      <t>Hacer seguimiento a los procesos de adquisición predial que presenten retrasos o demoras injustificadas en el trámite de la enajenación voluntaria,</t>
    </r>
    <r>
      <rPr>
        <rFont val="Arial"/>
        <i/>
        <sz val="10.0"/>
      </rPr>
      <t xml:space="preserve"> con el grupo predial de la Oficina Asesora Jurídica y la Subdirección para la Reducción de Riesgos y Adaptación al Cambio Climático en la cual se levantarán actas"; </t>
    </r>
    <r>
      <rPr>
        <rFont val="Arial"/>
        <sz val="10.0"/>
      </rPr>
      <t xml:space="preserve">es necesario que tanto la OAJ como la Subdirección de Reducción especifiquen o remitan la relación de los casos o expedientes con las correspondientes evidencias de su gestión en los cuales se han aplicado las dispociones de la Resolución 710 de 2019 y los correspondientes formatos de seguimeinto al plan de gestion social, con el fin de poder establecer el avance. </t>
    </r>
    <r>
      <rPr>
        <rFont val="Arial"/>
        <b/>
        <sz val="10.0"/>
      </rPr>
      <t xml:space="preserve">SANH
24/082020 </t>
    </r>
    <r>
      <rPr>
        <rFont val="Arial"/>
        <sz val="10.0"/>
      </rPr>
      <t>Durante este seguimiento no se encontraron registros o evidencias de cumplimiento  de la acción</t>
    </r>
    <r>
      <rPr>
        <rFont val="Arial"/>
        <b/>
        <sz val="10.0"/>
      </rPr>
      <t>. AFPH.</t>
    </r>
    <r>
      <rPr>
        <rFont val="Arial"/>
        <i/>
        <sz val="10.0"/>
      </rPr>
      <t xml:space="preserve">
</t>
    </r>
    <r>
      <rPr>
        <rFont val="Arial"/>
        <b/>
        <i/>
        <sz val="10.0"/>
      </rPr>
      <t xml:space="preserve">
</t>
    </r>
    <r>
      <rPr>
        <rFont val="Arial"/>
        <b/>
        <sz val="10.0"/>
      </rPr>
      <t>22/09/2020</t>
    </r>
    <r>
      <rPr>
        <rFont val="Arial"/>
        <sz val="10.0"/>
      </rPr>
      <t xml:space="preserve"> se evidencian los seguimientos a los procesos de adquisición predial, se implementó el formato GR-FT-57 seguimiento a las actividades del plan de gestión social, así mismo se evidencia el seguimiento y registro de la información en la base de datos Gestión de reasentamientos 2020 II, así como las actas de reunión relacionadas con las acciones presentadas de forma mensual, se cuenta con 61 expedientes que dan cuenta de los seguimientos realizados. frente a la evidencia documental presentada la OCI concede el cierre de la acción, haciendo la claridad que se continuara con el monitoreo y verificación de su cumplimiento hasta el cierre de la vigencia 2020. </t>
    </r>
    <r>
      <rPr>
        <rFont val="Arial"/>
        <b/>
        <sz val="10.0"/>
      </rPr>
      <t>AFPH</t>
    </r>
  </si>
  <si>
    <t>30/04/2020: El responsable de proceso no realizó seguimiento.
 18/09/2020. Se efectúo la revisión del  FORMATO UNICO HOJA DE VIDA DEL SIDEAP a todos los contratistas cuyo objeto esta relacionada con adquisición predial. Se anexan 18 formatos correspondientes a los 18 contratos 18 suscritos, entre el mes de enero al mes de septiembre de 2020, en los cuales se puede evidenciar la  firma de la jefe de la Oficina Asesora Jurídica, previa verificación. 
Se solicita el cierre de la acción.</t>
  </si>
  <si>
    <r>
      <rPr>
        <rFont val="Arial"/>
        <b/>
        <sz val="10.0"/>
      </rPr>
      <t xml:space="preserve">
30/04/2020:</t>
    </r>
    <r>
      <rPr>
        <rFont val="Arial"/>
        <sz val="10.0"/>
      </rPr>
      <t xml:space="preserve"> El referente de la OAJ, no realizó, comunicó y remitió las evidencias en el plazo establecido (del 30/03/2020 hasta el 24/04/2020)  para el avance relacionado con la acción, por lo tanto no es posible efectuar el seguimeinto por parte del Oficina de Control interno.
</t>
    </r>
    <r>
      <rPr>
        <rFont val="Arial"/>
        <b/>
        <sz val="10.0"/>
      </rPr>
      <t xml:space="preserve">24/082020 </t>
    </r>
    <r>
      <rPr>
        <rFont val="Arial"/>
        <sz val="10.0"/>
      </rPr>
      <t xml:space="preserve">Durante este seguimiento no se encontraron registros o evidencias de cumplimiento  de la acción. </t>
    </r>
    <r>
      <rPr>
        <rFont val="Arial"/>
        <b/>
        <sz val="10.0"/>
      </rPr>
      <t>AFPH.
22/09/2020</t>
    </r>
    <r>
      <rPr>
        <rFont val="Arial"/>
        <sz val="10.0"/>
      </rPr>
      <t xml:space="preserve"> La OAJ remite 18 hojas de vida firmadas, no obstante, la verificación de este hallazgo se realizará directamente en los expedientes contractuales. Desde la OCI, se remitirá la solicitud de muestra de contratos para su revisión y validación, la cual se realizara a partir del 28 de septiembre del año en curso. </t>
    </r>
    <r>
      <rPr>
        <rFont val="Arial"/>
        <b/>
        <sz val="10.0"/>
      </rPr>
      <t>AFPH
30/09/2020:</t>
    </r>
    <r>
      <rPr>
        <rFont val="Arial"/>
        <sz val="10.0"/>
      </rPr>
      <t xml:space="preserve"> Una vez realizada la verificación de los expedientes contractuales 140, 147, 150, 151, 153, 154, 160, 164, 165, 169, 174, 175, 210 de 2020, para determinar el avance y cumplimiento de la acción AIADPREDIAL19-5: “Previo a la suscripción del contrato el abogado, verificará el correcto diligenciamiento de los formatos únicos de hoja de vida y remitirá a la Jefe de la Oficina Asesora Jurídica para su firma.”, se evidenció el correcto diligenciamiento del formato único de hoja de vida con la respectiva firma del servidor/a de la oficina asesora jurídica para cada caso de la muestra seleccionada. Por lo cual es pertinente el cierre de la acción.
No obstante, se observó que en el expediente contractual 175, a pesar de que el formato único de hoja de vida se encontraba correctamente diligenciado y con la firma de la servidora de la oficina asesora jurídica, no se pudo constatar esta firma con la del documento de designación de supervisión contractual, ya que no estaba firmado por la misma servidora que ejercía el cargo en el momento de la celebración del mismo. </t>
    </r>
    <r>
      <rPr>
        <rFont val="Arial"/>
        <b/>
        <sz val="10.0"/>
      </rPr>
      <t>TMMM - SANH</t>
    </r>
  </si>
  <si>
    <t>Mediante comunicacion interna  No. 2020IE1489 se reitera a las diferentes áreas de la Entidad, el deber que tienen los Supervisores de remitir o publicar la documentación contractual en el SECOP I o SECOP II, según corresponda (Se remite como evidencia la referida comunicación).
18/09/2020: Se proyecto comunicación interna con Radicado N° 2020IE3673, dirigida a los subidrectores, Jefes de oficina y supervisores, aclarando que el documento que se publica en el SECOP II, para acrediar la ejecución del contrato es el“Informe de actividades orden prestación de servicios / contrato prestación de servicios (formato GFI-FT-02 VERSIÓN 2)”,sin incluir los anexos que se radican con la cuenta de cobro, pues los mismos contienen información sensible y no acreditan las actividades con las cuales se da cumplimiento al objeto y obligaciones del contratista. De igual forma se aclara que: "En caso de que el contratista deba entregar productos, el supervisor sólo podrá publicarlos, cuando no contengan información que sea propia del manejo de la entidad y sus procesos misionales, la cual pueda llegar a ser mal interpretada o utilizada para fines diferentes por los cuales fue contratada, como es el caso de los conceptos técnicos, informes de visitas, entre otros"
Se Solicita el cierre de la acción 
13/07/2021: Se esta actualizando el procedimiento precontractual por parte de la contratista Katherine Vela quien espera presentar un borrador el dia 23 de julio para ser aprobado y subdo al SGC y el manual de contratacion se encuentra en proceso de actualizacion por parte de la Oficina Asesora de planeacion</t>
  </si>
  <si>
    <r>
      <rPr>
        <rFont val="Arial"/>
        <b/>
        <sz val="10.0"/>
      </rPr>
      <t xml:space="preserve">
30/04/2020: </t>
    </r>
    <r>
      <rPr>
        <rFont val="Arial"/>
        <b val="0"/>
        <sz val="10.0"/>
      </rPr>
      <t>El referenre de la OAJ remitió copia de la comunicación interna, "Documentación que debe ser publicada en el SECOP I y SECOP II", cordis 2020IE1489 del 24/04/2020", en la cual se comunican a los Subdirectores, jefes de oficina y supervisores de contrato del IDIGER, la documentacion que deben remitir a la OAJ para su publicación en SECOP I o la que deben subir directamente al SECOP II, en el marco de la normatividad vigente.
La accion propuesta por el responsable del proceso fue remitir dicha comunicación, no obstante por si sola no garantiza la eliminación el Hallazgo de auditoría, debido a que esta estableció:</t>
    </r>
    <r>
      <rPr>
        <rFont val="Arial"/>
        <b/>
        <sz val="10.0"/>
      </rPr>
      <t xml:space="preserve">
</t>
    </r>
    <r>
      <rPr>
        <rFont val="Arial"/>
        <b/>
        <i/>
        <sz val="10.0"/>
      </rPr>
      <t xml:space="preserve">NO SE OBSERVÓ LA PUBLICACIÓN COMPLETA DE LOS DOCUMENTOS “CERTIFICADO DE CUMPLIMIENTO DE OBLIGACIONES  E  “INFORME DE ACTIVIDADES CONTRATO DE PRESTACIÓN DE SERVICIOS”, EN LA PLATAFORMA SECOP I Y II
</t>
    </r>
    <r>
      <rPr>
        <rFont val="Arial"/>
        <b val="0"/>
        <sz val="10.0"/>
      </rPr>
      <t xml:space="preserve">Ya que la OAJ tiene la obliacion de subir a la plataforma SECOP I según la comunicación remitida 2020IE1489 del 24/04/2020, la siguiente información contractual: Acta de inicio, informes de ejecución, informes finales en los casos que aplique, acta de recibo a satisfacción, todos los demas documentos que se generen en la ejecución del contrato" y que los supervisores tiene la misma obligación de subir los documetnos mencionados al SECOP II, se recomienda a la OAJ realizar la revisión del cumplimiento de estas directrices y remitir las evidendas de su ejecución para que por medio de una muestra la Oficina de Control Interno determine si la documentación contractual generada se encuentra publicada, de lo contrario no es posible determinar avance o cerrar el hallazgo.  </t>
    </r>
    <r>
      <rPr>
        <rFont val="Arial"/>
        <b/>
        <sz val="10.0"/>
      </rPr>
      <t xml:space="preserve">SANH
24/082020 </t>
    </r>
    <r>
      <rPr>
        <rFont val="Arial"/>
        <b val="0"/>
        <sz val="10.0"/>
      </rPr>
      <t>Durante este seguimiento no se encontraron registros o evidencias de cumplimiento  de la acción</t>
    </r>
    <r>
      <rPr>
        <rFont val="Arial"/>
        <b/>
        <sz val="10.0"/>
      </rPr>
      <t xml:space="preserve">. AFPH.
22/09/2020 </t>
    </r>
    <r>
      <rPr>
        <rFont val="Arial"/>
        <b val="0"/>
        <sz val="10.0"/>
      </rPr>
      <t>La OAJ informa a través de comunicación interna, 2020IE3676 que se proyectó comunicación interna, dirigida a los subdirectores, jefes de oficina y supervisores, aclarando que el documento que se publica en el SECOP II, para acreditar la ejecución del contrato es el "Informe de actividades orden de prestación de servicios / contrato prestación de servicios (formato GFI-FT-02 Versión 2)", sin incluir los anexos que se radican con la cuenta de cobro, pues los mismos contienen información sensible y no acreditan las actividades con las cuales se da cumplimiento al objeto y obligaciones del contratista. De igual forma se aclara que en caso de que el contratista deba entregar productos, el supervisor solo podrá publicarlos, cuando no contengan información que sea propia del manejo de la entidad y sus procesos misionales, la cual pueda llegar a ser mal interpretada o utilizada para fines diferentes por los cuales fue contratada, como es el caso de los conceptos técnicos, informes de visitas, entre otros. Dado lo expuesto por la OAJ, se da cierre a la acción recomendando la implementación de una política de anonimizacion de datos para que se puedan publicar los demás documentos de los que habla la norma descrita en el requisito de este hallazgo</t>
    </r>
    <r>
      <rPr>
        <rFont val="Arial"/>
        <b/>
        <sz val="10.0"/>
      </rPr>
      <t>. AHPH</t>
    </r>
  </si>
  <si>
    <t>ACGC19-1</t>
  </si>
  <si>
    <t>Auditoria Continua Gestión Contractual</t>
  </si>
  <si>
    <t>Decreto 1082 de 2015 Artículo 2.2.1.1.1.4.4. “Actualización del Plan Anual de Adquisiciones.
La Entidad Estatal debe actualizar el Plan Anual de Adquisiciones por lo menos una vez
durante su vigencia, en la forma y la oportunidad que para el efecto disponga Colombia
Compra Eficiente
La Entidad Estatal debe actualizar el Plan Anual de Adquisiciones cuando: (i) haya ajustes
en los cronogramas de adquisición, valores, modalidad de selección, origen de los recursos;
(ii) para incluir nuevas obras, bienes y/o servicios; (iii) excluir obras, bienes y/o servicios; o
(iv) modificar el presupuesto anual de adquisiciones”</t>
  </si>
  <si>
    <t>OBSERVACIÓN DE AUDITORÍA CONTINUA 1: Se presentan debilidades en los
controles de actualización del Plan Anual de Adquisiciones y en la definición
específica de roles para su publicación y modificación, así como en la actualización
de las herramientas de planificación contractual que son fuente de este, documento
denominado Ficha de Inversión.</t>
  </si>
  <si>
    <t xml:space="preserve">Falta de actualización del procedimiento de gestión precontractual y del manual de contratación en la cual se indique claramente los roles de actualización y publicación del Plan Anual de Adquisiciones </t>
  </si>
  <si>
    <t>La oficina asesora  jurídica con el apoyo de las áreas, realizará la actualización del procedimineto precontractual y del manual de contratación.</t>
  </si>
  <si>
    <t>Oficina Asesora Jurídica-Área precontractual</t>
  </si>
  <si>
    <r>
      <rPr>
        <rFont val="Arial"/>
        <sz val="11.0"/>
      </rPr>
      <t xml:space="preserve">Los procedimientos precontractuales asi como el manual de contratacion estan siendo revisados por los funcionarios competentes
Mediante comunicación interna Rad. 2020IE3838 del 25 de Septiembre de 2020, se realizo la solicitud de ampliación del termino para cumplir con la acción de mejora hasta el 31 de Diciembre de 2020.
15/02/2021: Conjuntamente con la oficina de planeacion se viene trabajando en la actualización de procesos y manuales, donde a la fecha se cuenta con el avance de la actualización del proceso pre contractual de contratos de prestacion de servicios y de apoyo a la gestión con sus respecivos formatos, la actualización de los formatos de estudios previos para los procesos de selección y la públicacion de la guia de supervisión e interventoria (Se anexan los documentos en mencion)
22/09/2021: Se actualizo el manual de funciones, el cual esta en revision juridica en relacion a este item que identifique los roles de actualización y publicación del Plan Anual de Adquisiciones. En cuanto a la actualizacin del procedimiento precontractual se esta trabajando en el area juridica.  procedimientos. Se adjunta avance de manual actualizado. KV
11/10/2021: Se actualizo el manual de contratacion N 7.1.1 (roles de actualización y publicación del Plan Anual de Adquisiciones), se adjunta el link del manual actualizado y publicado:  </t>
    </r>
    <r>
      <rPr>
        <rFont val="Arial"/>
        <color rgb="FF1155CC"/>
        <sz val="11.0"/>
        <u/>
      </rPr>
      <t xml:space="preserve">https://www.idiger.gov.co/documents/20182/980152/GC-MN-01+Manual+De+Contrataci%C3%B3n+V7.pdf/056cd834-e6aa-4727-b8b3-ba5cc46d9042
</t>
    </r>
    <r>
      <rPr>
        <rFont val="Arial"/>
        <sz val="10.0"/>
      </rPr>
      <t>21/10/2021: Se adjunta en ON DRIVE el acta de aprobación de actualización del manual de contratación, en cuanto a la observación de CI: "el acto administrativo mediante el cual se adoptó el vigente manual y se deroga el anterior y además incluir en la descripción de la modificación del Manual V7 si fue derogado la versión anterior como se deja en la trazabilidad (ejemplo versión 2 del 12-03-2010)", se aclara lo siguiente: 
1.) El Sistema de Gestión de la Calidad cuenta con el procedimiento DE-PD-01 V5 " PROCEDIMIENTO PARA LA CREACIÓN, ACTUALIZACIÓN, ELIMINACIÓN Y CONTROL DE DOCUMENTOS " en el cual en la política de operación 4.12 en su parte instancias de aprobación de los documentos - Lineamientos para la Aprobación de los documentos: (Políticas, Planes, Mapa de Procesos y Manuales) se establece en el numeral 4 que, "Los documentos que se presentarán ante el Comité Institucional de Gestión y Desempeño para aprobación deberán revisarse metodológicamente por la Oficina Asesora de Planeación sin excepción" 2.) El Manual de Contratación por su nivel de importancia se considera importante llevarse para aprobación al Comité de Gestión y Desempeño para aprobación, sin embargo, teniendo en cuenta que en la Resolución 113 de 2021 "Por medio del cual ...... se reorganiza el Comité de Contratación del IDIGER" en su numeral 4. Proponer la adopción de lineamientos y directrices en relación a la gestión contractual de la Entidad, el equipo de Calidad consideró pertinente que en vez de que sea el Comité Institucional de Gestión y Desempeño quien lo apruebe, sea el Comité de Contratación quién lo apruebe por competencia. Por lo anterior fue llevado ante esa instancia el 30 de septiembre de 2021 y aprobado por el citado Comité. 3.) Aclarar que una vez un documento controlado por el Sistema de Gestión de la Calidad es aprobado, se actualiza la fecha de aprobación, se actualiza el número de versión y se solicita la publicación y de inmediato se solicita y realiza la publicación del documento de la versión anterior, lo anterior para garantizar el uso de documentos vigentes y actualizados. Por lo tanto "la derogación" está implícita en la versión vigente. 4.) Del Comité de Contratación en la cual se aprobó el manual de contratación se genera el acta, la cual se convierte en el acto administrativo de aprobación. KV
25/10/2021: Aclaración: Dada la recomendación realizada por la Oficina de Control Interno en On Drive, sobre la inclusión en el manual de contratación que relaciona lo siguiente: “Se recomienda se establezca un acápite para el régimen especial (Situaciones de Desastre y Calamidad Pública) frente a los cuales la entidad por su naturaleza ejecuta en el marco de sus funciones de conformidad a la Ley 1523 de 2021 (art. 66)”. La OAJ realiza la siguiente aclaración: dentro del manual se encuentra la urgencia manifiesta, sobre la cual se originó el hallazgo que se solicita cerrar; la calamidad pública es un evento extraordinario, regulado por la Ley 1523 de 2012, el cual fue declarado por primera vez en Bogotá en el año 2020, de tal suerte que lo contemplado en el Acuerdo 546 de 2013, Decreto 174 de 2014 y Manual Operativo 002 de 2019, fue aplicado para la contratación, es decir, realizarla en el marco del Artículo 66. El IDIGER, para reglamentar el procedimiento de adquisición de bienes y servicios expidió la Resolución 099 de 2020, por lo que, a la fecha existe reglamentación propia para la contratación en declaratoria de calamidad. Igualmente, la fecha de la ley 1523 de 2021 no corresponde a las fechas de los hallazgos que son 2019. KV</t>
    </r>
  </si>
  <si>
    <r>
      <rPr>
        <rFont val="Arial"/>
        <b/>
        <sz val="11.0"/>
      </rPr>
      <t xml:space="preserve">
30/04/2020:</t>
    </r>
    <r>
      <rPr>
        <rFont val="Arial"/>
        <sz val="11.0"/>
      </rPr>
      <t xml:space="preserve"> El referente de la OAJ no remitio evidencias del avance en la actualizacion de los procedimientos precontractual y manal de contración, por lo cual no es posible evidenciar su ejecución, se recomienda que dicha actualización garantice la inclusicon de las directrices para la gestion del plan anual de adquisiciones como señala la observacion de auditoria. </t>
    </r>
    <r>
      <rPr>
        <rFont val="Arial"/>
        <b/>
        <sz val="11.0"/>
      </rPr>
      <t xml:space="preserve">SANH.
</t>
    </r>
    <r>
      <rPr>
        <rFont val="Arial"/>
        <sz val="11.0"/>
      </rPr>
      <t xml:space="preserve">14/07/2020: A la fecha de revisión esta acción se encontró en estado "abierta en desarrollo" (fecha de terminación 30/07/2020); mediante comunicación interna 2020IE2513 del 07/07/2020, la Oficina Asesora Jurídica solicitó "prorroga hasta el dia 31 de diciembre de 2020 (...)"  no obstante, </t>
    </r>
    <r>
      <rPr>
        <rFont val="Arial"/>
        <b/>
        <sz val="11.0"/>
      </rPr>
      <t xml:space="preserve"> la Oficina de Control Interno indicó que la la fecha de finalización seria hasta el 30/09/2020 con el fin de que se actualicen los lineamientos en materia de contratación en la vigencia de manera oportuna.
24/082020</t>
    </r>
    <r>
      <rPr>
        <rFont val="Arial"/>
        <sz val="11.0"/>
      </rPr>
      <t xml:space="preserve"> Durante este seguimiento no se encontraron registros o evidencias de cumplimiento  de la acción. </t>
    </r>
    <r>
      <rPr>
        <rFont val="Arial"/>
        <b/>
        <sz val="11.0"/>
      </rPr>
      <t xml:space="preserve">AFPH.
22/09/2020 </t>
    </r>
    <r>
      <rPr>
        <rFont val="Arial"/>
        <sz val="11.0"/>
      </rPr>
      <t>Durante este seguimiento no se encontraron registros o evidencias de cumplimiento por parte del responsable de la acción.</t>
    </r>
    <r>
      <rPr>
        <rFont val="Arial"/>
        <b/>
        <sz val="11.0"/>
      </rPr>
      <t xml:space="preserve"> AFPH.
01/10/2020: </t>
    </r>
    <r>
      <rPr>
        <rFont val="Arial"/>
        <sz val="11.0"/>
      </rPr>
      <t>De acuerdo a la solicitud de la OAJ (comunicación interna 2020IE3838), se amplia la fecha para la terminación de la acción "La oficina asesora asesora jurídica con el apoyo de las áreas, realizará la actualización del procedimineto precontractual y del manual de contratación." pasando del 30/09/2020 al 31/12/2020.</t>
    </r>
    <r>
      <rPr>
        <rFont val="Arial"/>
        <b/>
        <sz val="11.0"/>
      </rPr>
      <t xml:space="preserve"> SANH
30/10/2020</t>
    </r>
    <r>
      <rPr>
        <rFont val="Arial"/>
        <sz val="11.0"/>
      </rPr>
      <t xml:space="preserve"> A la fecha de ete seguimiento no se encontraron reportes o evidencias del cumplimiento de la acción por parte del responsable de la acción o lider del proceso. </t>
    </r>
    <r>
      <rPr>
        <rFont val="Arial"/>
        <b/>
        <sz val="11.0"/>
      </rPr>
      <t xml:space="preserve">AFPH
31/12/2020  </t>
    </r>
    <r>
      <rPr>
        <rFont val="Arial"/>
        <sz val="11.0"/>
      </rPr>
      <t xml:space="preserve">A la fecha de ete seguimiento no se encontraron reportes o evidencias del cumplimiento de la acción por parte del responsable de la acción o lider del proceso. </t>
    </r>
    <r>
      <rPr>
        <rFont val="Arial"/>
        <b/>
        <sz val="11.0"/>
      </rPr>
      <t xml:space="preserve">AFPH
2/03/2021: Los documentos continuan entramite de actualización. El estado continua igual. DKRP  
06/04/2021: Es necesario que la actualización de procesos y manuales  garantice acciones correspondientes en los controles de actualización del Plan Anual de Adquisiciones. El estado continua igual. KPSL
23/06/2021: Es necesario que la actualización de procesos y manuales, manual de contratación  garantice acciones correspondientes en los controles de actualización del Plan Anual de Adquisiciones. El estado continua igual. KPSL
</t>
    </r>
    <r>
      <rPr>
        <rFont val="Arial"/>
        <sz val="10.0"/>
      </rPr>
      <t>13/07/2021: La dependencia indica que el manual de contratación se encuentra en adecuación metodológica en OAP. Es prioritaria esta acción dado que impacta PM Institucional y de Contraloría. Continua vencida. DKRP
12/10/2021: La OAJ reporta actualización GC-MN-01 Manual De Contratación V7 del 29/09/2021 se encuentra en el mapa de procesos de la entidad y se evidencia en el numeral 7.1.1. Proceso de gestión contractual y sus procedimientos señala:</t>
    </r>
    <r>
      <rPr>
        <rFont val="Arial"/>
        <i/>
        <sz val="10.0"/>
      </rPr>
      <t xml:space="preserve"> “…Los intervinientes y responsables de cada una de las etapas de la gestión contractual serán establecidos en los procedimientos: 1. Planeación (Elaboración y Actualización del Plan Anual), 2. Selección 3. Contratación 4. Ejecución y 5. Cierre”</t>
    </r>
    <r>
      <rPr>
        <rFont val="Arial"/>
        <sz val="10.0"/>
      </rPr>
      <t xml:space="preserve"> * Se recomienda se establezca un acápite para el régimen especial (Situaciones de Desastre y Calamidad Pública) frente a los cuales la entidad por su naturaleza ejecuta en el marco de sus funciones de conformidad a la Ley 1523 de 2021 (art. 66). *Por correo electrónico comedidamente se solicita el acto administrativo mediante el cual se adoptó el vigente manual y se deroga el anterior y además incluir en la descripción de la modificación del Manual V7 si fue derogado la versión anterior como se deja en la trazabilidad (ejemplo versión 2 del 12-03-2010). KPSL.
</t>
    </r>
    <r>
      <rPr>
        <rFont val="Arial"/>
        <b/>
        <sz val="10.0"/>
      </rPr>
      <t>25/10/2021:</t>
    </r>
    <r>
      <rPr>
        <rFont val="Arial"/>
        <sz val="10.0"/>
      </rPr>
      <t xml:space="preserve"> La OAJ por correo electrónico el día 22 oct 2021 19:04 allegan evidencia de:1)Acta comité de contratación última versión SGC 2) Resolución 113-2021 Por la cual se deroga la Resolución No 139 de 2020, se reorganiza y reglamenta el Comité de Contratación del IDIGER y se dictan otras disposiciones 3) Acta de asistencia comité de contratación e indican textualmente lo siguiente: "En relación al reporte de las acciones anteriores se realiza la siguiente aclaración: Dada la recomendación realizada por la Oficina de Control Interno en On Drive, sobre la inclusión en el manual de contratación que relaciona lo siguiente: “Se recomienda se establezca un acápite para el régimen especial (Situaciones de Desastre y Calamidad Pública) frente a los cuales la entidad por su naturaleza ejecuta en el marco de sus funciones de conformidad a la Ley 1523 de 2021 (art. 66)”. La OAJ realiza la siguiente aclaración: dentro del manual se encuentra la urgencia manifiesta… la calamidad pública es un evento extraordinario, regulado por la Ley 1523 de 2012, el cual fue declarado por primera vez en Bogotá en el año 2020, de tal suerte que lo contemplado en el Acuerdo 546 de 2013, Decreto 174 de 2014 y Manual Operativo 002 de 2019, fue aplicado para la contratación, es decir, realizarla en el marco del Artículo 66. El IDIGER, para reglamentar el procedimiento de adquisición de bienes y servicios expidió la Resolución 099 de 2020, por lo que, a la fecha existe reglamentación propia para la contratación en declaratoria de calamidad. Igualmente, la fecha de la ley 1523 de 2021 no corresponde a las fechas de los hallazgos que son 2019." La OCI atendiendo lo señalado por la Oficina de Planeación y la Oficina Asesora Jurídica cambia el estado de la acción a cumplida, señalando que se deja como recomendación el acto administrativo de adopción. KPSL
</t>
    </r>
  </si>
  <si>
    <t>ACGC19-2</t>
  </si>
  <si>
    <t>Manual de Contratación GCT-MA-01 Versión 6, Capitulo IV, Etapa contractual - Acta de
Inicio:
“Todos los contratos deben tener acta de inicio, a excepción de los contratos de
compraventa de ejecución instantánea, la cual deberá suscribirse entre el supervisor y el contratista en un término de (5) días hábiles siguientes al cumplimiento de los
requisitos de ejecución. No podrá suscribirse el acta de inicio entre el supervisor y el
contratista sin que previamente hayan sido aprobadas las pólizas de los amparos
constituidos conforme a los requerimientos del contrato, y, se haya hecho el pago del
impuesto de timbre, en caso de estar obligado a él. El acta de inicio será elaborada por el
supervisor de conformidad con el formato establecido para ello, la cual deberá ser remitida a
la Oficina Asesora Jurídica para el cargue respectivo en el SECOP” (Negrilla fuera de texto)</t>
  </si>
  <si>
    <t>OBSERVACIÓN DE AUDITORÍA CONTINUA 2: Se observa que los contratos 423, 444
de 2019 suscribieron acta de inicio posterior a los cinco días establecidos en el
Manual de Contratación, así mismo se identifica contratos de compraventa de
ejecución instantánea con suscripción de actas de inicio cuando el criterio
establecido indica en el manual : “Todos los contratos deben tener acta de inicio, a
excepción de los contratos de compraventa de ejecución instantánea, la cual deberá
suscribirse entre el supervisor y el contratista en un término de (5) días hábiles
siguientes al cumplimiento de los requisitos de ejecución” . (Subrayado fuera de texto)</t>
  </si>
  <si>
    <t>Falta de conocimiento en el control por parte de los supervisores designados del término para suscribir las actas de inicio, y falta de conocimiento de los contratos que requieren la suscripción del acta de inicio y sus excepciones.</t>
  </si>
  <si>
    <t>La Oficina de Asesora Jurídica realizará comunicaciones internas en cualquiera de los medios dispuestos para tal fin en la entidad y una (1) vez por semestre, en las cuales se recuerde a los jefes de áreas u oficinas asesoras, y que estos repliquen la información a los supervisores asignados de cada área, el término de suscripción de las actas de inicio una vez cumplidos los requisitos de ejecución de los contratos, y los tipos de contratos que requieren la suscripción del acta de inicio y sus excepciones.</t>
  </si>
  <si>
    <t>Oficina Asesora Jurídica - Grupo de Gestión Contractual</t>
  </si>
  <si>
    <t>A traves de las Comunicaciones Internas No. 2020IE436 y 2020IE437 del 30/01/2020 se les recordó a todas las area y subdirecciones que el acta de inicio deberá ser suscrita dentro de los cinco (5) dias habiles suguintes al cumplimiento de los requisitos de ejecucion del contrato y que los contratos de compraventa y/o adquisicion de bines no requieren de dicha acta de inicio(se trmiten escaneadas como evidencia las comunicaciones internas relacionadas)
08/04/2021: Se anexan en el drive la evidencia de las comunicaciones Comunicaciones Internas No. 2020IE436 y 2020IE437 relacionadad en el anterior reporte
14/04/202: Se anexa al drive la evidencia de la Comunicación Interna No. Nro.2021IE1494 mediante la cual se recuerdan las directices vigentes respecto a la suscripcion de las actas de inicio a la fecha
28/04/2021: De conformidad con el reporte realizado el 13/04/2021 sobre las comunicaciones relacionadas No. 2020IE436 y 2020IE437 correspondientes al 29 de enero del año 2020, se remitieron unas actas de inicio como muestra aleatoria para determinar el avance o cierre de la acción y en una de las actas de inicio remitidas se solicita información respecto a: “Una vez revisada el acta de inicio del Contrato de Comodato 117 de 2021 que indica 26 de marzo su inicio, se observa en SECOP que la resolución 15 es del 22 de enero de 2021 por la cual resuelve celebrar el contrato de comodato, comedidamente solicito aclarar esta situación”. Por lo que la oficina jurídica aclara lo siguiente en correo enviado el 28/04/2021: “Teniendo en cuenta que el contrato se debe tramitar y publicar en la plataforma del Secop II, y que para su creación y finalmente para fase de publicación se requiere de toda la documentación del contratista, una vez se firmó el 22 de enero de 2021 la resolución por medio de la cual se justifica una contratación directa por parte del ordenador del gasto, se procedió a solicitarle todo lo pertinente al contratista, sobre los cuales fueron necesarios realizar ajustes, los mismos fueron entregados por el contratista MALLA VIAL el día 15 de marzo de 2021 fecha en la cual se realizó el cargue  en la plataforma del secop II el cual también requiere de  revisiones y aprobaciones para quedar debidamente firmado y aprobado en dicha plataforma”</t>
  </si>
  <si>
    <r>
      <rPr>
        <rFont val="Arial"/>
        <b/>
        <sz val="10.0"/>
      </rPr>
      <t xml:space="preserve">
30/04/2020: </t>
    </r>
    <r>
      <rPr>
        <rFont val="Arial"/>
        <b val="0"/>
        <sz val="10.0"/>
      </rPr>
      <t>El referenre de la OAJ no remitió copia de las comunicaciones internas 2020IE436 y 2020IE437 del 30/01/2020 en las cuales "se recordó a las areas y subdirecciones" la gestion frente a las actas de inicio. Por el contrario remitió copia de las comunicaciones 2020IE433 del 30/01/220 asunto: obligaciones especificas de los estudios previos, y 2020IE1487 del 24/04/2020 asunto: revisión de garantizas previa remisión a la Oficina Asesora Jurídica, las cuales no mencian la gestion de las actas de inicio.
En este caso no se observó evidencia de la acción ya que las comunicaciones remitidas no correponden a las directrices para las actas de inicio, por otro lado inclusive si la OAJ remite por la menos una vez (1)  por semestre una comunicación en ese sentido, dicha  accion  por si sola no garantiza la eliminación de la observación de auditoría, debido a que esta estableció:</t>
    </r>
    <r>
      <rPr>
        <rFont val="Arial"/>
        <b/>
        <sz val="10.0"/>
      </rPr>
      <t xml:space="preserve">
</t>
    </r>
    <r>
      <rPr>
        <rFont val="Arial"/>
        <b/>
        <i/>
        <sz val="10.0"/>
      </rPr>
      <t xml:space="preserve">Todos los contratos deben tener acta de inicio, a
excepción de los contratos de compraventa de ejecución instantánea, la cual deberá
suscribirse entre el supervisor y el contratista en un término de (5) días hábiles
siguientes al cumplimiento de los requisitos de ejecución” 
</t>
    </r>
    <r>
      <rPr>
        <rFont val="Arial"/>
        <b val="0"/>
        <sz val="10.0"/>
      </rPr>
      <t xml:space="preserve">Por lo tanto se recomienda a la OAJ realizar la revisión del cumplimiento de las directrices que mencionó (2020IE436 y 2020IE437 del 30/01/2020) y remitir las evidendas de su ejecución para que por medio de una muestra la Oficina de Control Interno determine si suscirpcion de las actas de inicio se ajsuta al criterio y se generan en el tiempo establecido, de lo contrario no es posible determinar avance o cerrar la observación.  </t>
    </r>
    <r>
      <rPr>
        <rFont val="Arial"/>
        <b/>
        <sz val="10.0"/>
      </rPr>
      <t xml:space="preserve">SANH
24/082020 </t>
    </r>
    <r>
      <rPr>
        <rFont val="Arial"/>
        <b val="0"/>
        <sz val="10.0"/>
      </rPr>
      <t>Durante este seguimiento no se encontraron registros o evidencias de cumplimiento  de la acción.</t>
    </r>
    <r>
      <rPr>
        <rFont val="Arial"/>
        <b/>
        <sz val="10.0"/>
      </rPr>
      <t xml:space="preserve"> AFPH.
22/09/2020 </t>
    </r>
    <r>
      <rPr>
        <rFont val="Arial"/>
        <b val="0"/>
        <sz val="10.0"/>
      </rPr>
      <t>Durante este seguimiento no se encontraron registros o evidencias de cumplimiento por parte del responsable de la acción</t>
    </r>
    <r>
      <rPr>
        <rFont val="Arial"/>
        <b/>
        <sz val="10.0"/>
      </rPr>
      <t xml:space="preserve">. AFPH.
30/10/2020 </t>
    </r>
    <r>
      <rPr>
        <rFont val="Arial"/>
        <b val="0"/>
        <sz val="10.0"/>
      </rPr>
      <t>A la fecha de ete seguimiento no se encontraron reportes o evidencias del cumplimiento de la acción por parte del responsable de la acción o lider del proceso.</t>
    </r>
    <r>
      <rPr>
        <rFont val="Arial"/>
        <b/>
        <sz val="10.0"/>
      </rPr>
      <t xml:space="preserve"> AFPH 
31/12/2020 </t>
    </r>
    <r>
      <rPr>
        <rFont val="Arial"/>
        <b val="0"/>
        <sz val="10.0"/>
      </rPr>
      <t xml:space="preserve"> A la fecha de ete seguimiento no se encontraron reportes o evidencias del cumplimiento de la acción por parte del responsable de la acción o lider del proceso.</t>
    </r>
    <r>
      <rPr>
        <rFont val="Arial"/>
        <b/>
        <sz val="10.0"/>
      </rPr>
      <t xml:space="preserve"> AFPH 
13/04/2021: Las comunicaciones relacionadas No. 2020IE436 y 2020IE437 corresponden al 29 de enero del año 2020, nuevamente se solicita remitir las evidencias de su ejecución para que por medio de una muestra la Oficina de Control Interno determine si suscripción de las actas de inicio se ajusta al criterio y se generan en el tiempo establecido, de lo contrario no es posible determinar avance o cerrar la observación. KPSL
20/04/2021:El comunicado interno 2021IE1494 del 13-04-2021 informa a los supervisores de la suscripción de actas de inicio. En relación a la muestra de actas de inicio, el acta de inicio del Contrato de Comodato 117 de 2021  indica 26 de marzo su inicio, se observa en SECOP que la resolución 15 es del 22 de enero de 2021 por la cual resuelve celebrar el contrato de comodato, comedidamente se solicita aclarar esta situación.  Se debe ajustar tanto en manual de contratación como en el procedimiento cuales son los contratos que requieren acta de inicio, ya que los vigentes manifiestan su necesidad hasta en los contratos de prestación de servicios , así se haya hecho un nuevo procedimiento para estos, todos deben  indicar la misma instrucción.KPSL
29/04/2021: En relación a la aclaración del acta de inicio del Contrato de comodato 117 de 2020, se recibe correo de la OAJ informando que radico el contratista hasta el 15 de marzo de 2021, por lo anterior se solicita registrar toda la información en este archivo y allegar evidencia. Se debe ajustar tanto en manual de contratación como en el procedimiento cuales son los contratos que requieren acta de inicio, ya que los vigentes manifiestan su necesidad hasta en los contratos de prestación de servicios, así se haya hecho un nuevo procedimiento para estos, todos deben  indicar la misma instrucción. KPSL
03/06/2020 A partir de las comunicaciones internas enviadas por la Oficina Asesora Jurídica y la muestra aleatoria de las actas de inicio con sus respectivos sustentos, se pude evidenciar que se implementaron las acciones. Conforme a lo Anterior la OCI concede el cierre de la Acción. KPSL
</t>
    </r>
  </si>
  <si>
    <t>ACGC19-3</t>
  </si>
  <si>
    <t>Marco de Referencia Para la Gestión de Riesgos SEC-GU-01 Versión 8
Ley 1150 de 2007 Liquidación del Contrato Artículo 11.” Del plazo para la liquidación de
los contratos. La liquidación de los contratos se hará de mutuo acuerdo dentro del término
fijado en los pliegos de condiciones o sus equivalentes, o dentro del que acuerden las partes
para el efecto. De no existir tal término, la liquidación se realizará dentro de los cuatro (4)
meses siguientes a la expiración del término previsto para la ejecución del contrato o a la
expedición del acto administrativo que ordene la terminación, o a la fecha del acuerdo que la
disponga.
En aquellos casos en que el contratista no se presente a la liquidación previa notificación o
convocatoria que le haga la entidad, o las partes no lleguen a un acuerdo sobre su
contenido, la entidad tendrá la facultad de liquidar en forma unilateral dentro de los dos (2)
meses siguientes, de conformidad con lo dispuesto en el artículo 136 del C. C. A.
Si vencido el plazo anteriormente establecido no se ha realizado la liquidación, la misma
podrá ser realizada en cualquier tiempo dentro de los dos años siguientes al vencimiento del
término a que se refieren los incisos anteriores, de mutuo acuerdo o unilateralmente, sin
perjuicio de lo previsto en el artículo 136 del C. C. A. Los contratistas tendrán derecho a efectuar salvedades a la liquidación por mutuo acuerdo, y
en este evento la liquidación unilateral solo procederá en relación con los aspectos que no
hayan sido objeto de acuerdo.”</t>
  </si>
  <si>
    <t>OBSERVACIÓN DE AUDITORÍA CONTINUA 3: Se identifican debilidades en la gestión
del riesgo de pérdida de competencia para liquidar contratos junto con sus controles,
y la no definición del tratamiento por parte de las partes involucradas una vez es
identificada esta materialización en los términos de la Política de Administración de
Riesgo adoptada por la entidad.</t>
  </si>
  <si>
    <t>Inexistencia del riesgo dentro del mapa de procesos de la perdida de competencia para liquidar contratos en el mapa de procesos. Y la falta de conocimiento y seguimiento de los supervisores de los  términos de liquidación de los contratos y la ejecución pos contractual de sus contratos a cargo.</t>
  </si>
  <si>
    <t>Modificar el Mapa de Riesgos de la Gestión Contractual de la Oficina Asesora Jurídica para incluir el riesgo de perdida de competencia para liquidar contratos, y realizar comunicaciones y/o capacitaciones una (1) vez por semestre a funcionarios designados como supervisores del contrato informando la actualización del Mapa de Riesgos de Gestión Contracual y la obligación de los supervisores de adelantar la liquidación de los contratos dentro de los términos legales.</t>
  </si>
  <si>
    <t>El 29 de enero de 2020 se remitio correo electronico al area de planeacion solicitando la inclusion del riesgo No. 96  Gestion Contractual mediante el diligenciamiento del formato SEC-FT-13 GESTIÓN DE RIESGOS CORRUPCIÓN Y PROCESOS V6 (Se remite como evidencia el citado correo electronico junto con su anexo)
15/02/2021: El 28 de enero de 2021 se remirio a la oficina asesora de planeacion la versión final y corregida del mapa de riesgos ajustado al nuevo formato implementado (Se anexa archivo remitido)</t>
  </si>
  <si>
    <r>
      <rPr>
        <rFont val="Arial"/>
        <b/>
        <sz val="10.0"/>
      </rPr>
      <t xml:space="preserve">
30/04/2020:</t>
    </r>
    <r>
      <rPr>
        <rFont val="Arial"/>
        <sz val="10.0"/>
      </rPr>
      <t xml:space="preserve"> Se observó el correo electrónico del 3 de febrero de 2020 mediante el cual la OAJ solicitó a la OAP la inclusión del riesgo "Perdida de competencia para liquidar contratos por parte de la entidad." en la matriz de riesgos de la vigencia 2020 en el formato establecido, no obstante al revisar la matriz publicada en la sección trasnsparencia y acceso a la información pública con corte a 24/04/2020, se observó que la OAP no incluyó el riesgo en mensión.
Se recomienda a la OAJ reiterar la solicitud y verificar la inclusión del mismo en la matriz de riesgos de la entidad.
Una vez este incluido la Oficina de Contrl Interno verificara la gestion del riesgo y la ejecución de las acciones planteadas por la OAJ para evitar su materialización en el informe cuatrimestal correspondiente.</t>
    </r>
    <r>
      <rPr>
        <rFont val="Arial"/>
        <b/>
        <sz val="10.0"/>
      </rPr>
      <t xml:space="preserve"> SANH.
24/082020 </t>
    </r>
    <r>
      <rPr>
        <rFont val="Arial"/>
        <sz val="10.0"/>
      </rPr>
      <t xml:space="preserve">Durante este seguimiento no se encontraron registros o evidencias de cumplimiento  de la acción. </t>
    </r>
    <r>
      <rPr>
        <rFont val="Arial"/>
        <b/>
        <sz val="10.0"/>
      </rPr>
      <t>AFPH.</t>
    </r>
    <r>
      <rPr>
        <rFont val="Arial"/>
        <sz val="10.0"/>
      </rPr>
      <t xml:space="preserve">
</t>
    </r>
    <r>
      <rPr>
        <rFont val="Arial"/>
        <b/>
        <sz val="10.0"/>
      </rPr>
      <t>22/09/2020</t>
    </r>
    <r>
      <rPr>
        <rFont val="Arial"/>
        <sz val="10.0"/>
      </rPr>
      <t xml:space="preserve"> Durante este seguimiento no se encontraron registros o evidencias de cumplimiento por parte del responsable de la acción. </t>
    </r>
    <r>
      <rPr>
        <rFont val="Arial"/>
        <b/>
        <sz val="10.0"/>
      </rPr>
      <t>AFPH.
30/10/2020</t>
    </r>
    <r>
      <rPr>
        <rFont val="Arial"/>
        <sz val="10.0"/>
      </rPr>
      <t xml:space="preserve"> A la fecha de ete seguimiento no se encontraron reportes o evidencias del cumplimiento de la acción por parte del responsable de la acción o lider del proceso. </t>
    </r>
    <r>
      <rPr>
        <rFont val="Arial"/>
        <b/>
        <sz val="10.0"/>
      </rPr>
      <t>AFPH</t>
    </r>
    <r>
      <rPr>
        <rFont val="Arial"/>
        <sz val="10.0"/>
      </rPr>
      <t xml:space="preserve"> 
31/12/2020  A la fecha de ete seguimiento no se encontraron reportes o evidencias del cumplimiento de la acción por parte del responsable de la acción o lider del proceso. AFPH 
02/03/2021: Se identifica en el link</t>
    </r>
    <r>
      <rPr>
        <rFont val="Arial"/>
        <color rgb="FF000000"/>
        <sz val="10.0"/>
      </rPr>
      <t xml:space="preserve">: </t>
    </r>
    <r>
      <rPr>
        <rFont val="Arial"/>
        <color rgb="FF1155CC"/>
        <sz val="10.0"/>
        <u/>
      </rPr>
      <t>https://www.idiger.gov.co/documents/20182/989497/Mapas+de+Riesgos+Intitucional.xlsx/577e66df-210d-4425-bd17-bf1f1ae6e545</t>
    </r>
    <r>
      <rPr>
        <rFont val="Arial"/>
        <sz val="10.0"/>
      </rPr>
      <t xml:space="preserve"> el mapa de riesgos de Gestión Contractual y uno de los riesgos indica: Perdida de competencia para liquidar contratos por parte de la entidad.. Se cierra la acción.</t>
    </r>
  </si>
  <si>
    <t>SEGTRANSPARENCIA2020-6</t>
  </si>
  <si>
    <t>Verificación Cumplimiento Ley de Transparencia y del Derecho al Acceso a la Información Pública del período comprendido entre Enero hasta abril de 2020.</t>
  </si>
  <si>
    <t>Criterio:
Resolución 3564 de 2015 anexo 1, numeral 7.6 “Defensa Judicial”, “los sujetos obligados deben publicar, trimestralmente un informe sobre las demandas contra el sujeto obligado, incluyendo: a. Número de demandas, b. Estado en que se encuentra, c. Pretensión o cuantía de la demanda, d. Riesgo de pérdida”.</t>
  </si>
  <si>
    <t>Hallazgo 6: No se observó la publicación trimestral de los informes sobre las demandas contra el IDIGER (sujeto obligado) los cuales deben incluir “a. Número de demandas, b. Estado en que se encuentra, c. Pretensión o cuantía de la demanda, d. Riesgo de pérdida, incumpliendo lo establecido en la Resolución 3564 de 2015, numeral 7.6 “Defensa Judicial</t>
  </si>
  <si>
    <t>Falta de claridad  en la aplicación de lo establecido en la Resolución 3564 de 2015, número 7.6.</t>
  </si>
  <si>
    <t xml:space="preserve">
Publicar trimestralmente el informe de contingente judicial, el cual deberá incluir como mínimo el Numero del proceso y la identificación ID del SIPROJ, Estado en que se encuentre, la pretensión o cuantía, el riesgo de pérdida.      
PERIODOS DE PUBLICACIÓN – información reportara 
ENERO (octubre-noviembre-diciembre) Vigencia Anterior 
MAYO (enero-febrero-marzo)
JULIO (abril-mayo-junio)
OCTUBRE (julio-agosto-septiembre)</t>
  </si>
  <si>
    <t>Profesional 219-12 de Gestión Jurídica</t>
  </si>
  <si>
    <t xml:space="preserve">18/09/2020: Se efectúo el ajuste y en el numeral 7.6 se efectúa la publicación de los procesos y de le contingente judicial. Como evidencia se encuentran pantallazos del link que remite a un exel en el que se encuentra la información solicitada.
Se solicita el cierre de la Acció
</t>
  </si>
  <si>
    <r>
      <rPr>
        <rFont val="Arial"/>
        <b/>
        <sz val="10.0"/>
      </rPr>
      <t>24/082020</t>
    </r>
    <r>
      <rPr>
        <rFont val="Arial"/>
        <sz val="10.0"/>
      </rPr>
      <t xml:space="preserve"> Durante este seguimiento no se encontraron registros o evidencias de cumplimiento  de la acción. </t>
    </r>
    <r>
      <rPr>
        <rFont val="Arial"/>
        <b/>
        <sz val="10.0"/>
      </rPr>
      <t>AFPH.</t>
    </r>
    <r>
      <rPr>
        <rFont val="Arial"/>
        <sz val="10.0"/>
      </rPr>
      <t xml:space="preserve">
</t>
    </r>
    <r>
      <rPr>
        <rFont val="Arial"/>
        <b/>
        <sz val="10.0"/>
      </rPr>
      <t>22/09/2020</t>
    </r>
    <r>
      <rPr>
        <rFont val="Arial"/>
        <sz val="10.0"/>
      </rPr>
      <t xml:space="preserve"> A partir de la informacion presentada en el memorando de radicado No.2020IE3676, se pude evidenciar el correspondiente ajuste del numeral 7.6, a partir de los enlaces y pantallazos presentados, los cuales fueron verificados y debidamente confirmados. Conforme a lo Anterior la OCI concede el cierre de la Accion.</t>
    </r>
    <r>
      <rPr>
        <rFont val="Arial"/>
        <b/>
        <sz val="10.0"/>
      </rPr>
      <t>AFPH</t>
    </r>
  </si>
  <si>
    <t>SEGTRANSPARENCIA2020-7</t>
  </si>
  <si>
    <t>Resolución 3564 de 2015 anexo 1, numeral 8.2 “Publicación de la ejecución de contratos”, “El sujeto obligado debe publicar las aprobaciones autorizaciones, requerimientos o informes del supervisor o del interventor, que prueben la ejecución de los contratos”.</t>
  </si>
  <si>
    <t>Hallazgo 7: Se observó que en el numeral 8.2 “Publicación de la ejecución de contratos”, no se encuentra publicado los informes de supervisión o interventoría o su correspondiente enlace al SECOP I o II de los procesos contractuales de las vigencias 2020, 2019, 2018, 2017, 2016 y 2015 incumpliendo lo establecido en la Resolución 3564 de 2015 numeral 8.2 y la Resolución 120 de 2019, artículo 2 “Responsabilidades”, literales, a, b y c</t>
  </si>
  <si>
    <t>Falta de claridad en la aplicación de lo establecido en la Resolución 3564 de 2015 e implementación de  un control para verificar el cumplimiento del numeral 8.2 "publicación de la ejecución de contratos"</t>
  </si>
  <si>
    <t>Se efectuará la corrección, incluyendo en el numeral 8.2 la remisión a Secop I y Secop II, para que las personas puedan tener acceso a la información de contratos tanto en el numeral 8.1 como en el numeral 8.2</t>
  </si>
  <si>
    <t xml:space="preserve">18/09/2020: Se efectúo el ajuste y en el numeral 8.2 se efectúa la remisión al Secop I y Secop II, para verificar la ejecución de los contratos,  a través de un excell, en el cual se encuentra el enlace para que cualquier persona pueda ingresando este numeral ver el estado actual del contrato. 
Se Solicita el cierre de la Acción </t>
  </si>
  <si>
    <r>
      <rPr>
        <rFont val="Arial"/>
        <b/>
        <sz val="10.0"/>
      </rPr>
      <t>14/07/2020:</t>
    </r>
    <r>
      <rPr>
        <rFont val="Arial"/>
        <sz val="10.0"/>
      </rPr>
      <t xml:space="preserve"> A la fecha de revisión esta acción se encontró en estado "abierta vencida" (fecha de terminación 30/06/2020); mediante comunicación interna 2020IE2513 del 07/07/2020, la Oficina AsesoraJurídica solicitó "prorroga hasta el dia 14 de agosto de 2020 (...)" </t>
    </r>
    <r>
      <rPr>
        <rFont val="Arial"/>
        <b/>
        <sz val="10.0"/>
      </rPr>
      <t>por lo cual desde la Oficina de Control Interno se cambió la fecha de finalización del "30/06/2020" y se asignó nueva fecha para el 14/08/2020, pasando a estado "abierta en desarrollo". SANH
24/08/2020</t>
    </r>
    <r>
      <rPr>
        <rFont val="Arial"/>
        <sz val="10.0"/>
      </rPr>
      <t xml:space="preserve"> Durante este seguimiento no se encontraron registros o evidencias de cumplimiento  de la acción. </t>
    </r>
    <r>
      <rPr>
        <rFont val="Arial"/>
        <b/>
        <sz val="10.0"/>
      </rPr>
      <t xml:space="preserve">AFPH.
</t>
    </r>
    <r>
      <rPr>
        <rFont val="Arial"/>
        <sz val="10.0"/>
      </rPr>
      <t xml:space="preserve">
</t>
    </r>
    <r>
      <rPr>
        <rFont val="Arial"/>
        <b/>
        <sz val="10.0"/>
      </rPr>
      <t>22/09/2020</t>
    </r>
    <r>
      <rPr>
        <rFont val="Arial"/>
        <sz val="10.0"/>
      </rPr>
      <t xml:space="preserve"> A partir de la informacion presentada en el memorando de radicado No.2020IE3676, se pude evidenciar el correspondiente ajuste del numeral 8.2, a partir de los enlaces y pantallazos presentados, los cuales fueron verificados y debidamente confirmados. Conforme a lo Anterior la OCI concede el cierre de la Accion.</t>
    </r>
    <r>
      <rPr>
        <rFont val="Arial"/>
        <b/>
        <sz val="10.0"/>
      </rPr>
      <t>AFPH</t>
    </r>
  </si>
  <si>
    <t>Implementación de un control en la Oficina Jurídica,  a través de el contratista referente designado quien verificará periódicamente la publicación de la ejecución de los contratos</t>
  </si>
  <si>
    <t>15/02/2021: La oficna asesora jurídica realiza una revisión de la documentación publicada en el secop ii previa la firma del formato para la expedición de paz y salvos para cada uno de los contratos</t>
  </si>
  <si>
    <r>
      <rPr>
        <rFont val="Arial"/>
        <b/>
        <color rgb="FF000000"/>
      </rPr>
      <t xml:space="preserve">24/08/2020 </t>
    </r>
    <r>
      <rPr>
        <rFont val="Arial"/>
        <b val="0"/>
        <color rgb="FF000000"/>
      </rPr>
      <t>Durante este seguimiento no se encontraron registros o evidencias de cumplimiento por parte del responsable de la acción.</t>
    </r>
    <r>
      <rPr>
        <rFont val="Arial"/>
        <b/>
        <color rgb="FF000000"/>
      </rPr>
      <t xml:space="preserve"> AFPH.
22/09/2020 </t>
    </r>
    <r>
      <rPr>
        <rFont val="Arial"/>
        <b val="0"/>
        <color rgb="FF000000"/>
      </rPr>
      <t>Durante este seguimiento no se encontraron registros o evidencias de cumplimiento por parte del responsable de la acción</t>
    </r>
    <r>
      <rPr>
        <rFont val="Arial"/>
        <b/>
        <color rgb="FF000000"/>
      </rPr>
      <t xml:space="preserve">. AFPH.
30/10/2020 </t>
    </r>
    <r>
      <rPr>
        <rFont val="Arial"/>
        <b val="0"/>
        <color rgb="FF000000"/>
      </rPr>
      <t>A la fecha de ete seguimiento no se encontraron reportes o evidencias del cumplimiento de la acción por parte del responsable de la acción o lider del proceso.</t>
    </r>
    <r>
      <rPr>
        <rFont val="Arial"/>
        <b/>
        <color rgb="FF000000"/>
      </rPr>
      <t xml:space="preserve"> AFPH 
31/12/2020 </t>
    </r>
    <r>
      <rPr>
        <rFont val="Arial"/>
        <b val="0"/>
        <color rgb="FF000000"/>
      </rPr>
      <t xml:space="preserve">A la fecha de ete seguimiento no se encontraron reportes o evidencias del cumplimiento de la acción por parte del responsable de la acción o lider del proceso. </t>
    </r>
    <r>
      <rPr>
        <rFont val="Arial"/>
        <b/>
        <color rgb="FF000000"/>
      </rPr>
      <t xml:space="preserve">AFPH 
02/03/2021: </t>
    </r>
    <r>
      <rPr>
        <rFont val="Arial"/>
        <b val="0"/>
        <color rgb="FF000000"/>
      </rPr>
      <t xml:space="preserve">Se identifica que para expedicion de paz y salvos de contratos se asegura montaje de la totalidad de la documentacion publicada por cada uno de ellos y se suscribe este documento que  tiene el código: </t>
    </r>
    <r>
      <rPr>
        <rFont val="Arial"/>
        <b/>
        <color rgb="FF000000"/>
      </rPr>
      <t xml:space="preserve">ADM-FT-62. </t>
    </r>
    <r>
      <rPr>
        <rFont val="Arial"/>
        <b val="0"/>
        <color rgb="FF000000"/>
      </rPr>
      <t>Se recomeinda dinamizar actualizacin del formato en la transición vigente de documentación. Se cierra acción.</t>
    </r>
  </si>
  <si>
    <t>SEGTRANSPARENCIA2020-obs 3</t>
  </si>
  <si>
    <t>Resolución 3564 de 2015 anexo 1, numeral 8.3 “Publicación de procedimientos, lineamientos y políticas en materia de adquisión y compras”, “Los sujetos obligados que contratan con cargo a recursos públicos deberán publicar en su sitio web oficial el manual de contratación, que contiene los procedimientos, lineamientos y políticas en materia de adquisición y compras, expedido conforme a las directrices señaladas Por la Agencia Nacional de Contratación Pública – Colombia Compra eficiente o el que haga sus veces ”.</t>
  </si>
  <si>
    <t>Observación 3: En el numeral 8.3 “Publicación de procedimientos, lineamientos y políticas en materia de adquisión y compras”, se encuentran publicado una versión desactualizada de la Caracterización del Proceso de Gestión, Contractual</t>
  </si>
  <si>
    <t>Falta de articulación entre mapa de procesos y el link de transparencia 8.3 "Publicación de procedimientos, lineamientos y políticas en materia de adquisión y compras"</t>
  </si>
  <si>
    <t>Se efectará la corrección para incluir en este numeral una remisión a mapa procesos, en el cual se encuentra la información actualizada de los procesos y del manual de contratación vigente</t>
  </si>
  <si>
    <t xml:space="preserve">18/09/2020: Se ajustó el numeral 8.3 Publicación de procedimientos, lineamientos y políticas en materia de adquisión y compras”,  y en el titulo procedimientos de contratación igualmente se dejo un enlace para mapa de procesos con el fin de tener actualizada la carecterización de procesos, tal y como se evidencia de los pantallazos:
Se solicita el cierre de la Acción </t>
  </si>
  <si>
    <r>
      <rPr>
        <rFont val="Arial"/>
        <b/>
        <sz val="10.0"/>
      </rPr>
      <t>14/07/2020:</t>
    </r>
    <r>
      <rPr>
        <rFont val="Arial"/>
        <sz val="10.0"/>
      </rPr>
      <t xml:space="preserve"> A la fecha de revisión esta acción se encontró en estado "abierta vencida" (fecha de terminación 30/06/2020); mediante comunicación interna 2020IE2513 del 07/07/2020, la Oficina AsesoraJurídica solicitó "prorroga hasta el dia 14 de agosto de 2020 (...)" </t>
    </r>
    <r>
      <rPr>
        <rFont val="Arial"/>
        <b/>
        <sz val="10.0"/>
      </rPr>
      <t>por lo cual desde la Oficina de Control Interno se cambió la fecha de finalización del "30/06/2020" y se asignó nueva fecha para el 14/08/2020, pasando a estado "abierta en desarrollo". SANH
24/082020</t>
    </r>
    <r>
      <rPr>
        <rFont val="Arial"/>
        <sz val="10.0"/>
      </rPr>
      <t xml:space="preserve"> Durante este seguimiento no se encontraron registros o evidencias de cumplimiento por parte del responsable de la acción. </t>
    </r>
    <r>
      <rPr>
        <rFont val="Arial"/>
        <b/>
        <sz val="10.0"/>
      </rPr>
      <t xml:space="preserve">AFPH.
</t>
    </r>
    <r>
      <rPr>
        <rFont val="Arial"/>
        <sz val="10.0"/>
      </rPr>
      <t xml:space="preserve">
</t>
    </r>
    <r>
      <rPr>
        <rFont val="Arial"/>
        <b/>
        <sz val="10.0"/>
      </rPr>
      <t>22/09/2020</t>
    </r>
    <r>
      <rPr>
        <rFont val="Arial"/>
        <sz val="10.0"/>
      </rPr>
      <t xml:space="preserve"> A partir de la informacion presentada en el memorando de radicado No.2020IE3676, se pude evidenciar el correspondiente ajuste del numeral 8.3, a partir de los enlaces y pantallazos presentados, los cuales fueron verificados y debidamente confirmados. Conforme a lo Anterior la OCI concede el cierre de la Accion.</t>
    </r>
    <r>
      <rPr>
        <rFont val="Arial"/>
        <b/>
        <sz val="10.0"/>
      </rPr>
      <t>AFPH</t>
    </r>
  </si>
  <si>
    <t>AUDESP2020-01</t>
  </si>
  <si>
    <t>Artículo 209. La función administrativa está al servicio de los intereses generales y se desarrolla con fundamento en los principios de igualdad, moralidad, eficacia, economía, celeridad, imparcialidad y publicidad, mediante la descentralización, la delegación y la desconcentración de funciones. Las autoridades administrativas deben coordinar sus actuaciones para el adecuado cumplimiento de los fines del Estado. La administración pública, en todos sus órdenes, tendrá un control interno que se ejercerá en los términos que señale la ley.
• Resolución 099 del 19 de marzo del 2020 del IDIGER- Artículo 5
• Directiva 016 -Procuraduría General de la Nación: “Prevención de riesgos que pueden presentarse en procesos de contratación en el marco de la emergencia sanitaria por causa de la pandemia COVID-19 y medidas de control
• Recomendaciones de Transparencia Necesarias Para la Ejecución de Recursos y Contratación en el Marco del Estado de Emergencia derivado Del Covid-19, registradas en la CIRCULAR CONJUNTA 100-008-2020 de la Vicepresidencia de la República, Secretaria De Transparencia de la Presidencia De La República, Departamento Administrativo de la Función Pública y la agencia de Contratación Pública.
• Guía para la administración del riesgo y el diseño de controles en entidades públicas. Versión 4.
• Guía de Transparencia en la Contratación Estatal Durante la Pandemia del COVID-19- del 6 de abril de 2020 V1.</t>
  </si>
  <si>
    <t>HALLAZGO 1: Para los actos de
ratificación 88, 109, se presentan
debilidades en la ejecución de los
controles: elaboración de la solicitud de
cotización por parte de los equipos
técnicos y de contratación y evaluación de
las cotizaciones, y para el contrato 115 se
presentan debilidades la evaluación de la
cotización, por parte del comité de
compras de la resolución 099 de 2020 “por
medio de la cual se establece el
procedimiento de contratación para surtir
las compras bajo la modalidad de
contratación entre particulares de que
trata el artículo 66 de la ley 1523 de 2012
y se dictan otras disposiciones.”</t>
  </si>
  <si>
    <t>"Para el órgano de control, el estudio de mercado que realizó el IDIGER tiene falencias, sin especificar cuáles serían estas carencias, lo que permitiría identificar la causa del hallazgo.
Sin perjucio de lo anterior, se concibe como causa del hallazgo el hecho de que el estudio de mercado podría mejorarse."</t>
  </si>
  <si>
    <t>Modificar la resolución en la que se establece el procedimiento de contratación para surtir compras bajo la modalidad de contratación entre particulares de que trata el artículo 66 de la Ley 1523 de 2012, en el sentido de incluir en las solicitudes de cotización rangos, cuando no se cuente con la cantidad exacta requerida para atender los casos de calamidades publicas, lo anterior a fin de dar cumplimiento a lo observado en el hallazgo.</t>
  </si>
  <si>
    <t xml:space="preserve">Dennis Eduardo Barrozo - Jefe Oficina Jurídica </t>
  </si>
  <si>
    <t>15/02/2021: Se elaboró el proyecto de resolución mediante la cual se modifica la resolución 099 de 2020 la cual se encuentra en revisión de la dirección general (Se anexa proyecto de resolución que es objeto de revision)
15/06/2021: Se adjunta resolucion N 153 del 10 de junio de 2021 en carpeta ON DRIVE, la cual modifica la N 099 del 19 de marzo de 2020, con el fin de dar cumplimiento a las acciones de mejora aqui establecidas</t>
  </si>
  <si>
    <r>
      <rPr>
        <rFont val="Arial"/>
        <b/>
        <sz val="11.0"/>
      </rPr>
      <t>31/12/2020</t>
    </r>
    <r>
      <rPr>
        <rFont val="Arial"/>
        <sz val="11.0"/>
      </rPr>
      <t xml:space="preserve"> A la fecha no se han reportado avances de gestion de la acción. </t>
    </r>
    <r>
      <rPr>
        <rFont val="Arial"/>
        <b/>
        <sz val="11.0"/>
      </rPr>
      <t xml:space="preserve">AFPH
</t>
    </r>
    <r>
      <rPr>
        <rFont val="Arial"/>
        <b/>
        <sz val="10.0"/>
      </rPr>
      <t>02/03/2021</t>
    </r>
    <r>
      <rPr>
        <rFont val="Arial"/>
        <sz val="10.0"/>
      </rPr>
      <t>: La acción se encuentra en desarrollo con el proyecto de resolución. Continúa en el estado actual.</t>
    </r>
    <r>
      <rPr>
        <rFont val="Arial"/>
        <b/>
        <sz val="10.0"/>
      </rPr>
      <t xml:space="preserve">DKRP
</t>
    </r>
    <r>
      <rPr>
        <rFont val="Arial"/>
        <sz val="10.0"/>
      </rPr>
      <t>06/04/2021: La acción se encuentra en desarrollo, en el borrador de la modificación esta registrado (Solicitud y recepción de cotizaciones y Evaluación de cotizaciones). Continúa en el estado actual. KPSL.
13/04/2021: La acción se encuentra en desarrollo, en el borrador de la modificación esta registrado (Solicitud y recepción de cotizaciones y Evaluación de cotizaciones). Continúa en el estado actual. Gestionar de manera prioritaria en atención a que el cierre es 4/04/2021.KPSL
16/06/2021: La OAJ allega debidamente firmada por el Director General del IDIGER la Resolución 153 del 10 de junio de 2021 por medio de la cual se modifica la Resolución 99 del 19 de marzo de 2020 mediante la cual se establece el procedimiento de contratación para surtir las compras bajo la modalidad de contratación entre particulares de que trata el Artículo 66 de la Ley 1523 de 2012; Se cierra la acción. KPSL</t>
    </r>
  </si>
  <si>
    <t>AUDESP2020-02</t>
  </si>
  <si>
    <t>El artículo 1.6.1.2.1.4. del Decreto 1625 de 2016 manifiesta que es responsabilidad de los obligados, actualizar la información contenida en el Registro Único Tributario -RUT, a más tardar dentro del mes siguiente al hecho que genera la actualización, conforme con lo previsto en el artículo 658-3 del Estatuto Tributario.</t>
  </si>
  <si>
    <t xml:space="preserve">OBSERVACIÓN 1: Para el acto de
ratificación 115 del 2020, se identifica que,
en el RUT, la clasificación de actividades
económicas principales y secundarias, no
contemplan la actividad comercial
contratada en el marco del control de la
verificación jurídica
</t>
  </si>
  <si>
    <t>Solicitar concepto a la DIAN sobre la finalidad de la actividad económica en el RUT, con el fin de hacer establecer sobre el alcance de la misma en un proceso de contratación.</t>
  </si>
  <si>
    <r>
      <rPr>
        <rFont val="Arial"/>
        <sz val="10.0"/>
      </rPr>
      <t>16/02/2021: Mediante radicado 2020EE11377 se solcito a la DIAN concepto respecto a la finalidad de la actividad economica inscrita en el RUT (Se anexa comunicacion referenciada)
13/05/202: Mediante comunicación con radicado interno 2021ER5957 la DIAN da respuesta a la consulta realizada indicando quea que "</t>
    </r>
    <r>
      <rPr>
        <rFont val="Arial"/>
        <i/>
        <sz val="10.0"/>
      </rPr>
      <t>el objeto de la actividad económica en el Registro Único Tributario -RUT es la identificación de las actividades que ejercen y por las cuales obtienen los ingresos las personas naturales y jurídicas para el control del debido cumplimiento de las obligaciones tributarias, aduaneras y cambiarias , cuya función tiene la UAE Dirección de Impuestos y Aduanas Nacionales – DIAN. Ahora bien, se precisa que en el Registro Único Tributario-RUT , se puede registrar hasta cuatro actividades económicas de acuerdo a la realidad económica del contribuyente que corresponden a las casillas 46,48 y 50 del formulario RUT, es de aclarar que la actividad económica principal corresponde a la que le genere el mayor ingreso</t>
    </r>
    <r>
      <rPr>
        <rFont val="Arial"/>
        <sz val="10.0"/>
      </rPr>
      <t>." (Se anexa evidencia en la carpeta Drive)</t>
    </r>
  </si>
  <si>
    <r>
      <rPr>
        <rFont val="Arial"/>
        <b/>
        <sz val="11.0"/>
      </rPr>
      <t>31/12/2020</t>
    </r>
    <r>
      <rPr>
        <rFont val="Arial"/>
        <sz val="11.0"/>
      </rPr>
      <t xml:space="preserve"> A la fecha no se han reportado avances de gestion de la acción. </t>
    </r>
    <r>
      <rPr>
        <rFont val="Arial"/>
        <b/>
        <sz val="11.0"/>
      </rPr>
      <t xml:space="preserve">AFPH
</t>
    </r>
    <r>
      <rPr>
        <rFont val="Arial"/>
        <sz val="10.0"/>
      </rPr>
      <t xml:space="preserve">02/03/2021: La acción se encuentra en desarrollo con la solicitud faltando concepto emitido. Continúa en el estado actual.DKRP
06/04/2021 Aunque adjuntan comunicados 2020EE11377 solicitando a la Dian concepto respecto a la finalidad de la actividad económica inscrita en el RUT y comunicado 2020EE11743 se insiste en  la </t>
    </r>
    <r>
      <rPr>
        <rFont val="Arial"/>
        <color rgb="FF1155CC"/>
        <sz val="10.0"/>
        <u/>
      </rPr>
      <t>solicitud. Se</t>
    </r>
    <r>
      <rPr>
        <rFont val="Arial"/>
        <sz val="10.0"/>
      </rPr>
      <t xml:space="preserve"> sugiere revisar la descripción del hallazgo para garantizar las acciones correspondientes con el RUT y la clasificación de actividades. KPSL
13/04/2021 Aunque adjuntan comunicados 2020EE11377 solicitando a la Dian concepto respecto a la finalidad de la actividad económica inscrita en el RUT y comunicado 2020EE11743 se insiste en  la solicitud. Se sugiere revisar la descripción del hallazgo para garantizar las acciones correspondientes con el RUT y la clasificación de actividades. Gestionar de manera prioritaria en atención a que el cierre es 4/04/2021.KPSL 
03/06/2020 la Oficina Asesora Jurídica allega respuesta de la DIAN del 30 de abril de 2021 en relación al concepto de la actividad económica en el RUT. Conforme a lo Anterior la OCI concede el cierre de la Acción. KPSL
</t>
    </r>
  </si>
  <si>
    <t>AUDESP2020-03</t>
  </si>
  <si>
    <t>Circular 06 de 2020: Circular del Contralor General sobre orientación de recursos y acciones inmediatas en el marco de la atención de la emergencia sanitaria ocasionada por el virus COVID-19
• Circular Externa Contraloría de Bogotá No 004-20 Entrega información contractual suscrita bajo urgencia manifiesta
• Circular Externa Contraloría de Bogotá No 005-20 Rendición de la cuenta a la Contraloría de Bogotá D.C.</t>
  </si>
  <si>
    <t xml:space="preserve">OBSERVACIÓN 2: Se presentan
debilidades en el control sobre el reporte
de los actos de ratificación a los entes de
control respectivos, dado que presentan
diferencias entre las fechas de suscripción
de los mismos en el reporte SIVICOF a la
contraloría de Bogotá, reportes realizados
a la contraloría general y registros de
ejecución de los contratos 88, 109, 115 y
118 como actas de recibo a satisfacción y
actas de supervisión.
</t>
  </si>
  <si>
    <t>Falta de claridad en la fecha que se tiene que reportar.</t>
  </si>
  <si>
    <t>Modificar la resolución en la que se establece el procedimiento de contratación para surtir compras bajo la modalidad de contratación entre particulares de que trata el artículo 66 de la Ley 1523 de 2012, una política de operación que defina la fecha que se debe reportar en el aplicativo.</t>
  </si>
  <si>
    <t>15/02/2021: Se elaboró el proyecto de resolución mediante la cual se modifica la resolución 099 de 2020 la cual se encuentra en revisión de la dirección general (Se anexa proyecto de resolución que es obejto de revision)
15/06/2021: Se adjunta resolucion N 153 del 10 de junio de 2021 en carpeta ON DRIVE, la cual modifica la N 099 del 19 de marzo de 2020, con el fin de dar cumplimiento a las acciones de mejora aqui establecidas</t>
  </si>
  <si>
    <r>
      <rPr>
        <rFont val="Arial"/>
        <b/>
        <sz val="11.0"/>
      </rPr>
      <t>31/12/2020</t>
    </r>
    <r>
      <rPr>
        <rFont val="Arial"/>
        <sz val="11.0"/>
      </rPr>
      <t xml:space="preserve"> A la fecha no se han reportado avances de gestion de la acción. </t>
    </r>
    <r>
      <rPr>
        <rFont val="Arial"/>
        <b/>
        <sz val="11.0"/>
      </rPr>
      <t xml:space="preserve">AFPH
</t>
    </r>
    <r>
      <rPr>
        <rFont val="Arial"/>
        <sz val="10.0"/>
      </rPr>
      <t>02/03/2021: La acción se encuentra en desarrollo con el proyecto de resolución. Continúa en el estado actual.DKRP
06/04/2021:Aunque se encuentra en desarrollo el proyecto de resolución se sugiere revisar la descripción del hallazgo para garantizar las acciones correspondientes a control sobre el reporte de los actos de ratificación a los entes de control respectivos, dado que presentan diferencias entre las fechas de suscripción de los mismos en el reporte SIVICOF a la contraloría de Bogotá.Continúa en el estado actual. KPSL
13/04/2021:Aunque se encuentra en desarrollo el proyecto de resolución se sugiere revisar la descripción del hallazgo para garantizar las acciones correspondientes a control sobre el reporte de los actos de ratificación a los entes de control respectivos, dado que presentan diferencias entre las fechas de suscripción de los mismos en el reporte SIVICOF a la contraloría de Bogotá.Continúa en el estado actual. Gestionar de manera prioritaria en atención a que el cierre es 4/04/2021. KPSL
16/06/2021: La OAJ allega debidamente firmada por el Director General del IDIGER la Resolución 153 del 10 de junio de 2021 por medio de la cual se modifica la Resolución 99 del 19 de marzo de 2020 mediante la cual se establece el procedimiento de contratación para surtir las compras bajo la modalidad de contratación entre particulares de que trata el Artículo 66 de la Ley 1523 de 2012; Se cierra la acción. KPSL</t>
    </r>
  </si>
  <si>
    <t>AUDESP2020-04</t>
  </si>
  <si>
    <t>Guía para la Supervisión Contractual del IDIGER, numeral 3 de la etapa de ejecución contractual y lo señalado en el Capítulo V y VI ibidem, adicionalmente lo señalado en la Guía para el ejercicio de las funciones de Supervisión e Interventoría de los contratos del Estado de Colombia Compra Eficiente, Capitulo 4 Funciones de los supervisores e interventores que señala: " Es obligatorio para el interventor o supervisor entregar sus órdenes por escrito y los requerimientos o informes que realice deben publicarse en el SECOP II”</t>
  </si>
  <si>
    <t>HALLAZGO 2: Ausencia del informe de supervisión en la plataforma del SECOP II en el contrato 88 y 118 de 2020</t>
  </si>
  <si>
    <t>Falta de claridad en cual es el documento que se tiene que reportar.</t>
  </si>
  <si>
    <t>Modificar la resolución en la que se establece el procedimiento de contratación para surtir compras bajo la modalidad de contratación entre particulares de que trata el artículo 66 de la Ley 1523 de 2012, para definir que el documento con el cual se acredita el cumplimiento de la orden de compra es el acta de recibo de los elementos o servicios adquiridos suscrita por el supervisor</t>
  </si>
  <si>
    <t>15/02/2021: Se elaboró el proyecto de resolución mediante la cual se modifica la resolución 099 de 2020 la cual se encuentra en revisión de la dirección general (Se anexa proyecto de resolución que es obejto de revision)
12/04/2021: Respecto al hallazgo en particular del contrato 088 y 118 ya se encuentra pubicados en la plataforma del secop ii el certificado del cumplimiento de obligaciones con sus anexos
15/06/2021: Se adjunta resolucion N 153 del 10 de junio de 2021 en carpeta ON DRIVE, la cual modifica la N 099 del 19 de marzo de 2020, con el fin de dar cumplimiento a las acciones de mejora aqui establecidas</t>
  </si>
  <si>
    <r>
      <rPr>
        <rFont val="Arial"/>
        <b/>
        <sz val="11.0"/>
      </rPr>
      <t>31/12/2020</t>
    </r>
    <r>
      <rPr>
        <rFont val="Arial"/>
        <sz val="11.0"/>
      </rPr>
      <t xml:space="preserve"> A la fecha no se han reportado avances de gestion de la acción. </t>
    </r>
    <r>
      <rPr>
        <rFont val="Arial"/>
        <b/>
        <sz val="11.0"/>
      </rPr>
      <t xml:space="preserve">AFPH
</t>
    </r>
    <r>
      <rPr>
        <rFont val="Arial"/>
        <sz val="10.0"/>
      </rPr>
      <t>02/03/2021: La acción se encuentra en desarrollo con el proyecto de resolución. Continúa en el estado actual.DKRP.
06/04/2021:Aunque se encuentra en desarrollo el proyecto de resolución se sugiere revisar la descripción del hallazgo para garantizar acciones correspondientes a los informes de supervisión del contrato 88 y 118 de 2020.Continúa en el estado actual. KPSL
13/04/2021: Se encuentra en desarrollo el proyecto de resolución, de acuerdo a la descripción del hallazgo se valida en Secop y no hay registro de informes de supervisión del contrato 88 y del 118 de 2020  en específico los archivos son nombrados informes pero son actas de recibo, se sugiere a la Oficina Asesora Jurídica siempre que anote un registro aporte la evidencia. Continúa en el estado actual. Gestionar de manera prioritaria en atención a que el cierre es 4/04/2021.KPSL
actual. Gestionar de manera prioritaria en atención a que el cierre es 4/04/2021. KPSL
16/06/2021: La OAJ allega debidamente firmada por el Director General del IDIGER la Resolución 153 del 10 de junio de 2021 por medio de la cual se modifica la Resolución 99 del 19 de marzo de 2020 mediante la cual se establece el procedimiento de contratación para surtir las compras bajo la modalidad de contratación entre particulares de que trata el Artículo 66 de la Ley 1523 de 2012; Se cierra la acción. KPSL</t>
    </r>
  </si>
  <si>
    <t xml:space="preserve">12/04/2021: El pasado 30 de marzo de 2021 se realizó mesa de trabajo en la que participó el area de pagos, la oficina juridica y la oficina de planeación de la cual se anexa captura de pantalla de evento y una vez se cuente con el acta firmada por todas las partes se incluirá la evidencia
13/07/2021: El area de pagos informa que esta a la espera de llevar a cabo una reunion con la oficina asesora de planeacion para validar la propuesta del isntructivo  y formato por  parte del area de pagos. KV22/09/2021:El area de pagos informa que ya remitio el instructivo actualizado al area de planeacion, queda pendiente de anexar el instructivo ctualizado por el area de pagos y remitido a planeacion.
11/10/2021: El area de planeacion remite instructivo de pagos actualizado. KV (se adjunta instructivo en carpeta de evidencias)
25/10/2022: De conformidad con el instructivo de pagos, que aún no se encuentra en el mapa de procesos, se informa que en mesa de trabajo que se llevó a cabo por la Oficina Asesora de Planeación, la Subdirección Corporativa y área de pagos se definió:
1. El instructivo no fue publicado en la página web institucional, debido a que se tiene proyectado hacerlo para el mes de diciembre de 2021, toda vez que, su implementación debe iniciar desde la vigencia 2022 en adelante, con el fin de evitar traumatismos o impactos negativos en las actividades que actualmente se desarrollan tanto para los contratistas como al interior del proceso de gestión financiera.
2. En concordancia con lo anterior, se tiene planificado socializar el instructivo en los meses de noviembre y diciembre de 2021 a todos los responsables de su ejecución y demás partes interesadas pertinentes. Esta socialización también implica un trabajo en conjunto con la Oficina de Comunicaciones para brindar de una manera fácil y práctica las instrucciones que deberá cumplir el contratista, como uno de los responsables principales del instructivo.
3. La socialización permitirá conocer inquietudes que puedan generar ajustes que sean necesarios para efectuar una correcta implementación a partir de la vigencia 2022.
4. La publicación se realizará en diciembre de 2021.
Se adjunta acta de mesa de trabajo. KV
</t>
  </si>
  <si>
    <r>
      <rPr>
        <rFont val="Arial"/>
        <b/>
        <sz val="11.0"/>
      </rPr>
      <t>31/12/2020</t>
    </r>
    <r>
      <rPr>
        <rFont val="Arial"/>
        <sz val="11.0"/>
      </rPr>
      <t xml:space="preserve"> A la fecha no se han reportado avances de gestion de la acción. </t>
    </r>
    <r>
      <rPr>
        <rFont val="Arial"/>
        <b/>
        <sz val="11.0"/>
      </rPr>
      <t xml:space="preserve">AFPH
</t>
    </r>
    <r>
      <rPr>
        <rFont val="Arial"/>
        <sz val="10.0"/>
      </rPr>
      <t xml:space="preserve">06/04/2021: Es necesario reporte de avance de gestión de la acción. KPSL
13/04/2021: Se recube evidencia de pantallazo de mesa de trabajo del 30 de marzo de 2021, es importante allegar el acta para soportar que sea  entre la Oficina Asesora Juridica y la Subdirección Corporativa con el fin de validar cuales documentos y en que casos se requieren, para realizar los pago y ajustar el "INSTRUCTIVO PARA TRÁMITE DE PAGOS GFI-IN-01" . La acción se encuentra en desarrolo.Gestionar de manera prioritaria en atención a que el cierre es 4/04/2021. KPSL
13/07/2021: Se encuentra en validación el instructivo por OAP. Continua en estado vencido. DKRP
12/10/2021: La OAJ reporta documento de TRAMITE PARA PAGO validado por la OAP; sin embargo aún no se encuentra en el mapa de procesos de la entidad.
25/10/2021:La Oficina Asesora Jurídica señala: “De conformidad con el instructivo de pagos, que aún no se encuentra en el mapa de procesos, se informa que en mesa de trabajo que se llevó a cabo por la Oficina Asesora de Planeación, la Subdirección Corporativa y área de pagos se definió:  1. El instructivo no fue publicado en la página web institucional, debido a que se tiene proyectado hacerlo para el mes de diciembre de 2021, toda vez que, su implementación debe iniciar desde la vigencia 2022 en adelante, con el fin de evitar traumatismos o impactos negativos en las actividades que actualmente se desarrollan tanto para los contratistas como al interior del proceso de gestión financiera;  La OCI atendiendo lo señalado por la Oficina de Planeación y la Oficina Asesora Jurídica cambia el estado de la acción a cerrada, señalando que se deja como recomendación socializar y publicar el instructivo.KPSL
</t>
    </r>
  </si>
  <si>
    <t>AUDCALAMIDAD2020-06</t>
  </si>
  <si>
    <t>“Guía para la Administración de Riesgo y el Diseño de Controles en Entidades Públicas v4 octubre 2018. Numeral Esquema 10 Pasos para diseñar un control, paso 5. Debe indicar que pasa con las observaciones o desviaciones resultantes de ejecutar el control Paso 6. Debe dejar evidencia de la ejecución del Control para que se pueda revisar la misma información por parte de un tercero y llegue a la misma conclusión de quien ejecutó el control”</t>
  </si>
  <si>
    <t>OBSERVACIÓN 1: En el expediente
 contractual 113 de 2020, para el control
 evaluación de las cotizaciones, frente a la
 selección de NOVO como segundo oferente,
 no se encuentra documentación relacionada
 con la característica 5 del diseño del control
 “observaciones y desviaciones”, establecida
 en la guía para la administración del riesgo y
 el diseño de controles en entidades publicas version 4 de 2018.</t>
  </si>
  <si>
    <t>Error involuntario, generado por la celeridad propia de estos procesos, por cuanto la verificación dejados en forma digital</t>
  </si>
  <si>
    <t>Implementar formato de chequeo de las carpetas de ratificación</t>
  </si>
  <si>
    <t>Jefe Oficina OAJ</t>
  </si>
  <si>
    <t>12/04/2021: Teniendo en cuenta que esta acción se encuentra relacionada directamente con la acción del plan de mejoramiento de la contraloría de bogota, sobre el cual se esta a la espera de la expedicion por parte de concepto por parte de la DIAN se esta aporta como evidencia el proyecto de lista de chequeo que será publicado o ajustado una vez la DIAN se pronuncie sobre el particular
9-06-2021: Dado que la DIAN se pronunio, se actualizo el formato de lista de chekeo conforme pronunciamiento y se adjunto en carpeta ON DRIVE, actualmente se encuentra pendiente de ingresar al SGC por parte de la oficina de planeacion. Anexo: (9-06-2021-AUDCALAMIDAD2020-06-07-08-lista de chequeo ratificaciones) KV
22/06/20221: El formato lista de chekeo ya se encuentra en el SGC referencia: GC-FT-79 Lista de chekeo de adquisicion de bienes y servicios</t>
  </si>
  <si>
    <t>06/04/2021: Es necesario reporte de avance de gestión de la acción.
Ver: *Guia para la administración del riesgp y el diseño de controles en entidades publicas V4 2018.
*Guía para la administración del riesgo y el diseño de controles en entidades públicas - Versión 5 - Diciembre de 2020. KPSL
13/04/2021: Se recibe evidencia (Lista de Chequeo)  donde se valida que se encuentra en desarollo la acción. Continúa en el estado actual. KPSL
11/06/2021: OAJ sube como evidencia la LISTA DE CHEQUEO 
PROCEDIMIENTO DE ADQUISICIÒN DE BIENES Y SERVICIOS, MEDIANTE ACTOS DE RATIFICACIÒN DE CONTRATOS  
ARTICULO 66 LEY 1523 DE 2012, sin embargo es necesario que se encuentre en el mapa de procesos de la entidad. KPSL
23/06/2021: Se valida y se encuentra publicado en el mapa de procesos IDIGER el formato lista de Chequeo GC-FT-79 Lista de Chequeo Procedimiento de Adquisición de bienes  y servicios, mediante actos de ratificación de contratos, es asi que se implemento la acción y se concede el cierrre.KPSL</t>
  </si>
  <si>
    <t>AUDCALAMIDAD2020-07</t>
  </si>
  <si>
    <t>Actividad 6. Verificación jurídica del proveedor recomendado por el comité para llevar a cabo la contratación, del artículo quinto del procedimiento para las adquisiciones mediante actos de ratificación de contratos (Resolución 99 de 2020 del IDIGER).</t>
  </si>
  <si>
    <t>OBSERVACIÓN 2: No se identificó del proveedor del contrato 87 de 2020, registro del reporte de antecedentes fiscales ante la Contraloría General de la nación del
 represéntate legal y del reporte certificado
 antecedentes disciplinarios expedido por la
 Procuraduría General de la Nación de la
 persona jurídica, en el expediente del
 contrato, en la etapa de verificación jurídica.</t>
  </si>
  <si>
    <t>Error involuntario, generado por la celeridad propia de estos procesos, por cuanto la verificación si se efectúo como consta en el acta de verificación jurídica que reposa en el expediente.</t>
  </si>
  <si>
    <t>Implementar formato de verificación Jurídica.</t>
  </si>
  <si>
    <t>06/04/2021: Es necesario reporte de avance de gestión de la acción y registro del reporte de antecedentes fiscales ante la Contraloría General de la nación del represéntate legal y del reporte certificado antecedentes disciplinarios expedido por la Procuraduría General de la Nación de la persona jurídica. KPSL
13/04/2021: Se recibe evidencia (Lista de Chequeo)  donde se valida que se encuentra en desarollo la acción. Continúa en el estado actual. KPSL
11/06/2021: Implementar formato de verificación Jurídica, se encuentra en desarollo la acción. Continúa en el estado actual. KPSL
23/06/2021: Se valida y se encuentra publicado en el mapa de procesos IDIGER el formato lista de Chequeo GC-FT-79 Lista de Chequeo Procedimiento de Adquisición de bienes  y servicios, mediante actos de ratificación de contratos, es asi que se implemento la acción y se concede el cierrre.KPSL</t>
  </si>
  <si>
    <t>AUDCALAMIDAD2020-08</t>
  </si>
  <si>
    <t>Decreto 1082 de 2015 “Por medio del cual se expide el Decreto Único Reglamentario del
sector Administrativo de Planeación Nacional” Artículo 2.2.1.1.1.1.7.1. Publicidad en el
SECOP. La Entidad Estatal está obligada a publicar en el SECOP los Documentos del
Proceso y los actos administrativos del Proceso de Contratación, dentro de los tres (3) días
siguientes a su expedición. La oferta que debe ser publicada es la del adjudicatario del
Proceso de Contratación. Los documentos de las operaciones que se realicen en bolsa de
productos no tienen que ser publicados en el SECOP.
• Guía de transparencia en la contratación en la pandemia COVID-19 : “La obligación de
publicar en el SECOP las actuaciones precontractuales y contractuales no depende del
régimen de contratación de la entidad, sino de la ejecución de recursos públicos; es decir,
el deber de hacer pública la información, a través de esta plataforma, no depende de la
naturaleza de la entidad ejecutora ─pública o privada─, ni del régimen sustantivo
contractual que aplique, sea la Ley 80 de 1993, el derecho privado –más los principios de
la función administrativa y de la gestión fiscal”2</t>
  </si>
  <si>
    <t>OBSERVACIÓN 3: No se evidenciaron la totalidad de documentos publicados en el SECOP II de los contratos 87 de 2020, 231 de 2020 y 326 de 2020.</t>
  </si>
  <si>
    <t xml:space="preserve">12/04/2021: Teniendo en cuenta que esta acción se encuentra relacionada directamente con la acción del plan de mejoramiento de la contraloría de bogota, sobre el cual se esta a la espera de la expedicion por parte de concepto por parte de la DIAN se esta aporta como evidencia el proyecto de lista de chequeo que será publicado o ajustado una vez la DIAN se pronuncie sobre el particular
9-06-2021: Dado que la DIAN se pronunio, se actualizo el formato de lista de chekeo conforme pronunciamiento y se adjunto en carpeta ON DRIVE, actualmente se encuentra pendiente de ingresar al SGC por parte de la oficina de planeacion. Anexo: (9-06-2021-AUDCALAMIDAD2020-06-07-08-lista de chequeo ratificaciones) KV
22/06/20221: El formato lista de chekeo ya se encuentra en el SGC referencia: GC-FT-79 Lista de chekeo de adquisicion de bienes y servicios. </t>
  </si>
  <si>
    <t>06/04/2021:
Es necesario reporte de avance de gestión de la acción. Se recomienda que los supervisores, garanticen  las acciones correspondientes y publiquen la información correspondiente. KPSL
13/04/2021: Se recibe evidencia (Lista de Chequeo)  donde se valida que se encuentra en desarollo la acción.  Se recomienda que los supervisores, garanticen  las acciones correspondientes y publiquen la información correspondiente.Continúa en el estado actual. KPSL
11/06/2021: Implementar formato de chequeo de las carpetas de ratificación, se encuentra en desarollo la acción. Continúa en el estado actual. KPSL
23/06/2021: Se valida y se encuentra publicado en el mapa de procesos IDIGER el formato lista de Chequeo GC-FT-79 Lista de Chequeo Procedimiento de Adquisición de bienes  y servicios, mediante actos de ratificación de contratos, es asi que se implemento la acción y se concede el cierrre.KPSL</t>
  </si>
  <si>
    <t>AUDCALAMIDAD2020-09</t>
  </si>
  <si>
    <t>Guía para la administración del riesgo y el diseño de controles en entidades públicas,
versión 4 / 3.2 Evaluación de riesgos / 3.2.2 Valoración de los controles – diseño de
controles.
• Circular 06 de 2020: Circular del Contralor General sobre orientación de recursos y
acciones inmediatas en el marco de la atención de la emergencia sanitaria ocasionada por
el virus COVID-19
• Circular Externa Contraloría de Bogotá No 004-20 Entrega información contractual suscrita
bajo urgencia manifiesta
• Circular Externa Contraloría de Bogotá No 005-20 Rendición de la cuenta a la Contraloría
de Bogotá D.C.</t>
  </si>
  <si>
    <t>OBSERVACIÓN 4: Se presentan debilidades en el control sobre el reporte de los actos de ratificación a los entes de control respectivos, dado que presentan diferencias entre las fechas de suscripción de los mismos en el reporte SIVICOF a la contraloría de Bogotá, reportes realizados a la contraloría general y registros de ejecución de los contratos 87, 113, 231 y 326 2020 como actas de recibo a satisfacción y actas de supervisión.</t>
  </si>
  <si>
    <t>Modificar la resolución en la que se establece el procedimiento de contratación para surtir compras bajo la modalidad de contratación entre particulares de que trata el artículo 66 de la Ley 1523 de 2012, una política de operación que defina la fecha que se debe reportar en el aplicativo y entes de control</t>
  </si>
  <si>
    <t>02/03/2021: La acción se encuentra en desarrollo con el proyecto de resolución. Continúa en el estado actual.DKRP
06/04/2021: Aunque se encuentra en desarrollo el proyecto de resolución se sugiere revisar la descripción del hallazgo para garantizar las acciones correspondientes a control sobre el reporte de los actos de ratificación a los entes de control respectivos, dado que presentan diferencias entre las fechas de suscripción de los mismos en el reporte SIVICOF a la contraloría de Bogotá. KPSL
13/04/2021:  Se encuentra en desarrollo con el proyecto de resolución (Reporte a la Contraloría de Bogotá) . Continúa en el estado actual.KPSL
23/06/2021: La OAJ allega debidamente firmada por el Director General del IDIGER la Resolución 153 del 10 de junio de 2021 por medio de la cual se modifica la Resolución 99 del 19 de marzo de 2020 mediante la cual se establece el procedimiento de contratación para surtir las compras bajo la modalidad de contratación entre particulares de que trata el Artículo 66 de la Ley 1523 de 2012; Se cierra la acción. KPSL</t>
  </si>
  <si>
    <t>AUDCALAMIDAD2020-10</t>
  </si>
  <si>
    <t>Guía para la Supervisión Contractual- Instituto Distrital de Gestión de Riesgos y Cambio
Climático-IDIGER: "V. ALCANCE DE LOS INFORMES DE SUPERVISION-Para la
elaboración de informes de supervisión de los contratos que suscriba el IDIGER, sin
importar el tipo (Prestación de Servicios, Suministro, Obra, Interventoría, Arrendamiento,
Compraventa, etc.), se deberán atender los lineamientos que se establecen en el Manual
de Contratación y la presente guía." "VI. CONTENIDO DE LOS INFORMES DE
SUPERVISIÓN-Los informes de supervisión tienen por finalidad dejar trazabilidad y
evidencia del seguimiento, técnico, administrativo, financiero, contable y jurídico a la
ejecución del objeto y obligaciones contractuales."
• Adicionalmente lo señalado en la Guía para el ejercicio de las funciones de Supervisión e
Interventoría de los contratos del Estado de Colombia Compra Eficiente, Capitulo 4
Funciones de los supervisores e interventores que señala: " Es obligatorio para el
interventor o supervisor entregar sus órdenes por escrito y los requerimientos o informes
que realice deben publicarse en el SECOP II.
• Ley 1474 de 2011 “Por la cual se dictan normas orientadas a fortalecer los mecanismos de
prevención, investigación y sanción de actos de corrupción y la efectividad del control de la
gestión pública” Artículo 83. Supervisión e interventoría contractual. Con el fin de proteger
la moralidad administrativa, de prevenir la ocurrencia de actos de corrupción y de tutelar la
transparencia de la actividad contractual, las entidades públicas están obligadas a vigilar
permanentemente la correcta ejecución del objeto contratado a través de un supervisor o
un interventor, según corresponda. La supervisión consistirá en el seguimiento técnico,
administrativo, financiero, contable, y jurídico que, sobre el cumplimiento del objeto del
contrato, es ejercida por la misma entidad estatal cuando no requieren conocimientos
especializados. Para la supervisión, la Entidad estatal podrá contratar personal de apoyo, a
través de los contratos de prestación de servicios que sean requeridos.</t>
  </si>
  <si>
    <t>HALLAZGO 1: No se observa informe de supervisión de los contratos 87 de 2020, 231 de 2020 y 326 de 2020 en el SECOP ni en el expediente digital.</t>
  </si>
  <si>
    <t>15/02/2021: Se elaboró el proyecto de resolución mediante la cual se modifica la resolución 099 de 2020 la cual se encuentra en revisión de la dirección general (Se anexa proyecto de resolución que es obejto de revision)
12/04/2021: Respecto al hallazgo en concreto respecto a los contrato 087 y 231 se encuentran publicados el certificado de cumplimiento de obligaciones con sus anexos y el 326 cuenta con informes de supervisión
15/06/2021: Se adjunta resolucion N 153 del 10 de junio de 2021 en carpeta ON DRIVE, la cual modifica la N 099 del 19 de marzo de 2020, con el fin de dar cumplimiento a las acciones de mejora aqui establecidas</t>
  </si>
  <si>
    <t>02/03/2021: La acción se encuentra en desarrollo con el proyecto de resolución. Continúa en el estado actual.DKRP
06/04/2021:
Aunque se encuentra en desarrollo el proyecto de resolución se sugiere revisar la descripción del hallazgo para garantizar acciones correspondientes a los informes de supervisión de los contratos 87 de 2020, 231 de 2020 y 326 de 2020. KPSL
13/04/2021: Se encuentra en desarrollo el proyecto de resolución, de acuerdo a la descripción del hallazgo se valida en Secop y no hay registro de informes de supervisión de los contratos 87 y del 231 de 2020; del contrato 326  de 2020 (En secop registra (1) 326 CIMCA INFORME DE SUPERVISIÓN 11 AGOSTO Y REC ELEMENTOS, 2) 326 INFORME SUPERVISION 11 AGOSTO 2020, 3) 326 INFORME SUPERVISION 26 OCTUBRE 2020 Y LISTA CAPACITACION y 4) 326 INFORME SUPERVISION 26 OCTUBRE 2020 Y LISTA CAPACITACION) se sugiere a la Oficina Asesora Jurídica siempre que anote un registro aporte la evidencia.Continúa en el estado actual. KPSL
23/06/2021: La OAJ allega debidamente firmada por el Director General del IDIGER la Resolución 153 del 10 de junio de 2021 por medio de la cual se modifica la Resolución 99 del 19 de marzo de 2020 mediante la cual se establece el procedimiento de contratación para surtir las compras bajo la modalidad de contratación entre particulares de que trata el Artículo 66 de la Ley 1523 de 2012; Se cierra la acción. KPSL</t>
  </si>
  <si>
    <t>AUDCALAMIDAD2020-11</t>
  </si>
  <si>
    <t>Guía para la Supervisión Contractual- Instituto Distrital de Gestión de Riesgos y
Cambio Climático-IDIGER: "V. ALCANCE DE LOS INFORMES DE
SUPERVISION-Para la elaboración de informes de supervisión de los contratos
que suscriba el IDIGER, sin importar el tipo (Prestación de Servicios, Suministro,
Obra, Interventoría, Arrendamiento, Compraventa, etc.), se deberán atender los
lineamientos que se establecen en el Manual de Contratación y la presente
guía." "VI. CONTENIDO DE LOS INFORMES DE SUPERVISIÓN-Los informes
de supervisión tienen por finalidad dejar trazabilidad y evidencia del seguimiento,
técnico, administrativo, financiero, contable y jurídico a la ejecución del objeto y
obligaciones contractuales."
• Adicionalmente lo señalado en la Guía para el ejercicio de las funciones de
Supervisión e Interventoría de los contratos del Estado de Colombia Compra
Eficiente, Capitulo 4 Funciones de los supervisores e interventores que señala:
" Es obligatorio para el interventor o supervisor entregar sus órdenes por escrito
y los requerimientos o informes que realice deben publicarse en el SECOP II
• LEY 1474 DE 2011 “Por la cual se dictan normas orientadas a fortalecer los
mecanismos de prevención, investigación y sanción de actos de corrupción y la
efectividad del control de la gestión pública” Artículo 83. Supervisión e
interventoría contractual. Con el fin de proteger la moralidad administrativa, de
prevenir la ocurrencia de actos de corrupción y de tutelar la transparencia de la
actividad contractual, las entidades públicas están obligadas a vigilar
permanentemente la correcta ejecución del objeto contratado a través de un
supervisor o un interventor, según corresponda. La supervisión consistirá en el
seguimiento técnico, administrativo, financiero, contable, y jurídico que, sobre el cumplimiento del objeto del contrato, es ejercida por la misma entidad estatal
cuando no requieren conocimientos especializados. Para la supervisión, la
Entidad estatal podrá contratar personal de apoyo, a través de los contratos de
prestación de servicios que sean requeridos.</t>
  </si>
  <si>
    <t>HALLAZGO 3: No se observa informe de supervisión del convenio interadministrativo 072-2020 en el SECOP ni en el expediente digital.</t>
  </si>
  <si>
    <t>15/02/2021: Se elaboró el proyecto de resolución mediante la cual se modifica la resolución 099 de 2020 la cual se encuentra en revisión de la dirección general (Se anexa proyecto de resolución que es obejto de revision)
12/04/2021: Respecto al hallazgo en particular se hizo revision de lo publicado en secop I y se evidencia que a la fecha se encuentran publicados a la fecha los informes de supervision
15/06/2021: Se adjunta resolucion N 153 del 10 de junio de 2021 en carpeta ON DRIVE, la cual modifica la N 099 del 19 de marzo de 2020, con el fin de dar cumplimiento a las acciones de mejora aqui establecidas</t>
  </si>
  <si>
    <t>02/03/2021: La acción se encuentra en desarrollo con el proyecto de resolución. Continúa en el estado actual.DKRP
06/04/2021: Aunque se encuentra en desarrollo el proyecto de resolución se sugiere revisar la descripción del hallazgo para garantizar acciones correspondientes a los informes de supervisión del convenio interadministrativo 072-2020. KPSL
13/04/2021:  La acción se encuentra en desarrollo con el proyecto de resolución. 
De acuerdo a la descripción del hallazgo de  informe de supervisión del convenio interadministrativo 072-2020 en el SECOP, se evidencia que el 15/12/2020 subieron los informes correspondientes: abril, mayo junio, julio, agosto  y en la firma del supervisor por error relacionan otro convenio (511/2019), e informe de septiembre.Continúa en el estado actual 2020.KPSL
 23/06/2021: La OAJ allega debidamente firmada por el Director General del IDIGER la Resolución 153 del 10 de junio de 2021 por medio de la cual se modifica la Resolución 99 del 19 de marzo de 2020 mediante la cual se establece el procedimiento de contratación para surtir las compras bajo la modalidad de contratación entre particulares de que trata el Artículo 66 de la Ley 1523 de 2012; Se cierra la acción. KPSL</t>
  </si>
  <si>
    <t>AUDCALAMIDAD2021-1</t>
  </si>
  <si>
    <t>Convenios interadministrativos 144 de 2020, 617 de 2020, 001 de 2021 y Acuerdo de Servicios para la administración tesoral FONDIGER-002-202.1.
Manual de Contratación GCT-MA-01 V6.
Decreto 1082 de 2015 “Por medio del cual se expide el Decreto Único Reglamentario del sector Administrativo de Planeación Nacional” Artículo 2.2.1.1.1.1.7.1. Publicidad en el SECOP. La Entidad Estatal está obligada a publicar en el SECOP los Documentos del Proceso y los actos administrativos del Proceso de Contratación, dentro de los tres (3) días siguientes a su expedición. La oferta que debe ser publicada es la del adjudicatario del Proceso de Contratación. Los documentos de las operaciones que se realicen en bolsa de productos no tienen que ser publicados en el SECOP.
Guía de transparencia en la contratación en la pandemia COVID-19 : “La obligación de publicar en el SECOP las actuaciones precontractuales y contractuales no depende del régimen de contratación de la entidad, sino de la ejecución de recursos públicos; es decir, el deber de hacer pública la información, a través de esta plataforma, no depende de la naturaleza de la entidad ejecutora ─pública o privada─, ni del régimen sustantivo contractual que aplique, sea la Ley 80 de 1993, el derecho privado –más los principios de la función administrativa y de la gestión fiscal”.
Guía de supervisión contractual IDIGER: Garantizar que se remita la documentación de la ejecución contractual y post – contractual, para su publicación en el SECOP, de acuerdo con lo establecido en la norma.</t>
  </si>
  <si>
    <t>OBSERVACIÓN 4: No se evidenciaron la totalidad de documentos publicados en el SECOP (I Y II) de los convenios Interadministrativos 144 de 2020, 617 de 2020, 001 de 2021 y Acuerdo de Servicios para la Administración Tesoral Fondiger-002-2021.</t>
  </si>
  <si>
    <t>* Falta de seguimiento en el ejercicio de la supervisión respecto de la publicación</t>
  </si>
  <si>
    <t>* Modificar, publicar en la página web y divulgar a los supervisores (de manera presencial o virtual) la guía identificada bajo el código GC-GU-01 "Guía Supervisión e Interventoría de Contratos", incluyendo la obligación de los supervisores de publicar en el Secop II, todos los documentos de ejecución contractual y para el caso de los contratos tramitados por Secop I, remitirlos de manera oportuna a la Oficina Asesora Jurídica para efectuar la debida publicación.</t>
  </si>
  <si>
    <t>* Alejandro Contreras (Jefe Oficina Asesora Jurídica)</t>
  </si>
  <si>
    <t>15/02/2022: Se realizará la solicitud de modificación de la guía para el 18 de febrero y posteriormente se divulgará a los supervisores la guía con las modificaciones realizadas (22 a 24 de febrero).
28/03/2022: Esta acción se da cumplimiento en su totalidad, se modificó la guía de supervisión se (adjunta soporte modificación documento Word, guía de supervisión modificada PDF, guía supervisión documento Word señalado en amarillo la modificación: numeral 6.8.1 complemento párrafo: N 13); carpeta: (modificación guía de supervisión), igualmente se socializo con todos los colaboradores por medio de la oficina de comunicaciones la pieza de comunicación N 2 y 9 de la carpeta adjunta: (institucional-piezas comunicativas), igualmente se socializo esta acción a través de una capacitación dada el día 28/03/2022, relacionada con : (lineamientos y supervisión de contratos en donde se socializaron las funciones y responsabilidades de los supervisores). Se anexa como soporte presentación (diapositiva N 11, 13 y 20 señalado en color morado), audio de la capacitación, carpeta: (capacitación supervisión contratos).  KV</t>
  </si>
  <si>
    <r>
      <rPr>
        <rFont val="Arial"/>
        <b/>
        <sz val="11.0"/>
      </rPr>
      <t xml:space="preserve">23/02/2022. </t>
    </r>
    <r>
      <rPr>
        <rFont val="Arial"/>
        <sz val="11.0"/>
      </rPr>
      <t>TTras la revisión de los documentos enviados por la referente de la Oficina Asesora Jurídica, mediante correo electrónico del 17 de febrero, manifestó que “Se realizará la solicitud de modificación de la guía para el 18 de febrero y posteriormente se remitirá a comunicaciones los mensajes para divulgación a los supervisores respecto a la obligación (...), por lo tanto, no es posible evidenciar avance en esta acción dado que a la fecha no se ha efectuado la modificación, publicación y posterior divulgación de la mencionada “Guía de supervisión e interventoría de contratos”.</t>
    </r>
    <r>
      <rPr>
        <rFont val="Arial"/>
        <b/>
        <sz val="11.0"/>
      </rPr>
      <t>LOC</t>
    </r>
    <r>
      <rPr>
        <rFont val="Arial"/>
        <sz val="11.0"/>
      </rPr>
      <t xml:space="preserve">                                                                                                                                                                                                                                          </t>
    </r>
    <r>
      <rPr>
        <rFont val="Arial"/>
        <b/>
        <sz val="11.0"/>
      </rPr>
      <t>20/04/2022.</t>
    </r>
    <r>
      <rPr>
        <rFont val="Arial"/>
        <sz val="11.0"/>
      </rPr>
      <t xml:space="preserve"> Una vez verificada la ejecución de la acción se evidenció que la guía para la supervisión e interventoría de contratos con código DE-GU-01, tuvo una modificación a los numerales 6.8.1, 6.8.7 y 13, aprobados por la Oficina Asesora Jurídica y la Oficina Asesora de Planeación, según se indica en el documento.
Esta guía es la Versión 3 y está vigente desde el 28/02/2022, en ella se puede constatar la obligación que tienen los supervisores e interventores de “Publicar en la herramienta electrónica del SECOP II, cuando corresponda, todos los soportes de las actuaciones de las cuales es responsable; para el caso de los contratos tramitados por Secop I, remitirlos de manera oportuna en los términos que establece la ley, es decir, dentro de los 3 días siguientes a la expedición del documento a la Oficina Asesora Jurídica para efectuar la debida publicación”. Dicha obligación se encuentra reglamentada en el numeral 13 del acápite identificado como 6.7.1 Funciones o responsabilidades de carácter técnico.
A su vez, se pudo verificar que esta guía se encuentra publicada en la página web de la entidad en el proceso de gestión contractual, ubicada en el siguiente link: 
https://www.idiger.gov.co/documents/20182/295522/GC-GU-01+Gu%C3%ADa+para+la+supervisi%C3%B3n+e+interventoria+de+contratos+V3.pdf/0bb6268a-8eaa-454d-be39-8e4c83e8db49 
Además, se pudo corroborar que la guía fue puesta en conocimiento de los responsables de los procesos y/o jefes de área a través del memorando interno No. 2022IE1402 del 23/03/2022. Documento socializado a través de correo electrónico del mismo 23 de marzo. 
De igual modo, se pudo evidenciar que la Oficina Asesora Jurídica realizó una capacitación el pasado 28 de marzo donde se abordó las funciones de la supervisión e interventoría a partir de las novedades que trajo consigo la nueva guía. Sin embargo, no se evidencia el registro de asistencia de quienes participaron en la capacitación a efectos de validar su efectividad dada la responsabilidad de los jefes de área en la tarea como supervisores.
Por todo lo expuesto, la OCI considera procedente cerrar el presente plan de mejoramiento dado que la acción propuesta fue desarrollada en un 100%. No obstante, se recomienda que en futuras capacitaciones y/o sensibilizaciones se lleve a cabo el respectivo control de asistencia de sus participantes para ser aportado en el desarrollo de las acciones de los planes de mejoramiento institucional. </t>
    </r>
    <r>
      <rPr>
        <rFont val="Arial"/>
        <b/>
        <sz val="11.0"/>
      </rPr>
      <t>LOC</t>
    </r>
    <r>
      <rPr>
        <rFont val="Arial"/>
        <sz val="11.0"/>
      </rPr>
      <t xml:space="preserve">
</t>
    </r>
  </si>
  <si>
    <t>AUDCALAMIDAD2021-2</t>
  </si>
  <si>
    <t>Guía para la supervisión contractual IDIGER.
Guía para el ejercicio de las funciones de Supervisión e Interventoría de los contratos del Estado (Colombia Compra).
DIRECTIVA 16 2020 PGN: "3.9 Llevar a cabo una adecuada supervisión de los contratos."
Guía para la administración del riesgo y el diseño de controles en entidades públicas V4 2018. /3.2 Evaluación de riesgos /3.2.2 Valoración de controles –diseño de controles.
Guía para la administración del riesgo y el diseño de controles en entidades públicas - Versión 5 - diciembre de 2020.
Circular 06 de 2020: Circular del Contralor General sobre orientación de recursos y acciones inmediatas en el marco de la atención de la emergencia sanitaria ocasionado por el virus COVID-19.
Circular Externa Contraloría de Bogotá No 004-20 Entrega información contractual suscrita bajo urgencia manifiesta.
Circular Externa Contraloría de Bogotá No 005-20 Rendición de la cuenta a la Contraloría de Bogotá D.C.
Ley 80 de 1993 Por la cual se expide el Estatuto General de Contratación de la Administración Pública art 43.
Resolución reglamentaria No. 011 del 28 de febrero de 2014; donde se establecen los términos iniciales.
Resolución reglamentaria No. 009 del 18 de febrero de 2019; donde se modifica la resolución reglamentaria No. 011 de 2014.</t>
  </si>
  <si>
    <t>OBSERVACIÓN 5: Se presentan debilidades en el control sobre el reporte de los convenios interadministrativos 144 de 2020, 617 de 2020, 001 de 2021 y acuerdo de servicios para la administración tesoral fondiger-002-2021 a los entes de control respectivos.</t>
  </si>
  <si>
    <t>* Falta de apropiación en los lineamientos para reportar información al SIVICOF.</t>
  </si>
  <si>
    <t xml:space="preserve"> Realizar socialización al interior del grupo de gestión contractual para fortalecer los temas que se reportan en el SIVICOF, su oportunidad y la completitud de los mismos.</t>
  </si>
  <si>
    <t>15/02/2022: Se realizó la socialización el viernes 11 de febrero de 10 am a 11 am con el grupo de gestión contractual para fortalecer el insumo sobre el cual se reporta el SIVICOF y otros, se llegaron a unas tareas y compromisos establecidas en el acta de reunión, para mejorar la base de datos, reporte y prontitud de la información. Se anexa acta de reunión- carpeta soportes compartida ON DRIVE- AUDCALAMIDAD2021-2. KV
28-04-2022: De conformidad con la socialización que se realizó el día viernes 11 de febrero de 10 am a 11 am con el grupo de gestión contractual para fortalecer el insumo sobre el cual se reporta el SIVICOF y otro, se adjunta evidencia remitidas al correo lcontreras@idiger.gov.co con el pantallazo del correo dando cumplimiento al compromiso que se dejó en dicha reunión, relacionado con que los encargados de llevar procesos de selección y órdenes de compra complementen la base datos que se lleva en la oficina . KV</t>
  </si>
  <si>
    <r>
      <rPr>
        <rFont val="Arial"/>
        <b/>
        <sz val="11.0"/>
      </rPr>
      <t xml:space="preserve">23/02/2022. </t>
    </r>
    <r>
      <rPr>
        <rFont val="Arial"/>
        <sz val="11.0"/>
      </rPr>
      <t xml:space="preserve">De las evidencias documentales enviadas por la  referente de la Oficina Asesora Jurídica, a través de correo electrónico del 17 de febrero, se pudo determinar la realización de una socialización por parte del grupo de jurídica para identificar temas que permitan fortalecer el insumo de la bases de datos, de control institucional, sobre los cuales se reportan los informes del SIVICOF, llegando a dos compromisos: (i) "Se realizará un Excel con información seleccionada por la compañera Leidy Barrios la cual será revisada y posteriormente compartida a los abogados" y (ii) "Se realizará un comunicado a los abogados informando la alimentación de este excel compartido". Así las cosas, se puede evidenciar un avance en las presentes acciones pero hasta que no se cumplan y se acrediten los compromisos no es posible cerrar el presente plan de mejoramiento.  </t>
    </r>
    <r>
      <rPr>
        <rFont val="Arial"/>
        <b/>
        <sz val="11.0"/>
      </rPr>
      <t xml:space="preserve">LOC                                                                                                                 20/04/2022. </t>
    </r>
    <r>
      <rPr>
        <rFont val="Arial"/>
        <sz val="11.0"/>
      </rPr>
      <t xml:space="preserve">Frente al presente plan de mejoramiento no se evidencian avances en la gestión tendientes dar cumplimiento a los compromisos adquiridos el pasado 11/02/2022 y que guardan relación con lo siguiente: (i) "Se realizará un Excel con información seleccionada por la compañera Leidy Barrios la cual será revisada y posteriormente compartida a los abogados" y (ii) "Se realizará un comunicado a los abogados informando la alimentación de este excel compartido".
Aunado a ello, no se evidencia registro alguno de avance a la presente acción en la matriz drive de planes de mejoramiento institucional desde el 15/02/2022.
Sin embargo, mediante correo del pasado 29 de marzo se informa lo siguiente: “Se realizó la socialización el viernes 11 de febrero  de 10 am a 11 am con el grupo de gestion contractual para fortalecer el insumo sobr el cual se reporta el SIVICOF y otros, se llegaron a unas tareas y compromisos establecidas en el acta de reunion, para mejorar la base de datos, reporte y prontitud de la información. Se espera dar aplicación a la tarea a partir del mes de marzo” Subrayado fuera de texto.
Por lo anterior, la presente acción continuará abierta y en desarrollo. </t>
    </r>
    <r>
      <rPr>
        <rFont val="Arial"/>
        <b/>
        <sz val="11.0"/>
      </rPr>
      <t>LOC</t>
    </r>
    <r>
      <rPr>
        <rFont val="Arial"/>
        <sz val="11.0"/>
      </rPr>
      <t xml:space="preserve">
</t>
    </r>
    <r>
      <rPr>
        <rFont val="Arial"/>
        <b/>
        <sz val="11.0"/>
      </rPr>
      <t xml:space="preserve">29/04/2022. </t>
    </r>
    <r>
      <rPr>
        <rFont val="Arial"/>
        <sz val="11.0"/>
      </rPr>
      <t xml:space="preserve">Mediante correo electrónico del pasado 28 de abril, se informó a la Oficina de Control Interno – OCI del cumplimiento de esta acción. Allí se indicó lo siguiente: “De conformidad con la socialización que se realizó el día viernes 11 de febrero de 10 am a 11 am con el grupo de gestión contractual para fortalecer el insumo sobre el cual se reporta el SIVICOF y otro, se adjunta evidencia, ANEXO 1, con el pantallazo del correo dando cumplimiento al compromiso que se dejó en dicha reunión, relacionado con que los encargados de llevar procesos de selección y órdenes de compra complementen la base datos que se lleva en la oficina.”
Dicho esto, se procedió hacer la respectiva verificación y se evidenció que el jefe de la Oficina Asesora Jurídica materializó los compromisos adquiridos en reunión llevada a cabo el 11 de febrero donde se señaló lo siguiente: (i) “Se realizará un Excel con información seleccionada por la compañera Leidy Barrios la cual será revisada y posteriormente compartida a los abogados" y (ii) "Se realizará un comunicado a los abogados informando la alimentación de este excel compartido".
Al respecto, el líder del proceso realizó un comunicado mediante correo electrónico a los abogados informado y solicitando la alimentación de dos bases de datos creadas en herramienta drive para los procesos de compra y procesos de selección donde se desean adquirir bienes, servicios y obras, con el fin de complementar de manera oportuna y veraz información que no se encuentra en SECOP y además son insumos que contribuyen a reportar la información contractual de manera oportuna y completa en el SIVICOF.
Por lo anterior, la OCI considera procedente cerrar el presente plan de mejoramiento dado que la acción propuesta y los compromisos adquiridos fueron cumplidos en un 100% y dentro del término establecido. </t>
    </r>
    <r>
      <rPr>
        <rFont val="Arial"/>
        <b/>
        <sz val="11.0"/>
      </rPr>
      <t>LOC</t>
    </r>
    <r>
      <rPr>
        <rFont val="Arial"/>
        <sz val="11.0"/>
      </rPr>
      <t xml:space="preserve">
</t>
    </r>
  </si>
  <si>
    <t>AUDCALAMIDAD2021-3</t>
  </si>
  <si>
    <t>Convenios interadministrativos 144 de 2020, 001 de 2021 y Acuerdo de Servicios para la administración tesoral FONDIGER-002-202.1.
Guía para la Supervisión Contractual- Instituto Distrital de Gestión de Riesgos y Cambio Climático-IDIGER: "V. ALCANCE DE LOS INFORMES DE SUPERVISION-Para la elaboración de informes de supervisión de los contratos que suscriba el IDIGER, sin importar el tipo (Prestación de Servicios, Suministro, Obra, Interventoría, Arrendamiento, Compraventa, etc.), se deberán atender los lineamientos que se establecen en el Manual de Contratación y la presente guía." "VI. CONTENIDO DE LOS INFORMES DE SUPERVISIÓN-Los informes de supervisión tienen por finalidad dejar trazabilidad y evidencia del seguimiento, técnico, administrativo, financiero, contable y jurídico a la ejecución del objeto y obligaciones contractuales."
Adicionalmente lo señalado en la Guía para el ejercicio de las funciones de Supervisión e Interventoría de los contratos del Estado de Colombia Compra Eficiente, Capitulo 4 Funciones de los supervisores e interventores que señala: "Es obligatorio para el interventor o supervisor entregar sus órdenes por escrito y los requerimientos o informes que realice deben publicarse en el SECOP”.</t>
  </si>
  <si>
    <t>HALLAZGO 3: De acuerdo a las situaciones evidenciadas para los convenios interadministrativos 144 de 2020, 001 de 2021 y acuerdo de servicios para la administración tesoral FONDIGER-002-2021, no se evidenció la totalidad de la información que dé cuenta de la trazabilidad y seguimiento, técnico, administrativo, financiero, contable y jurídico a la ejecución del objeto y obligaciones contractuales en el ejercicio de la supervisión.</t>
  </si>
  <si>
    <t>* Falta de controles por parte de la supervisión con respecto al ejercicio de supervisión contractual, así mismo debilidades en la evidencia de informes sin registrar el cumplimiento o incumplimiento de las obligaciones del mismo.</t>
  </si>
  <si>
    <t>* Modificar, publicar en la página web y divulgar a los supervisores (de manera presencial o virtual) la guía identificada bajo el código GC-GU-01 "Guía Supervisión e Interventoría de Contratos", incluyendo un lineamiento o actividad que especifique la obligación que tienen los supervisores de mantener al día los expedientes y entregarlos completos y de manera oportuna al área de gestión documental.</t>
  </si>
  <si>
    <t>Se realizará la solicitud de modificación de la guía para el 18 de febrero y posteriormente se remitira a comunicaciones los mensajes para divulgacion a los supervisores respecto a la obligación que tienen, de mantener al día los expedientes y entregarlos completos y de manera oportuna al área de gestión documental. (22 a 24 de febrero). Igualmente se tiene programado en marzo una socializacion virtual con los supervisores.
28/03/2022: Esta acción se da cumplimiento en su totalidad; se socializo con todos los colaboradores por medio de la oficina de comunicaciones la pieza de comunicación N 4, 5,7,8 de la carpeta adjunta: (institucional-piezas comunicativas), igualmente se socializo esta acción a través de una capacitación dada el día 28/03/2022, relacionada con: (lineamientos y supervisión de contratos en donde se socializaron las funciones y responsabilidades de los supervisores). Se anexa como soporte presentación (diapositiva N 16, 17, 20 señalado en color morado), audio de la capacitación carpeta: (capacitación supervisión contratos).  KV
3-10-2022: Se realizaron 3 mesas de trabajo con las areas de Planeación, Corporativa y Fondiger, con el fin de revisar las actiivdades y procedimientos que se desarrollan en la etapa de consolidacion, revision y aprobacion de los recursos anuales para su publicacion en el PAA, lo anterior con el fin de presentar un borrador de procedimiento para su aprobacion y publicacion. Se adjunta evidencia al correo lcontreras@idiger.gov.co con las reuniones desarrolladas. KV</t>
  </si>
  <si>
    <r>
      <rPr>
        <rFont val="Arial"/>
        <b/>
        <sz val="11.0"/>
      </rPr>
      <t>23/02/2022</t>
    </r>
    <r>
      <rPr>
        <rFont val="Arial"/>
        <sz val="11.0"/>
      </rPr>
      <t xml:space="preserve">. Una vez son revisadas las evidencias enviadas por la referente de la Oficina Asesora Jurídica, a través del correo electrónico del 17 de febrero, se puede constatar el aporte de un documento identificado como "AUDGESTIÓNCONTRACTUAL2021- ACCION 2" donde reposa una imagen que hace alusión al Manual de Contratación y Guía de Supervisión e Interventoría del IDIGER y otra donde esta adjunta a un correo enviado por comunicacioninterna@idiger.gov.co a IDIGER, que data del 16 de diciembre del 2021. 
De lo anterior no se evidencia la solicitud de modificación de la guía y tampoco plan de trabajo que permita determinar que en efecto ha realizado la divulgación o socialización del documento. Por otro lado, es importante mencionar que las acciones del presente plan de trabajo también comprenden un lineamiento actividad que especifique la obligación que tienen los supervisores de mantener al día los expedientes y entregarlos completos y de manera oportuna al área de gestión documental. 
Así las cosas, no se evidencia avance en la acción descritas en el presente plan de mejoramiento. </t>
    </r>
    <r>
      <rPr>
        <rFont val="Arial"/>
        <b/>
        <sz val="11.0"/>
      </rPr>
      <t xml:space="preserve">LOC                                                                                                                                                  20/04/2022. </t>
    </r>
    <r>
      <rPr>
        <rFont val="Arial"/>
        <sz val="11.0"/>
      </rPr>
      <t xml:space="preserve">Una vez verificada la ejecución de la acción se evidenció que la guía para la supervisión e interventoría de contratos con código DE-GU-01, tuvo una modificación a los numerales 6.8.1, 6.8.7 y 13, aprobados por la Oficina Asesora Jurídica y la Oficina Asesora de Planeación, según se indica en el documento.
Esta guía es la Versión 3 y está vigente desde el 28/02/2022, en ella se puede constatar varias obligaciones donde se especifica que los supervisores deben mantener al día los expedientes y entregarlos completos al área de gestión documental. 
Tales obligaciones se encuentran descritas en los numerales 11, 18 y 19 del acápite 6.7.2 Funciones o responsabilidades de carácter administrativo, financiero y contable.
Además, se dicta un lineamiento al supervisor tendiente a validar que toda la información que se encuentra en el acta de liquidación repose en el expediente digital y físico, así como que se cuente con todos los documentos y soportes pertinentes a fin de validar la ejecución y cumplimiento del objeto contractual. Deber estatuido en el acápite 12. Terminación y Liquidación de Contratos.
A su vez, se pudo verificar que esta guía se encuentra publicada en la página web de la entidad en el proceso de gestión contractual, ubicada en el siguiente link: 
https://www.idiger.gov.co/documents/20182/295522/GC-GU-01+Gu%C3%ADa+para+la+supervisi%C3%B3n+e+interventoria+de+contratos+V3.pdf/0bb6268a-8eaa-454d-be39-8e4c83e8db49 
Finalmente, se pudo corroborar que la guía fue puesta en conocimiento de los responsables de los procesos y/o jefes de área a través del memorando interno No. 2022IE1402 del 23/03/2022. Documento socializado a través de correo electrónico del mismo 23 de marzo. 
De igual forma, se pudo evidenciar que la Oficina Asesora Jurídica realizó una capacitación el pasado 28 de marzo donde se abordó las funciones de la supervisión e interventoría a partir de las novedades que trajo consigo la nueva guía. Sin embargo, no se evidencia el registro de asistencia de quienes participaron en la capacitación a efectos de validar su efectividad dada la responsabilidad de los jefes de área en la tarea como supervisores.
Por lo anterior, la OCI considera procedente cerrar el presente plan de mejoramiento dado que la acción propuesta fue desarrollada en un 100% y dentro del término establecido. No obstante, se recomienda que en futuras capacitaciones y/o sensibilizaciones se lleve a cabo el respectivo control de asistencia de sus participantes para ser aportado en el desarrollo de las acciones de los planes de mejoramiento institucional. </t>
    </r>
    <r>
      <rPr>
        <rFont val="Arial"/>
        <b/>
        <sz val="11.0"/>
      </rPr>
      <t>LOC</t>
    </r>
    <r>
      <rPr>
        <rFont val="Arial"/>
        <sz val="11.0"/>
      </rPr>
      <t xml:space="preserve">
</t>
    </r>
  </si>
  <si>
    <t>AUDGESTIÓNCONTRACTUAL2021-1</t>
  </si>
  <si>
    <t>Auditoría Gestión Contractual</t>
  </si>
  <si>
    <t>Decreto 1082 de 2015 Artículo 2.2.1.1.1.4.4. “Actualización del Plan Anual de Adquisiciones.</t>
  </si>
  <si>
    <t>HALLAZGO 1: No se encontraron 
 incluidos dentro del Plan Anual de 
 Adquisiciones vigencia 2021 los 
 siguientes contratos de prestación 
 de servicios y de apoyo a la 
 gestión Nros.004,008,019,044,052 
 correspondientes vigencia 2021
 FONDIGER</t>
  </si>
  <si>
    <t>Interpretación de la norma sobre publicación del PAA respecto de la contratación FONDIGER (entendida como FONDO CUENTA ESPECIAL)</t>
  </si>
  <si>
    <t>Realizar mesas de trabajo con las areas que participan en la formulacion e implementacion del PAA, y conforme a estos resultados actualizar el procedimiento vigente</t>
  </si>
  <si>
    <t>Alejandro Contreras- Jefe Oficina Jurídica 
 Oficina Planeacion
 Direccion 
 Corporativa</t>
  </si>
  <si>
    <t>15/02/2022: Se tiene proyectado iniciar mesas de trabajo a partir de la primera semana de marzo. KV
28-04-2022: Se solicitó amablemente una prórroga para esta acción con la siguiente justificación: “De conformidad con lo manifestado en su momento, los contratos realizados con recursos Fondiger se incluyen por la línea global de inversión, por valor un total, atendiendo la naturaleza de los recursos y finalidad del FONDO DISTIRITAL DE GESTION DE RIESGOS, determinada en el Acuerdo 546 de 2013.
Es por ello por lo que se concluyó que la interpretación era causa del hallazgo y se consideró pertinente efectuar una modificación de los procedimientos para aclarar la forma en la cual se dará cumplimiento a la publicación de dichos contratos, conforme se viene realizando en la actualidad.
Teniendo en cuenta que el procedimiento incluye no solo a la OAJ, sino a quienes definen y aprueban el PAA, es necesario vincularlos en los ajustes y actualización de éste según las competencias funcionales determinadas por el Acuerdo 007 de 2016. Por lo expuesto, se requiere prorrogar el plazo para el cumplimiento de la acción a fin de continuar las mesas de trabajo con los responsables, socializar los conceptos y exponer la metodología que se lleva en la actualidad para con ello ajustar el procedimiento incorporando a todos los actores y finalmente realizar la socialización de este.”
Se adjunta evidencia al correo lcontreras@idiger.gov.co,  memorando interno 2022IE1798, estamos a la espera de la aprobación de dicha prorroga . KV
3/10/2022: Se realizaron 3 mesas de trabajo con las áreas de Planeación, Corporativa y Fondiger, con el fin de revisar las actividades y procedimientos que se desarrollan en la etapa de consolidación, revisión y aprobación de los recursos anuales para su publicación en el PAA, lo anterior con el fin de presentar un borrador de procedimiento para aprobación de las áreas el día 18 de octubre y posible publicación el 26 de octubre. KV
2-12-2022: Se informa que esta acción ya se dio su cumplimiento con la publicación del procedimiento de Plan Anual de Adquisiciones el cual da cuenta de la planeación y publicación de los recursos de Inversión y funcionamiento y con el Instructivo FONDIGER (publicación de recursos FONDIGER en el Plan Anual de Adquisiciones). (se remite en los siguientes correos: lcontreras@idiger.gov.co, planeacionmipg@idiger.gov.co, abacares@idiger.gov.co, el procedimiento e instructivo (GC-PD-03-Planeacion de la Contratación-Plan Anual de Adquisiciones) y (DE-IN-03-Publicacion recursos FONDIGER)) Kv</t>
  </si>
  <si>
    <r>
      <rPr>
        <rFont val="Arial"/>
        <b/>
        <sz val="11.0"/>
      </rPr>
      <t xml:space="preserve">23/02/2022. </t>
    </r>
    <r>
      <rPr>
        <rFont val="Arial"/>
        <sz val="11.0"/>
      </rPr>
      <t xml:space="preserve">Frente al presente plan de mejoramiento la referente de la Oficina Asesora Jurídica manifestó que “Se tiene proyectado iniciar mesas de trabajo a partir de la primera semana de marzo”, por lo tanto a la fecha no se cuenta con evidencia de la realización de la acción, tendiente a realizar mesas de trabajo con las áreas que participan en la formulación e implementación del PAA, y consecuentemente la actualización del procedimiento vigente, según los resultados que arroje las concertaciones. </t>
    </r>
    <r>
      <rPr>
        <rFont val="Arial"/>
        <b/>
        <sz val="11.0"/>
      </rPr>
      <t xml:space="preserve">LOC                                                                                                                                  20/04/2022. </t>
    </r>
    <r>
      <rPr>
        <rFont val="Arial"/>
        <sz val="11.0"/>
      </rPr>
      <t xml:space="preserve">Frente al presente plan de mejoramiento se informa a la Oficina de Control Interno – OCI, mediante correo electrónico del 29 de marzo que “Se tiene proyectado iniciar mesas de trabajo a partir del 25/03”
Sin embargo, de los soportes documentales enviados no se evidencia el desarrollo de ninguna gestión teniente a cumplir el presente plan de mejoramiento. Así mismo, tampoco se evidencia registro de lo informado en la matriz drive de planes de mejoramiento institucional de la OCI. Por lo tanto, la presente acción continuará abierta y en desarrollo. </t>
    </r>
    <r>
      <rPr>
        <rFont val="Arial"/>
        <b/>
        <sz val="11.0"/>
      </rPr>
      <t>LOC</t>
    </r>
    <r>
      <rPr>
        <rFont val="Arial"/>
        <sz val="11.0"/>
      </rPr>
      <t xml:space="preserve">
</t>
    </r>
    <r>
      <rPr>
        <rFont val="Arial"/>
        <b/>
        <sz val="11.0"/>
      </rPr>
      <t xml:space="preserve">29/04/2022. </t>
    </r>
    <r>
      <rPr>
        <rFont val="Arial"/>
        <sz val="11.0"/>
      </rPr>
      <t xml:space="preserve">Mediante comunicación interna No. 2022IE1798 del pasado 22 de abril, se solicitó a la Oficina de Control Interno la prórroga de ejecución de la presente acción por el termino de seis (6) meses.
Al respecto, el responsable del proceso justificó lo siguiente: “se requiere prorrogar el plazo para el cumplimiento de la acción a fin de continuar las mesas de trabajo con los responsables, socializar los conceptos y exponer la metodología que se lleva en la actualidad para con ello ajustar el procedimiento incorporando a todos los actores y finalmente realizar la socialización de este”.
Dicho esto, la Oficina de Control Interno – OCI procedió a la verificación y valoración de los requisitos exigidos en el procedimiento para la Formulación, Ejecución y Seguimiento a los Planes de Mejoramiento, SEC-PD-08 Versión 9, y concluyó acceder a dicha prorroga dado que la acción propuesta tiene un término de ejecución de siete (7) meses y la solicitud fue dirigida con un mes de antelación a la finalización de la acción, que para el presente caso es el 30/05/2022.
Así las cosas, la fecha de terminación de la acción será hasta el 29/11/2022 y se procederá realizar la modificación pertinente en la herramienta drive propuesta por la OCI.
La correspondiente respuesta se realizó mediante comunicación interna No. 2022IE1897 del 29/04/2022 enviada al Jefe de la Oficina Asesora Jurídica a través de correo electrónico del 29 de abril del 2022. </t>
    </r>
    <r>
      <rPr>
        <rFont val="Arial"/>
        <b/>
        <sz val="11.0"/>
      </rPr>
      <t>LOC</t>
    </r>
    <r>
      <rPr>
        <rFont val="Arial"/>
        <sz val="11.0"/>
      </rPr>
      <t xml:space="preserve">
</t>
    </r>
    <r>
      <rPr>
        <rFont val="Arial"/>
        <b/>
        <sz val="10.0"/>
      </rPr>
      <t>15/07/2022</t>
    </r>
    <r>
      <rPr>
        <rFont val="Arial"/>
        <sz val="10.0"/>
      </rPr>
      <t xml:space="preserve">. Mediante correo electrónico del pasado 11 de julio la Oficina de Control Interno solicitó respetuosamente a la Oficina Asesora Jurídica informar y enviar el avance de esta acción a la fecha con los respectivos soportes documentales, sin embargo, no se obtuvo respuesta por parte de esa dependencia.
A la fecha el porcentaje de ejecución de esta acción es del 0% y se advierte un retraso en su ejecución, por lo que se sugiere a la Oficina Asesora Jurídica ejecutar las actividades necesarias para cumplir con este plan de mejoramiento dentro del plazo estipulado, y en ese orden remitir a la Oficina de Control Interno los soportes documentales que den cuenta de los avances con el propósito de calificar el cumplimiento de esta acción.
Por consiguiente, el presente plan de mejoramiento continuará en ejecución. </t>
    </r>
    <r>
      <rPr>
        <rFont val="Arial"/>
        <b/>
        <sz val="10.0"/>
      </rPr>
      <t>LOC</t>
    </r>
    <r>
      <rPr>
        <rFont val="Arial"/>
        <sz val="10.0"/>
      </rPr>
      <t xml:space="preserve">
</t>
    </r>
    <r>
      <rPr>
        <rFont val="Arial"/>
        <b/>
        <sz val="10.0"/>
      </rPr>
      <t>20/10/2022</t>
    </r>
    <r>
      <rPr>
        <rFont val="Arial"/>
        <sz val="10.0"/>
      </rPr>
      <t xml:space="preserve">. Una vez verificada la ejecución de esta acción se constata que el pasado 03 de octubre de 2022, mediante correo electrónico la dependencia responsable envió a la Oficina de Control Interno evidencias sobre la realización de tres (3) reuniones llevadas a cabo entre las  áreas de Planeación, Corporativa y FONDIGER, con el fin de revisar las actividades y procedimientos que se desarrollan en la etapa de consolidación, revisión y aprobación de los recursos anuales para su publicación en el Plan Anual de Adquisiciones – PAA de la entidad.
Dichas reuniones fueron adelantadas los días 20, 21 y 23 de septiembre del año en curso.
En consecuencia, se refleja un avance del 30% sobre la ejecución de esta acción pero a su vez, se advierte un retraso en su cumplimiento en la medida que su ejecución termina el 29 de noviembre de 2022, es decir, que para esta fecha debe estar actualizado el procedimiento según indica el plan de mejoramiento.
De esta manera, se sugiere a la Oficina Asesora Jurídica ejecutar las actividades necesarias para cumplir con este plan de mejoramiento dentro del plazo estipulado, y en ese orden remitir a la Oficina de Control Interno los soportes documentales que den cuenta de los avances con el propósito de calificar el cumplimiento de esta acción. </t>
    </r>
    <r>
      <rPr>
        <rFont val="Arial"/>
        <b/>
        <sz val="10.0"/>
      </rPr>
      <t>LOC</t>
    </r>
    <r>
      <rPr>
        <rFont val="Arial"/>
        <sz val="10.0"/>
      </rPr>
      <t xml:space="preserve">
</t>
    </r>
    <r>
      <rPr>
        <rFont val="Arial"/>
        <b/>
        <sz val="10.0"/>
      </rPr>
      <t>14/12/2022</t>
    </r>
    <r>
      <rPr>
        <rFont val="Arial"/>
        <sz val="10.0"/>
      </rPr>
      <t xml:space="preserve">. Una vez verificada la ejecución de esta acción se constata que la Oficina Asesora Jurídica remitió a esta Oficina mediante correo electrónico del 02 de diciembre de 2022 el reporte de cumplimiento de la presente acción.
Al respecto se evidenció que producto de las reuniones realizadas el 20, 21 y 23 de septiembre del año en curso, entre las áreas de Planeación, Corporativa y FONDIGER, se tomó la determinación de modificar el procedimiento denominado PLANEACION DE LA CONTRATACION - PLAN ANUAL
DE ADQUISICIONES, código GC-PD-03, vigente desde el 29 de noviembre de 2022, para poder incorporar el instructivo denominado PUBLICACIÓN RECURSOS FONDIGER, DE-IN-03, vigente igualmente desde el 29 de noviembre.
Dicho instructivo, tiene por objetivo establecer los lineamientos a seguir para identificar y registrar los recursos de FONDIGER en el Plan Anual de Adquisiciones, teniendo en cuenta los parámetros establecidos en el Acuerdo No. 002 de 2022.
Así las cosas, la Oficina de Control Interno evidencia el cumplimiento de la presente acción dentro del término estipulado para su ejecución, por lo que considera procedente cerrar el presente plan de mejoramiento dado que se cumplió al 100%. 
No está demás, sugerir a la Oficina Asesora Jurídica publicar en la página web de la entidad el citado instructivo en el mapa de procesos toda vez que no se evidenció su registro en este segmento de la página. </t>
    </r>
    <r>
      <rPr>
        <rFont val="Arial"/>
        <b/>
        <sz val="10.0"/>
      </rPr>
      <t>LOC</t>
    </r>
    <r>
      <rPr>
        <rFont val="Arial"/>
        <sz val="10.0"/>
      </rPr>
      <t xml:space="preserve">
</t>
    </r>
  </si>
  <si>
    <t>AUDGESTIÓNCONTRACTUAL2021-2</t>
  </si>
  <si>
    <t>Manual de Contratación GCT-MA-01 V6
 Decreto 1082 de 2015 “Por medio del cual se expide el Decreto Único Reglamentario del sector Administrativo de Planeación Nacional” Artículo 2.2.1.1.1.1.7.1. Publicidad en el
 ISECOP. La Entidad Estatal está obligada a publicar en el SECOP los Documentos del Proceso y los actos administrativos del Proceso de Contratación, dentro de los tres (3) días siguientes a su expedición.
 Guía de supervisión contractual IDIGER 2020.
 DE-GU-01 Guía Supervisión e Interventoría de Contratos - V2 vigentes desde 15/02/2021
 GC-PD-02 Contratación prestación de servicios profesionales o de apoyo a la gestión. Control procedimental.
 Matriz de Riesgos Institucional: Publicación extemporánea o no publicación en el portal SECOP II</t>
  </si>
  <si>
    <t>OBSERVACIÓN 1: No se evidenciaron la totalidad de documentos publicados en el SECOP de los contratos Contratos : 620-2020, 632-2020-052-2021 y Convenio 001 de 2019</t>
  </si>
  <si>
    <t>Falta reforzar los controles por parte de la supervisión. 
 Falta lineamientos específicos sobre la periodicidad en presentación de informes de pago y publicación en SECOP.</t>
  </si>
  <si>
    <t>Accion 1: Socialización a traves de piezas comunicativas, relacionados con la guia de supervision.</t>
  </si>
  <si>
    <t>Alejandro Contreras- Jefe Oficina Jurídica</t>
  </si>
  <si>
    <t>15/02/2022: Esta accion se llevo a cabo en 2021, se ajunta pieza comunicativa socializada. Adjunto documento word panatallazo pieza comunicativa.  Carpeta compartida ON DRIVE- AUDGESTIÓNCONTRACTUAL2021- ACCION 2.  Sin embargo se divulgará a los supervisores con mensjaes especificos a traves de piezas comunicativas  relacionados con el hallazgo (del 22 al 24 de febrero), Igualmente se tiene programado en marzo una socialización virtual con los supervisores.KV
28/03/2022: Esta acción se da cumplimiento en su totalidad; se socializo con todos los colaboradores por medio de la oficina de comunicaciones la pieza de comunicación N 10 de la carpeta adjunta: (institucional-piezas comunicativas), igualmente se socializo esta acción a través de una capacitación dada el día 28/03/2022, relacionada con: (lineamientos y supervisión de contratos en donde se socializo la guía de supervisión). Se anexa como soporte presentación (diapositiva N 4 señalado en morado), audio de la capacitación carpeta: (capacitación supervisión contratos).  KV</t>
  </si>
  <si>
    <r>
      <rPr>
        <rFont val="Arial"/>
        <b/>
        <sz val="11.0"/>
      </rPr>
      <t>23/02/2022</t>
    </r>
    <r>
      <rPr>
        <rFont val="Arial"/>
        <sz val="11.0"/>
      </rPr>
      <t xml:space="preserve">. Respecto a la presente acción se puedo determinar que a través del correo electrónico comunicacioninterna@idiger.gov.co se envió a los funcionarios del IDIGER el Manual de Contratación y Guía para la Supervisión e Interventoría de la entidad, con fecha del 16 de diciembre del 2021. Sin embargo, no es posible dar por culminada la presente acción dado que la referente de la Oficina Asesora Jurídica, informa que se va a solicitar modificación de dicha guía y posteriormente se va hacer una nueva divulgación, esto en aplicación de las acciones AUDCALAMIDAD2021-1, AUDCALAMIDAD2021-3y AUDCALAMIDAD2021-6.
Por ende hasta que no se modifique la guía en los términos de la Oficina y se preceda a su socialización no es posible evidenciar avance de la acción.
 </t>
    </r>
    <r>
      <rPr>
        <rFont val="Arial"/>
        <b/>
        <sz val="11.0"/>
      </rPr>
      <t xml:space="preserve">LOC                                                                                                                                                   20/04/2022. </t>
    </r>
    <r>
      <rPr>
        <rFont val="Arial"/>
        <sz val="11.0"/>
      </rPr>
      <t xml:space="preserve">Una vez verificada la ejecución de la acción se evidenció que la guía para la supervisión e interventoría de contratos con código DE-GU-01, Versión 3, fue socializada el 28 de marzo a través de una capacitación virtual.
Por otra parte, se evidencia en los documentos aportados nueve (9) piezas publicitarias que permiten conocer el nuevo manual de supervisión e interventoría, y que fueron socializadas mediante correo electrónico con un cronograma establecido desde el 22 al 30 de marzo. Cabe advertir que estas piezas fueron aprobadas y enviadas por el área de comunicaciones a la Oficina Asesora Jurídica el pasado 16 de marzo. 
También reposa dentro de los documentos enviados un archivo identificado como “PIEZA N 10- GUIA DE SUPERVISION SOCIALIZADA”, no obstante, la pieza socializada fue la guía que antecede a la Versión 3.
Por lo anterior, la OCI considera procedente cerrar el presente plan de mejoramiento dado que la acción propuesta fue cumplida en un 100% y dentro del término establecido. Pero, se recomienda que en futuras capacitaciones y/o socializaciones se tome el registro de asistencia de sus participantes para ser aportado en el desarrollo de las acciones de los planes de mejoramiento institucional. </t>
    </r>
    <r>
      <rPr>
        <rFont val="Arial"/>
        <b/>
        <sz val="11.0"/>
      </rPr>
      <t>LOC</t>
    </r>
    <r>
      <rPr>
        <rFont val="Arial"/>
        <sz val="11.0"/>
      </rPr>
      <t xml:space="preserve">
</t>
    </r>
  </si>
  <si>
    <t>AUDGESTIÓNCONTRACTUAL2021-3</t>
  </si>
  <si>
    <t>Accion 2:Establecer obligaciones generales a los contratistas aclarando la obligación que tienen de cobrar de acuerdo a la forma de pago y subir los informes en la plataforma Secop II</t>
  </si>
  <si>
    <t>15/02/2022: Esta acción se llevó a cabo en el documento complementario  de los contratos suscritos y modificados para año 2022,  ítem 2.1.2: OBLIGACIONES GENERALES: 5- "Presentar informe correspondiente al periodo facturado, de acuerdo con la forma de pago establecida, donde consten las actividades realizadas durante la ejecución del contrato" 19- "Publicar en el SECOP II los informes mensuales de ejecución contractual, las cuentas y demás soportes"  Y 24- "Presentar dentro de los primeros diez (10)días del mes el cobro de los honorarios pactados en el contrato, para cumplir con el PAC".  Se puede evidenciar en la siguiente ruta: (SECOP II- búsqueda de procesos- Revisar N contrato aleatorio requerido IDIGER del 001 al 162 FONDIGER del 002 al 157 -  e ingresar al numeral 5 - documentos del contrato - documento complementario – Obligaciones Generales). KV</t>
  </si>
  <si>
    <r>
      <rPr>
        <rFont val="Arial"/>
        <b/>
        <sz val="10.0"/>
      </rPr>
      <t>23/02/2022</t>
    </r>
    <r>
      <rPr>
        <rFont val="Arial"/>
        <sz val="10.0"/>
      </rPr>
      <t xml:space="preserve">. De confromidad con las presetes acciones se pudo determinar que en efecto, se implementó en algunos contratos, escogidos aleatoriamente, estas clausulas donde obliga al contratista a presentar su informe correspondiente al periodo facturado de acuerdo con la forma de pago, es decir dentro de los primeros diez (10) días, pero ademas obliga al contratita a publicar en el SECOP II los informes mensuales de ejecución, las cuentas y demas soportes. Actividades que deben hacerse en cumplimineto de las obligaciones generales enmarcagas en los numerales 5,19 y 24. Sin embargo, es importante adviertir que en los estudios previos no estaba concebidas estas obligaciones y una vez se celebra el contrato es que se adhieren en la minuta, es decir posteriormente. Dicha circunstancia se presenta a modo de ejemplo en el contrato IDIGER-149-2022. Por lo anterior, se evidencia el cumplimiento de la presente accción encaminada a establecer obligaciones generales a los contratistas respecto a cobrar sus honotrarios en un periodo determinado y cumplir con la publicacion de los documentos en la plataforma SECOP II, de manera que se procede a cerrar el presente plan de mejoramiento. </t>
    </r>
    <r>
      <rPr>
        <rFont val="Arial"/>
        <b/>
        <sz val="10.0"/>
      </rPr>
      <t>LOC</t>
    </r>
    <r>
      <rPr>
        <rFont val="Arial"/>
        <sz val="10.0"/>
      </rPr>
      <t xml:space="preserve"> </t>
    </r>
  </si>
  <si>
    <t>AUDGESTIÓNCONTRACTUAL2021-4</t>
  </si>
  <si>
    <t>Accion 3: En relacion con la observacion que se realizo a los contratos se hara seguimiento a los contratos faltantes por paz y salvo para que se suban al SECOP.</t>
  </si>
  <si>
    <t xml:space="preserve"> Se evidenciaron actualizacion de publicación de  documentos  contractuales objeto ed auditoria así:  620-2020: se publicó el acta de recibo a satisfacción  
632-2020: Se publicó acta de recibo a satisfacción
052-2021 : Se publicaron los informes de supervisión de abril, mayo, junio, julio y el acta de recibo de agosto
 Convenio 001 de 2019: Se publicó el 30 de noviembre de 2021 la modificación del convenio 001, determinando que los desembolsos se realizarían de acuerdo al plan de acción que se apruebe por la entidad
28/03/2022: Esta acción se da cumplimiento en su totalidad; se socializo con todos los colaboradores por medio de la oficina de comunicaciones la pieza de comunicación N 1, 3 de la carpeta adjunta: (institucional-piezas comunicativas), igualmente se socializo esta acción a través de una capacitación dada el día 28/03/2022, relacionada con: (lineamientos y supervisión de contratos en donde se socializaron las funciones y responsabilidades de los supervisores). Se anexa como soporte presentación (diapositiva N 10, 13 señalado en morado), audio de la capacitación carpeta: (capacitación supervisión contratos).  </t>
  </si>
  <si>
    <t>29/12/2021: De acuerdo a lo planteado por la accion se ingresa a secop dando cuenta de los siguientes documentos:  620-2020: se publicó el acta de recibo a satisfacción  
632-2020: Se publicó acta de recibo a satisfacción
052-2021 : Se publicaron los informes de supervisión de abril, mayo, junio, julio y el acta de recibo de agosto
 Convenio 001 de 2019: Se publicó el 30 de noviembre de 2021 la modificación del convenio 001, determinando que los desembolsos se realizarían de acuerdo al plan de acción que se apruebe por la entidad Se cierra. DKRP</t>
  </si>
  <si>
    <t>AUDGESTIÓNCONTRACTUAL2021-5</t>
  </si>
  <si>
    <t>DE-GU-01 Guía para la Supervisión e Interventoría de los Contratos Versión 2 / 6.8.2. Funciones o responsabilidades de carácter jurídico.
 GCT-MA-01 Manual de Contratación VG/ Obligaciones de la supervisión e interventoría</t>
  </si>
  <si>
    <t>HALLAZGO 2: Las obligaciones de 
 los informes de actividades de los 
 contratos 628 de 2020 y 21 de 2021 
 no corresponden con los 
 contratos suscritos</t>
  </si>
  <si>
    <t>Falta de revision y/o control por parte de la supervisiion en el momento aprobación de los informes de actividades presentados por los cotratistas, en relacion a las obligaciones especificas del estudio previo vs el documento complementario (que estipula las condiciones del contrato)</t>
  </si>
  <si>
    <t>Accion 1: Socialización a traves de piezas comunicativas, relacionados con la guia de supervision, e informacion que establezca la necesidad de que los supervisores revisen y corroboren, que los informes de pago coincidan con las oligaciones especificas del contrato.</t>
  </si>
  <si>
    <t>15/02/2022: Se remitirá al area de comunicacines los mensajes relacionados en la guía de supervisión sobre: (la necesidad de que los supervisores revisen y corroboren, que los informes de pago coincidan con las obligaciones especificas del contrato.) el día 22 a 24 de febrero, con el fin de que se emitan piezas de comunicacion y sean posteriormente socializadas con los supervisores. Igualmente se tiene programado en marzo una socialización virtual con los supervisores.KV
28/03/2022: Esta acción se da cumplimiento en su totalidad; se socializo con todos los colaboradores por medio de la oficina de comunicaciones la pieza de comunicación N 1, 3 de la carpeta adjunta: (institucional-piezas comunicativas), igualmente se socializo esta acción a través de una capacitación dada el día 28/03/2022, relacionada con: (lineamientos y supervisión de contratos en donde se socializaron las funciones y responsabilidades de los supervisores). Se anexa como soporte presentación (diapositiva N 10, 13 señalado en morado), audio de la capacitación carpeta: (capacitación supervisión contratos).  KV</t>
  </si>
  <si>
    <r>
      <rPr>
        <rFont val="Arial"/>
        <b/>
        <sz val="11.0"/>
      </rPr>
      <t>23/02/2022</t>
    </r>
    <r>
      <rPr>
        <rFont val="Arial"/>
        <sz val="11.0"/>
      </rPr>
      <t xml:space="preserve">. Respecto a la presente acción se puedo determinar que a través del correo electrónico comunicacioninterna@idiger.gov.co se envió a los funcionarios del IDIGER el Manual de Contratación y Guía para la Supervisión e Interventoría de la entidad, con fecha del 16 de diciembre del 2021. Sin embargo, no es posible dar por culminada la presente acción dado que la referente de la Oficina Asesora Jurídica, informa que se va a solicitar modificación de dicha guía y posteriormente se va hacer una nueva divulgación, esto en aplicación de las acciones AUDCALAMIDAD2021-1, AUDCALAMIDAD2021-3y AUDCALAMIDAD2021-6.
Por ende hasta que no se modifique la guía en los términos de la Oficina y se preceda a su socialización no es posible evidenciar avance de la acción.. </t>
    </r>
    <r>
      <rPr>
        <rFont val="Arial"/>
        <b/>
        <sz val="11.0"/>
      </rPr>
      <t xml:space="preserve">LOC                                                                                 20/04/2022. </t>
    </r>
    <r>
      <rPr>
        <rFont val="Arial"/>
        <sz val="11.0"/>
      </rPr>
      <t xml:space="preserve">Una vez verificada la ejecución de la acción se evidenció que la guía para la supervisión e interventoría de contratos con código DE-GU-01, Versión 3, fue socializada mediante correo electrónico y a través de nueve (9) piezas comunicativas.
Ahora bien, en la pieza número tres (3) y ocho (8) se informa que los supervisores tienen la obligación de verificar la presentación de los informes por parte del contratista para llevar a cabo el correspondiente pago, además, se informa que es obligación de los contratistas entregar a la supervisión los documentos elaborados en cumplimiento de las obligaciones contractuales.
Bajo ese entendido, la OCI considera procedente cerrar el presente plan de mejoramiento en la medida que la acción propuesta fue cumplida en un 100% y dentro del término establecido. </t>
    </r>
    <r>
      <rPr>
        <rFont val="Arial"/>
        <b/>
        <sz val="11.0"/>
      </rPr>
      <t>LOC</t>
    </r>
    <r>
      <rPr>
        <rFont val="Arial"/>
        <sz val="11.0"/>
      </rPr>
      <t xml:space="preserve">
</t>
    </r>
  </si>
  <si>
    <t>AUDGESTIÓNCONTRACTUAL2021-6</t>
  </si>
  <si>
    <t>Accion 2: En relacion al hallazgo que se realizo a los contratos se llevara a cabo un comunicado a los supervisores de retroalimentacion.</t>
  </si>
  <si>
    <t>15/02/2022: El comunicado será remitido y socializado a los supervisores en el mes de marzo. KV
28/03/2022: Esta acción se da cumplimiento en su totalidad; se socializo comunicación interna N  2022IE1402  a los supervisores relacionada con: “Retroalimentación de la guía de supervisión, relacionado con el control y vigilancia sobre el cumplimiento de las obligaciones a cargo de los contratistas” , igualmente se socializo esta acción a través de una capacitación dada el día 28/03/2022, relacionada con: (lineamientos y supervisión de contratos en donde se socializaron las funciones y responsabilidades de los supervisores), se anexa, presentación, audio de la capacitación, carpeta: (capacitación supervisión contratos); igualmente se anexa como soporte comunicación interna socializada, carpeta: (comunicación interna supervisión).  KV</t>
  </si>
  <si>
    <r>
      <rPr>
        <rFont val="Arial"/>
        <b/>
        <sz val="11.0"/>
      </rPr>
      <t xml:space="preserve">23/02/2022. </t>
    </r>
    <r>
      <rPr>
        <rFont val="Arial"/>
        <b val="0"/>
        <sz val="11.0"/>
      </rPr>
      <t xml:space="preserve">Frente al presente plan de mejoramiento no se evidencian avances en la gestión tendientes realizar un comunicado a los supervisores y hacer retroalimentación sobre sus obligaciones frente al manejo contractual, de conformidad con las acciones propuestas. </t>
    </r>
    <r>
      <rPr>
        <rFont val="Arial"/>
        <b/>
        <sz val="11.0"/>
      </rPr>
      <t xml:space="preserve">LOC                                                                                                                                     20/04/2022. </t>
    </r>
    <r>
      <rPr>
        <rFont val="Arial"/>
        <b val="0"/>
        <sz val="11.0"/>
      </rPr>
      <t xml:space="preserve">Una vez verificada la ejecución de la acción se evidenció que mediante memorando interno con radicado No. 2022IE1402 del 23 de marzo la Oficina Asesora Jurídica realizo un comunicado, con el fin de retroalimentar lineamientos establecidos en la Guía de Supervisión relacionado con la función y responsabilidad que tiene los supervisores de vigilar y hacer el control, sobre el cumplimiento de las obligaciones a cargo del (de los) contratistas.
Dicho oficio fue puesto en conocimiento de los Subdirectores y Jefes de Oficina a través de correo electrónico del mismo 23 de marzo
Así las cosas, la OCI considera procedente cerrar el presente plan de mejoramiento dado que la acción propuesta fue cumplida en un 100% y dentro del término establecido. </t>
    </r>
    <r>
      <rPr>
        <rFont val="Arial"/>
        <b/>
        <sz val="11.0"/>
      </rPr>
      <t>LOC</t>
    </r>
    <r>
      <rPr>
        <rFont val="Arial"/>
        <b val="0"/>
        <sz val="11.0"/>
      </rPr>
      <t xml:space="preserve">
</t>
    </r>
  </si>
  <si>
    <t>AUDGESTIÓNCONTRACTUAL2021-7</t>
  </si>
  <si>
    <t>DIRECTIVA 16 2020 PGN: "3.9 Llevar a cabo una adecuada supervisión de los contratos."
 Guía para la administración del riesgo y el diseño de controles en entidades públicas - Versión 5 - diciembre de 2020.
 Circular Externa Contraloría de Bogotá No 005-20 Rendición de la cuenta a la Contraloría de Bogotá D.C.
 Resolución reglamentaria No. 011 del 28 de febrero de 2014; donde se establecen los términos iniciales.
  Resolución reglamentaria No. 009 del 18 de febrero de 2019; donde se modifica la resolución reglamentaria No. 011 de 2014.
  Resolución reglamentaria No. 018 del 28 de agosto de 2020, por la cual se agrupan, clasifican y asignan los sujetos de vigilancia y control fiscal a las Direcciones Sectoriales de Fiscalización de la Contraloría de Bogotá D.C. y se dictan otras disposiciones
  Circular Externa Contraloría de Bogotá No. 003 del 10 de febrero de 2021 – Información pertinente para el Instituto Distrital de Gestión de Riesgos y Cambio Climático – IDIGER y del Fondo Distrital para la Gestión de Riesgos y Cambio Climático De Bogotá D.C. – FONDIGER
  Instructivo para diligenciar el formato CB-0012 CONTRACTUAL</t>
  </si>
  <si>
    <t>HALLAZGO 3: No se observó reporte del SIVICOF del contrato 66 de 2021 y convenio 
  FONDIGER 01 de 2019.</t>
  </si>
  <si>
    <t>Ausencia de informacion completa en la base de contratacion, la cual es el insumo para reporte de SIVICOF
 Se causaron errores involuntarios en el diligenciamiento de informacion en la base</t>
  </si>
  <si>
    <t>Establecer una revision mensual aleatoria documentada de la informacion contenida en la base v/s el SECOP v/s el NAS y el control de entradas que se registran en la oficina; con el fin de asegurar la completitud del reporte de contratos y convenios</t>
  </si>
  <si>
    <t>15/02/2022: Esta revisión aleatoria se iniciará y llevara a cabo en el mes de marzo, ya que en el mes de febrero se estuvo actualizando la base de datos de acuerdo a los contratos elaborados en el mes de enero. KV
28/06/2022: Se da cumplimiento a esta acción en su totalidad, y se realiza el reporte relacionado con la revisión aleatoria documentada de la información contenida en la base v/s el SECOP v/s el NAS y control de entradas de la OAJ (se remite en los siguientes correos: lcontreras@idiger.gov.co, planeacionmipg@idiger.gov.co, abacares@idiger.gov.co, los dos archivos Excel adjuntos con la revisión aleatoria para contratos IDIGER y FONDIGER ) .  KV</t>
  </si>
  <si>
    <r>
      <rPr>
        <rFont val="Arial"/>
        <b/>
        <sz val="11.0"/>
      </rPr>
      <t>23/02/2022</t>
    </r>
    <r>
      <rPr>
        <rFont val="Arial"/>
        <sz val="11.0"/>
      </rPr>
      <t xml:space="preserve">. Frente al presente plan de mejoramiento no se evidencian avances en la gestión tendientes realizar una revisión mensual aleatoria documentada de la información contenida en la plataforma SECOP, de conformidad con las acciones propuestas. </t>
    </r>
    <r>
      <rPr>
        <rFont val="Arial"/>
        <b/>
        <sz val="11.0"/>
      </rPr>
      <t xml:space="preserve">LOC                                                                                                                                                                                                            20/04/2022. </t>
    </r>
    <r>
      <rPr>
        <rFont val="Arial"/>
        <sz val="11.0"/>
      </rPr>
      <t xml:space="preserve">Frente al presente plan de mejoramiento se informa a la Oficina de Control Interno – OCI, mediante correo electrónico del 29 de marzo que “Se realizará el primer reporte y avance de esta revisión aleatoria, el día 28/03”.
No obstante, de los soportes documentales enviados no se evidencia el desarrollo de ninguna gestión teniente a cumplir el presente plan de mejoramiento. Así mismo, tampoco se evidencia registro de lo informado en la matriz drive de planes de mejoramiento institucional de la OCI. Por lo tanto, la presente acción continuará abierta y en desarrollo. </t>
    </r>
    <r>
      <rPr>
        <rFont val="Arial"/>
        <b/>
        <sz val="11.0"/>
      </rPr>
      <t xml:space="preserve">LOC
</t>
    </r>
    <r>
      <rPr>
        <rFont val="Arial"/>
        <sz val="11.0"/>
      </rPr>
      <t xml:space="preserve">
</t>
    </r>
    <r>
      <rPr>
        <rFont val="Arial"/>
        <b/>
        <sz val="10.0"/>
      </rPr>
      <t>15/07/2022</t>
    </r>
    <r>
      <rPr>
        <rFont val="Arial"/>
        <sz val="10.0"/>
      </rPr>
      <t xml:space="preserve">.“Una vez verificada la ejecución de esta acción a través de la información y documentación enviada el pasado 28 de junio, por la Oficina Asesora Jurídica a esta dependencia, se pudo evidenciar que para los meses de marzo, mayo y junio se realizó una revisión aleatoria a la información contractual que reposa en la plataforma SECOP, carpeta NAS y la base institucional sobre contratos celebrados con recursos IDIGER (marzo) y FONDIGER (mayo y junio)
De la revisión hecha por la dependencia se observó que esta les permite encontrar  e identificar posibles errores en la consolidación de la informacion  y asegurar la confiabilidad de la misma, que posteriormente se reporta  en el Sistema de Vigilancia y Control Fiscal – SIVICOF. 
Así mismo, permite mantener actualizada la información y asegurar la completitud del reporte de contratos y convenios.
De esta manera, la Oficina de Control Interno considera procedente cerrar el presente plan de mejoramiento dado que la acción propuesta fue cumplida en un 100% y dentro del término establecido.  De igual modo, se sugiere a la Oficina Asesora Jurídica establecer un control que permita hacer estas revisiones de manera periódica para mantener actualizada la carpeta NAS y la base institucional en pro de asegurar la confiabilidad de la información a reportar.”
 </t>
    </r>
    <r>
      <rPr>
        <rFont val="Arial"/>
        <b/>
        <sz val="10.0"/>
      </rPr>
      <t>LOC</t>
    </r>
    <r>
      <rPr>
        <rFont val="Arial"/>
        <sz val="10.0"/>
      </rPr>
      <t xml:space="preserve">
</t>
    </r>
  </si>
  <si>
    <t>Falta de seguimiento en el ejercicio de la supervisión por parte de la SDH – FONDIGER Clausula cuarta Acuerdo de Servicios FONDIGER 002 de 2021.</t>
  </si>
  <si>
    <t>Modificar, publicar en la página web y divulgar a los supervisores (de manera presencial o virtual) la guía identificada bajo el código GC-GU-01 "Guía Supervisión e Interventoría de Contratos", incluyendo un lineamiento o actividad que especifique que independiente que sea un acuerdo o convenio se debe designar un responsable de los mismos y cuando haya recursos entregados en administración, se presente por parte de los supervisores, en los primeros quince días hábiles siguientes al cierre bancario del periodo de ocurrencia de los hechos, el informe mensual (bajo formato estándar que será controlado dentro del listado maestro de documentos) que incluya la relación de los rendimientos generados y evidencia de la(s) transferencia(s) de los mismos con copia a las áreas de pagos y contabilidad.</t>
  </si>
  <si>
    <t>* OFICINA ASESORA JURIDICA (Modificación de la Guía)
* OFICINA ASESORA DE PLANEACIÓN (FONDIGER) (Elaboración de Formato para informe y publicación de documentos en pagina web)
* SUBDIRECCIÓN CORPORATIVA Y ASUNTOS DISCIPLINARIOS (Elaboración del formato para informe)</t>
  </si>
  <si>
    <r>
      <rPr>
        <rFont val="Arial"/>
        <sz val="11.0"/>
      </rPr>
      <t xml:space="preserve">15/02/2022: Se está modificando el capítulo en la guía relacionada con: </t>
    </r>
    <r>
      <rPr>
        <rFont val="Arial"/>
        <i/>
        <sz val="11.0"/>
      </rPr>
      <t>“incluyendo un lineamiento o actividad que especifique que independiente que sea un acuerdo o convenio se debe designar un responsable de los mismos y cuando haya recursos entregados en administración, se presente por parte de los supervisores, en los primeros quince días hábiles siguientes al cierre bancario del periodo de ocurrencia de los hechos, el informe mensual”</t>
    </r>
    <r>
      <rPr>
        <rFont val="Arial"/>
        <sz val="11.0"/>
      </rPr>
      <t>. Se espera quedar dicha modificación para el mes de marzo. KV
28/03/2022: Esta acción se da cumplimiento en su totalidad, se modificó la guía de supervisión se (adjunta soporte modificación documento Word y guía de supervisión modificada, numeral 6.7.6 guía de supervisión), carpeta: (modificación guía de supervisión), igualmente se socializo esta acción a través de una capacitación dada el día 28/03/2022, relacionada con: (lineamientos y supervisión de contratos en donde se socializaron las funciones y responsabilidades de los supervisores y la modificación a la guía de supervisión). Se anexa como soporte presentación, diapositiva N 24, audio de la capacitación carpeta: (capacitación supervisión contratos).  KV</t>
    </r>
  </si>
  <si>
    <r>
      <rPr>
        <rFont val="Arial"/>
        <b/>
        <sz val="11.0"/>
      </rPr>
      <t>23/02/2022</t>
    </r>
    <r>
      <rPr>
        <rFont val="Arial"/>
        <sz val="11.0"/>
      </rPr>
      <t xml:space="preserve">. Frente al presente plan de mejoramiento no se evidencian avances en la gestión tendientes a modificar, publicar en la pagina web y divulgar la Guía para Supervisión e Interventoría de conformidad con las acciones propuestas. Ahora bien, se informa de que dicho manual se encuentra en proceso de modificación pero tampoco se aportan evidencias que den cuenta de ello. </t>
    </r>
    <r>
      <rPr>
        <rFont val="Arial"/>
        <b/>
        <sz val="11.0"/>
      </rPr>
      <t xml:space="preserve">LOC                                                                                                                                                                                                                                                                                               20/04/2022. </t>
    </r>
    <r>
      <rPr>
        <rFont val="Arial"/>
        <sz val="11.0"/>
      </rPr>
      <t xml:space="preserve">Una vez verificada la ejecución de la acción se evidenció que la nueva guía para la supervisión e interventoría de contratos con código DE-GU-01, Versión 3 incluye en el acápite 6.7.6 Seguimiento a los acuerdos o actos administrativos a través de los cuales se transfieran recursos, la acción propuesta en el plan de mejoramiento.
Además, se pudo constatar que la guía fue publicada en la página web de la entidad y divulgada a través de una capacitación llevada a cabo el 28 de marzo y mediante correo electrónico.
Dicha guía se puede observar en el siguiente link: https://www.idiger.gov.co/documents/20182/295522/GC-GU-01+Gu%C3%ADa+para+la+supervisi%C3%B3n+e+interventoria+de+contratos+V3.pdf/0bb6268a-8eaa-454d-be39-8e4c83e8db49  
Por consiguiente, la OCI considera procedente cerrar el presente plan de mejoramiento dado que la acción propuesta fue cumplida en un 100% y dentro del término establecido. </t>
    </r>
    <r>
      <rPr>
        <rFont val="Arial"/>
        <b/>
        <sz val="11.0"/>
      </rPr>
      <t>LOC</t>
    </r>
    <r>
      <rPr>
        <rFont val="Arial"/>
        <sz val="11.0"/>
      </rPr>
      <t xml:space="preserve">
</t>
    </r>
  </si>
  <si>
    <t>04/20/2022</t>
  </si>
  <si>
    <t>AUDGESTIÓNPRECONTRACTUAL2022-1</t>
  </si>
  <si>
    <t>INFORME FINAL DE AUDITORÍA
 Auditoria Proceso Gestión Contractual-Etapa 
 Precontractual</t>
  </si>
  <si>
    <t>Cumplimiento parcial del Artículo 2.2.1.1.1.4.1. del Decreto 1082 de 2015 relacionado con el tipo de recursos con cargo a los cuales la Entidad Estatal pagará el bien, obra o servicio del Plan Anual de Adquisiciones PAA.</t>
  </si>
  <si>
    <t>Tres (3) objetos contractuales en las versiones 2, 3 y 4 del Plan Anual de Adquisiciones PAA vigencia 2022, no reportan fuente de recursos, incumpliendo parcialmente con lo estipulado en el Artículo 2.2.1.1.1.4.1. del Decreto 1082 de 2015 relacionado con el tipo de recursos con cargo a los cuales la Entidad Estatal pagará el bien, obra o servicio.</t>
  </si>
  <si>
    <t>Debilidad en la ejecución de controles y revisión requerida para ejecutar y verificar la información que debe ser diligenciada de forma obligatoria en el PAA.</t>
  </si>
  <si>
    <t>Elaborar, formalizar y comunicar el procedimiento de PAA, con controles definidos a las areas responsables para una mejor revisión sobre lo definido en el comité de contratacion y su publicación por parte de la OAJ, debera quedar claro en el procedimiento que el profesional de la OAJ revisa y verifica que la información que llega a la OAJ en el formato o herramienta, contenga la información completa y debidamente diligenciada
  (Productos: Procedimiento PAA actualizado)</t>
  </si>
  <si>
    <t>ALEJANDRO CONTRERAS</t>
  </si>
  <si>
    <t xml:space="preserve">2-12-2022: Se informa que esta acción ya se dio su cumplimiento con la publicación del procedimiento de Plan Anual de Adquisiciones el cual evidencia: controles definidos a las áreas responsables para una mejor revisión sobre lo definido en el comité de contratación y su publicación por parte de la OAJ, igualmente quedo claro en el procedimiento que el profesional de la OAJ revisa y verifica que la información que llega a la OAJ en el formato o herramienta, contenga la información completa y debidamente diligenciada. (se remite en los siguientes correos: lcontreras@idiger.gov.co, planeacionmipg@idiger.gov.co, abacares@idiger.gov.co, el procedimiento GC-PD-03-Planeacion de la Contratación-Plan Anual de Adquisiciones para su revisión)) Kv
</t>
  </si>
  <si>
    <r>
      <rPr>
        <rFont val="Arial"/>
        <b/>
        <sz val="10.0"/>
      </rPr>
      <t>14/12/2022.</t>
    </r>
    <r>
      <rPr>
        <rFont val="Arial"/>
        <sz val="10.0"/>
      </rPr>
      <t xml:space="preserve"> En atención a la comunicación interna No. 2022IE4892 del 02 de diciembre de 2022 y con ocasión a la implementación del aplicativo CHIE, la Oficina de Control Interno solicitó respetuosamente a todas las dependencias realizar el reporte de avance de los planes de mejoramiento internos y externos en la plataforma drive propuesta para ello, precisando que este reporte de avance debe resumir los aspectos más importantes que se ejecutaron durante la presente vigencia, con el fin de contar con una adecuada trazabilidad en el citado aplicativo, toda vez que esta información será posteriormente incluida allí por esta dependencia.
Dicho esto, una vez verificada la ejecución de esta acción se constata que la Oficina Asesora Jurídica remitió a esta Oficina mediante correo electrónico del 02 de diciembre de 2022, el reporte de cumplimiento de la presente acción.
Al respecto, se evidencia que se creó y se formalizó el procedimiento PLANEACION DE LA CONTRATACION - PLAN ANUAL
DE ADQUISICIONES, código GC-PD-03, vigente desde el 29 de noviembre de 2022, donde se especifican controles tendientes a asignar responsables para que el profesional del área de jurídica revise y verifique que la información que se allega sea remitida en el formato o herramienta, contenga la información completa y debidamente diligenciada, y proceda a publicar la primera versión del PAA, en la Página web institucional y en SECOP a más tardar el 31 de enero de cada vigencia fiscal. 
Así mismo, se evidencia dentro de la política de operación, entre otras cosas, que cada vez que se realice una modificación del Plan Anual de Adquisiciones deberá ser aprobada por el comité de contratación y se realizará la respectiva publicación en SECOP y la página web de la Entidad.
En consecuencia, se corrobora claramente que se elaboró y se formalizó el citado procedimiento, pero aún no se ha comunicado, tal y como lo exige la presente acción. De manera que la Oficina de Control Interno considera pertinente manera la presente acción abierta y en desarrollo hasta tanto se comunique la creación del procedimiento PLANEACION DE LA CONTRATACION - PLAN ANUAL
DE ADQUISICIONES a las áreas responsables. </t>
    </r>
    <r>
      <rPr>
        <rFont val="Arial"/>
        <b/>
        <sz val="10.0"/>
      </rPr>
      <t>LOC</t>
    </r>
    <r>
      <rPr>
        <rFont val="Arial"/>
        <sz val="10.0"/>
      </rPr>
      <t xml:space="preserve">
</t>
    </r>
  </si>
  <si>
    <t>AUDGESTIÓNPRECONTRACTUAL2022-2</t>
  </si>
  <si>
    <t>INFORME FINAL DE AUDITORÍA Auditoria Proceso Gestión Contractual-Etapa Precontractual</t>
  </si>
  <si>
    <t>Cumplimiento parcial, del Artículo 2.2.1.1.1.4.4. Decreto 1082 de 2015 Actualización del Plan Anual de Adquisiciones.
Decreto 1082 de 2015 “Por medio del cual se expide el Decreto Único 
 Reglamentario del sector Administrativo de Planeación Nacional” Artículo 
 2.2.1.1.1.4.4. Actualización del Plan Anual de Adquisiciones. La Entidad Estatal debe 
 actualizar el Plan Anual de Adquisiciones por lo menos una vez durante su vigencia, 
 en la forma y la oportunidad que para el efecto disponga Colombia Compra 
 Eficiente. La Entidad Estatal debe actualizar el Plan Anual de Adquisiciones cuando: 
 (i) haya ajustes en los cronogramas de adquisición, valores, modalidad de 
 selección, origen de los recursos; (ii) para incluir nuevas obras, bienes y/o servicios; 
 (iii) excluir obras, bienes y/o servicios; o (iv) modificar el presupuesto anual de 
 adquisiciones</t>
  </si>
  <si>
    <t>Cumplimiento parcial, del Artículo 2.2.1.1.1.4.4. Decreto 1082 de 2015 Actualización del Plan Anual de Adquisiciones. La Entidad Estatal debe actualizar el Plan Anual de Adquisiciones cuando: (i) haya ajustes en los cronogramas de adquisición, valores, modalidad de selección, origen de los recursos; (ii) para incluir nuevas obras, bienes y/o servicios; (iii) excluir obras, bienes y/o servicios; o (iv) modificar el</t>
  </si>
  <si>
    <t>Deficiencia en los controles efectivos por parte de los responsables de la entidad para la actualización en el Plan Anual de Adquisiciones, de acuerdo con las aprobaciones de modificación aprobadas en el Comité de Contratación.</t>
  </si>
  <si>
    <t>Revisión y actualización del procedimiento al PAA con controles definidos a las areas responsables para una mejor revisión sobre lo definido en el comité de contratacion y remision de la informacion a la OAJ encargada de publicar la información. (Productos: Procedimiento del PAA actualizado , con controles claros y definidos sobre revision y aprobación de la información)</t>
  </si>
  <si>
    <t>9-12-2022: Se informa que esta acción ya se dio su cumplimiento con la publicación del procedimiento de Plan Anual de Adquisiciones el cual evidencia: controles definidos a las áreas responsables para una mejor revisión sobre lo definido en el comité de contratación y remisión de la información a la OAJ encargada de publicar la información; igualmente quedo claro en el procedimiento los controles claros y definidos sobre revisión y aprobación de la información. (se remite en los siguientes correos: lcontreras@idiger.gov.co, planeacionmipg@idiger.gov.co, abacares@idiger.gov.co, el procedimiento GC-PD-03-Planeacion de la Contratación-Plan Anual de Adquisiciones para su revisión)). Por lo anterior se solicita dar por terminada la acción Kv</t>
  </si>
  <si>
    <r>
      <rPr>
        <rFont val="Arial"/>
        <b/>
        <sz val="10.0"/>
      </rPr>
      <t>14/12/2022</t>
    </r>
    <r>
      <rPr>
        <rFont val="Arial"/>
        <sz val="10.0"/>
      </rPr>
      <t xml:space="preserve">. En atención a la comunicación interna No. 2022IE4892 del 02 de diciembre de 2022 y con ocasión a la implementación del aplicativo CHIE, la Oficina de Control Interno solicitó respetuosamente a todas las dependencias realizar el reporte de avance de los planes de mejoramiento internos y externos en la plataforma drive propuesta para ello, precisando que este reporte de avance debe resumir los aspectos más importantes que se ejecutaron durante la presente vigencia, con el fin de contar con una adecuada trazabilidad en el citado aplicativo, toda vez que esta información será posteriormente incluida allí por esta dependencia.
De esta manera, una vez verificada la ejecución de esta acción se evidencia que el pasado 02 de diciembre de 2022, la Oficina 
Asesora Jurídica remitió a esta Oficina el reporte de cumplimiento de la presente acción.
Al respecto, se evidenció que elaboró y se actualizo el procedimiento PLANEACION DE LA CONTRATACION - PLAN ANUAL
DE ADQUISICIONES, código GC-PD-03, vigente desde el 29 de noviembre de 2022, mediante el cual se establecieron actividades que se deben seguir para identificar, registrar, programar y divulgar las necesidades de compras de bienes y servicios que requiere el Instituto Distrital de Gestión de Riesgos y
Cambio climático – IDIGER para elaborar el Plan Anual de Adquisiciones del IDIGER y establecer su funcionamiento u operatividad en una vigencia determinada, de conformidad con la normatividad vigente.
En él se puede corroborar controles para las áreas responsables tendientes a mejorar la revisión de las decisiones adoptadas por el comité de contratación y su posterior publicación según la naturaleza de la información, con base en la consolidación y actualización del PAA.
Así las cosas, la Oficina de Control Interno constata el cumplimiento de la presente acción dentro del término de ejecución en un 100%, por lo que considera procedente cerrar el presente plan de mejoramiento. </t>
    </r>
    <r>
      <rPr>
        <rFont val="Arial"/>
        <b/>
        <sz val="10.0"/>
      </rPr>
      <t>LOC</t>
    </r>
    <r>
      <rPr>
        <rFont val="Arial"/>
        <sz val="10.0"/>
      </rPr>
      <t xml:space="preserve">
</t>
    </r>
  </si>
  <si>
    <t>AUDGESTIÓNPRECONTRACTUAL2022-3</t>
  </si>
  <si>
    <t xml:space="preserve">
Resolución 614 de 2019 del IDIGER, Articulo 2 ARTICULO 
 “Ordenar la implementación de las tablas de retención documental en todas las 
 dependencias del Instituto Distrital de Gestión del Riesgo y cambio Climático-IDIGER, 
 mediante la integración de las estructuras de clasificación, niveles de descripción, la 
 aplicación de las transferencias y disposición final a los documentos de archivo de la 
 entidad”.
 Parágrafo: Es responsabilidad de los Subdirectores y Jefes de Oficina implementar en sus 
 respectivos archivos de gestión las tablas de retención Documental, con el
 acompañamiento del personal del área de gestión documental de la Subdirección 
 Corporativa y Asuntos Disciplinarios.
</t>
  </si>
  <si>
    <t>Cumplimiento parcial a la tabla de retención documental aprobada mediante resolución 614 de 2019 del IDIGER, Articulo Segundo “Ordenar la implementación de las tablas de retención documental en todas las dependencias del Instituto Distrital de Gestión del Riesgo y cambio Climático-IDIGER, mediante la integración de las estructuras de clasificación, niveles de descripción, la aplicación de las transferencias y disposición final a los documentos de archivo de la entidad”.</t>
  </si>
  <si>
    <t>Falta de capacitación sobre la aplicación que contiene la estructura de la TRD a los abogados encargados de organizar los expedientes contractuales.</t>
  </si>
  <si>
    <t>Cordinar con el area de Gestión Documental 1 capacitación, al equipo juridico encargado de organizar los expedientes contractuales conforme las TRD . (Productos: 1 capacitacion y/o socialización).</t>
  </si>
  <si>
    <t>14-12-2022: Se realizará la designación al profesional encargado de coordinar con el área de Gestión Documental la capacitación. KV</t>
  </si>
  <si>
    <t xml:space="preserve">14/12/2022. En atención a la comunicación interna No. 2022IE4892 del 02 de diciembre de 2022 y con ocasión a la implementación del aplicativo CHIE, la Oficina de Control Interno solicitó respetuosamente a todas las dependencias realizar el reporte de avance de los planes de mejoramiento internos y externos en la plataforma drive propuesta para ello, precisando que este reporte de avance debe resumir los aspectos más importantes que se ejecutaron durante la presente vigencia, con el fin de contar con una adecuada trazabilidad en el citado aplicativo, toda vez que esta información será posteriormente incluida allí por esta dependencia.
Al respecto, una vez verificada la ejecución de la presente acción se evidencia que la Oficina Asesora Jurídica reportó en la plataforma drive lo siguiente: “Se realizará la designación al profesional encargado de coordinar con el área de Gestión Documental la capacitación”, sin embargo, no se enviaron soportes de esta actividad, por lo que la misma continuará abierta y en desarrollo. LOC.
</t>
  </si>
  <si>
    <t xml:space="preserve">
Resolución 614 de 2019 del IDIGER, Articulo 2 ARTICULO 
 “Ordenar la implementación de las tablas de retención documental en todas las 
 dependencias del Instituto Distrital de Gestión del Riesgo y cambio Climático-IDIGER, 
 mediante la integración de las estructuras de clasificación, niveles de descripción, la 
 aplicación de las transferencias y disposición final a los documentos de archivo de la 
 entidad”.
 Parágrafo: Es responsabilidad de los Subdirectores y Jefes de Oficina implementar en sus 
 respectivos archivos de gestión las tablas de retención Documental, con el
 acompañamiento del personal del área de gestión documental de la Subdirección 
 Corporativa y Asuntos Disciplinarios.</t>
  </si>
  <si>
    <t>Revisión y actualización de las TRD correspondientes al proceso contractual. con el acompañamiento y aprobacion por parte del proceso de gestion documental 
 ( Acta de revisión validada por el Jefe Oficina Asesora Juridica)</t>
  </si>
  <si>
    <t>14-12-2022: Se realizará la designación al profesional encargado de revisar y actualizar las TRD correspondientes al proceso contractual. KV</t>
  </si>
  <si>
    <t xml:space="preserve">14/12/2022. En atención a la comunicación interna No. 2022IE4892 del 02 de diciembre de 2022 y con ocasión a la implementación del aplicativo CHIE, la Oficina de Control Interno solicitó respetuosamente a todas las dependencias realizar el reporte de avance de los planes de mejoramiento internos y externos en la plataforma drive propuesta para ello, precisando que este reporte de avance debe resumir los aspectos más importantes que se ejecutaron durante la presente vigencia, con el fin de contar con una adecuada trazabilidad en el citado aplicativo, toda vez que esta información será posteriormente incluida allí por esta dependencia.
Al respecto, una vez verificada la ejecución de la presente acción se evidencia que la Oficina Asesora Jurídica reportó en la plataforma drive lo siguiente: “Se realizará la designación al profesional encargado de revisar y actualizar las TRD correspondientes al proceso contractual”, sin embargo, no se enviaron soportes de esta actividad, por lo que la misma continuará abierta y en desarrollo. LOC
</t>
  </si>
  <si>
    <t>AUDGESTIÓNPRECONTRACTUAL2022-4</t>
  </si>
  <si>
    <t xml:space="preserve">
Art 3, art 4 y art 5 del decreto 332 de 2020 “Por medio del cual se establecen 
 medidas afirmativas para promover la participación de las mujeres en la contratación del 
 Distrito Capital"</t>
  </si>
  <si>
    <t>Cumplimiento parcial al decreto 332 de 2020 “Por medio del cual se establecen medidas afirmativas para promover la participación de las mujeres en la contratación del Distrito Capital"</t>
  </si>
  <si>
    <t>Debilidad por parte de la Oficina asesora Jurídica en la actualización legal de los formatos de aplicacion a las diferente modalidades.</t>
  </si>
  <si>
    <t>Actualizacion legal de todos los formatos de estudios previos vigentes de acuerdo a la decreto 332 de 2020, igualmente incluir la claudula que da cumplimiento al articulo quinto 5 del mismo decreto . (Productos: formatos de los estudios previos de todas las modalidaddes actualizados ).</t>
  </si>
  <si>
    <t>14-12-2022: Se realizará la designación al profesional encargado de actualizar los formatos de estudios previos vigentes de acuerdo al decreto 332 de 2020. KV</t>
  </si>
  <si>
    <r>
      <rPr>
        <rFont val="Arial"/>
        <sz val="10.0"/>
      </rPr>
      <t xml:space="preserve">14/12/2022. En atención a la comunicación interna No. 2022IE4892 del 02 de diciembre de 2022 y con ocasión a la implementación del aplicativo CHIE, la Oficina de Control Interno solicitó respetuosamente a todas las dependencias realizar el reporte de avance de los planes de mejoramiento internos y externos en la plataforma drive propuesta para ello, precisando que este reporte de avance debe resumir los aspectos más importantes que se ejecutaron durante la presente vigencia, con el fin de contar con una adecuada trazabilidad en el citado aplicativo, toda vez que esta información será posteriormente incluida allí por esta dependencia.
Al respecto, una vez verificada la ejecución de la presente acción se evidencia que la Oficina Asesora Jurídica reportó en la plataforma drive lo siguiente: </t>
    </r>
    <r>
      <rPr>
        <rFont val="Arial"/>
        <i/>
        <sz val="10.0"/>
      </rPr>
      <t>“Se realizará la designación al profesional encargado de actualizar los formatos de estudios previos vigentes de acuerdo al decreto 332 de 2020”</t>
    </r>
    <r>
      <rPr>
        <rFont val="Arial"/>
        <sz val="10.0"/>
      </rPr>
      <t xml:space="preserve">, sin embargo, no se enviaron soportes de esta actividad, por lo que la misma continuará abierta y en desarrollo.
</t>
    </r>
  </si>
  <si>
    <t>3, Delegar mediante comunicaion interna al profesional Grado 222-29 Gestión Contractual, para la remisión del informe que da cumplimiento al art. 4 decreto 332 de 2020. para asegurar la presentación de los informes semestrales a la Secretaría Distrital de la Mujer, antes del veinte (20) de enero y del veinte (20) de julio de cada anualidad. (Producto: comunicación interna de delegación e informes semestrales enviados).</t>
  </si>
  <si>
    <t xml:space="preserve">14/12/2022. En atención a la comunicación interna No. 2022IE4892 del 02 de diciembre de 2022 y con ocasión a la implementación del aplicativo CHIE, la Oficina de Control Interno solicitó respetuosamente a todas las dependencias realizar el reporte de avance de los planes de mejoramiento internos y externos en la plataforma drive propuesta para ello, precisando que este reporte de avance debe resumir los aspectos más importantes que se ejecutaron durante la presente vigencia, con el fin de contar con una adecuada trazabilidad en el citado aplicativo, toda vez que esta información será posteriormente incluida allí por esta dependencia.
Al respecto, una vez verificada la ejecución de esta acción se evidencia que la Oficina Asesora Jurídica no ha desarrollado ninguna actividad como tampoco tiene programado desarrollar ninguna acción tendiente a cumplir con el presente plan de mejoramiento. Lo anterior, atendiendo a que no se reportó ningún avance en la plataforma drive propuesta para ello.
Así las cosas, la presente acción continuará abierta y en desarrollo. LOC
</t>
  </si>
  <si>
    <t>AUDGESTIÓNPRECONTRACTUAL2022-5</t>
  </si>
  <si>
    <t>Esta circunstancia desconoce los lineamientos para la valoración de controles 
 contenida en el numeral 8.2.2 de la Guía Marco Referencia para la Gestión del Riesgo del 
 Instituto Distrital de Gestión de Riesgos y Cambio Climático, Código: DE-GU-01, versión 11.</t>
  </si>
  <si>
    <t>Cumplimiento parcial de la GUÍA MARCO REFERENCIA PARA LA GESTIÓN DEL RIESGO DEL INSTITUTO
 DISTRITAL DE GESTIÓN DE RIESGOS Y CAMBIO CLIMÁTICO, numeral 8.2.2 Valoración de controles, por cuanto no se evidencia la identificación de controles en la matriz de riesgos institucional publicada , correspondiente al riesgo: “Posibilidad de afectación reputacional debido a una Inadecuada revisión jurídica (de forma) de los estudios previos y documentos soportes que hace parte de los procesos de adquisición de bienes y servicios que tiene a cargo la OAJ, como consecuencia de la falta de rigurosidad en la revisión por parte del abogado encargado del proceso, una alta carga de asignación de procesos a los abogados, y que, el abogado encargado no realiza las observaciones y/o falencias encontradas en los estudios previos de manera oportuna al área encargada”. Del proceso de gestión contractual</t>
  </si>
  <si>
    <t>En la revision del mapa de riesgos del segundo cuatrimestre 2022, la OAP indico que, si se identificaba un nuevo riesgo, se podia establecer el control para el segundo cuatrimestre. Por lo que la OAJ no reporto en el segundo cuatrimestre.</t>
  </si>
  <si>
    <t>Actualizar y remitir el mapa de riesgos, con el control definido al riesgo identificado. (Producto: Mapa de riesgos actualizado con el control definido al riesgo identificado).</t>
  </si>
  <si>
    <t>9-12-2022: En relación a esta observación se informa que el mapa de riesgos ya se actualizo con el riesgo identificado y se remitió por parte de la Oficina de Planeación con el fin de realizar el nuevo reporte en este último cuatrimestre. (Se remite en los siguientes correos: lcontreras@idiger.gov.co, planeacionmipg@idiger.gov.co, abacares@idiger.gov.co, los siguientes soportes: documento Word con los pantallazos de los correos de remisión de planeación y el mapa de riesgos aprobado). Por lo anterior se solicita dar por terminada la acción Kv</t>
  </si>
  <si>
    <t xml:space="preserve">14/12/2022. 2022IE4892 del 02 de diciembre de 2022 y con ocasión a la implementación del aplicativo CHIE, la Oficina de Control Interno solicitó respetuosamente a todas las dependencias realizar el reporte de avance de los planes de mejoramiento internos y externos en la plataforma drive propuesta para ello, precisando que este reporte de avance debe resumir los aspectos más importantes que se ejecutaron durante la presente vigencia, con el fin de contar con una adecuada trazabilidad en el citado aplicativo, toda vez que esta información será posteriormente incluida allí por esta dependencia.
Dicho esto, la Oficina de Control Interno pudo evidenciar conforme a la información y documentación reportada por le Oficia Asesora Jurídica mediante correo electrónico del 09 de diciembre de 2022, que el mapa de riesgos ya fue actualizado y el riesgo identificado como “Posibilidad de
afectación reputacional debido a una Inadecuada revisión jurídica (de forma) de los
estudios previos y documentos soportes que hace parte de los procesos de adquisición
de bienes y servicios que tiene a cargo la OAJ, (…)”, ya cuenta con un control establecido el cual indica lo siguiente: “La profesional especializado 222-29 del grupo precontractual coordina las reuniones y/o capacitación y/o mesas de trabajo con el equipo jurídico de la oficina, para que se realice una correcta y acertada revisión, control y verificación a los estudios previos allegados a la OAJ identificando de manera clara y oportuna los puntos de revisión jurídica que se deben efectuar en materia precontractual. Este control se aplicará de manera cuatrimestral como mínimo, o de acuerdo a la necesidad”.
Así las cosas, la Oficina de Control Interno considera procedente cerrar el presente plan de mejoramiento, toda vez que la acción fue cumplida al 100% y dentro del término de ejecución. LOC
</t>
  </si>
  <si>
    <t>AUDGESTIÓNPRECONTRACTUAL2022-6</t>
  </si>
  <si>
    <t>La anterior circunstancia incumple lo preceptuado en los estudios previos 
 elaborados por el IDIGER del convenio interadministrativo No. 187 de 2021, en lo que 
 respecta al numeral 14. PUBLICIDAD el cual indica lo siguiente: “De conformidad con lo
 dispuesto en el artículo 223 del Decreto Ley 019 de 2012, el CONVENIO 
 INTERADMINISTRATIVO se publicará en el Sistema Electrónico para la Contratación Pública 
 – SECOP”.
 A su vez incumple el artículo cuarto del acto administrativo Resolución No. 174 del 08 de
 julio de 2021, por medio de la cual IDIGER justificó su suscripción, el cual señala:
 “Ordenar la publicación del presente acto y demás documentos que resulten de la
 presente modalidad de selección, conforme a lo establecido en el artículo 2.2.1.1.1.7.1 
 del Decreto 1082 de 2015”.</t>
  </si>
  <si>
    <t>Cumplimiento parcial a la publicación y oportunidad de todos los documentos que hacen parte de la etapa precontractual de la muestra seleccionada en el sistema electrónico de contratación pública – SECOP.</t>
  </si>
  <si>
    <t>a causa obedece a que el acto administrativo Resolución No. 174 del 08 de julio de 2021, del convenio No. 187 de 2021 obliga a la entidad a publicar los documentos y actos administrativos del proceso de contratación pese a contratar con una entidad pública sometida al régimen especial de contratación, a la que no le aplica la ley 80 de 1993, ni al estatuto de contratación.</t>
  </si>
  <si>
    <t>Actualizar, incluir en el manual de contratación la forma en que tramitaran los contratos o convenios con entidades públicas de regimen especial que no ls aplica el estatuto de contratación y en los cuales el IDIGER brinde apoyo /o tecnico y/o administrativo y/o financiero . (Productos: Manual de contratación actualizado).</t>
  </si>
  <si>
    <t>14-12-2022: Se realizará la designación al profesional encargado de actualizar e incluir en el manual de contratación la forma en que tramitaran los contratos o convenios con entidades públicas de régimen especial. KV</t>
  </si>
  <si>
    <t xml:space="preserve">14/12/2022. En atención a la comunicación interna No. 2022IE4892 del 02 de diciembre de 2022 y con ocasión a la implementación del aplicativo CHIE, la Oficina de Control Interno solicitó respetuosamente a todas las dependencias realizar el reporte de avance de los planes de mejoramiento internos y externos en la plataforma drive propuesta para ello, precisando que este reporte de avance debe resumir los aspectos más importantes que se ejecutaron durante la presente vigencia, con el fin de contar con una adecuada trazabilidad en el citado aplicativo, toda vez que esta información será posteriormente incluida allí por esta dependencia.
Al respecto, una vez verificada la ejecución de la presente acción se evidencia que la Oficina Asesora Jurídica reportó en la plataforma drive lo siguiente: “Se realizará la designación al profesional encargado de actualizar e incluir en el manual de contratación la forma en que tramitaran los contratos o convenios con entidades públicas de régimen especial”, sin embargo, no se enviaron soportes de esta actividad, por lo que la misma continuará abierta y en desarrollo. LOC
</t>
  </si>
  <si>
    <t>AUDGESTIÓNPRECONTRACTUAL2022-7</t>
  </si>
  <si>
    <t>“Posibilidad de afectación reputacional por el Incumplimiento legal, en la 
 aplicación de requisitos jurídicos que no son claros ni específicos, debido a la 
 desactualización legal relacionada con conocimientos jurídicos por parte de los abogados encargados de llevar los procesos</t>
  </si>
  <si>
    <t>Desactualización normativa de formatos de estudios previos publicados en el mapa de proceso, modulo proceso gestión contractual.</t>
  </si>
  <si>
    <t>Debilidad en los controles asociados a la revisión de los formatos y su actualización legal de manera periodica.</t>
  </si>
  <si>
    <t>Revisar y actualizar legal de todos los formatos de estudios previos vigentes para 2022 (Producto: formatos estudios previos actualizados)</t>
  </si>
  <si>
    <t>14-12-2022: Se realizará la designación al profesional encargado de revisar y actualizar legalmente todos los formatos de estudios previos vigentes para 2022. KV</t>
  </si>
  <si>
    <t xml:space="preserve">14/12/2022. En atención a la comunicación interna No. 2022IE4892 del 02 de diciembre de 2022 y con ocasión a la implementación del aplicativo CHIE, la Oficina de Control Interno solicitó respetuosamente a todas las dependencias realizar el reporte de avance de los planes de mejoramiento internos y externos en la plataforma drive propuesta para ello, precisando que este reporte de avance debe resumir los aspectos más importantes que se ejecutaron durante la presente vigencia, con el fin de contar con una adecuada trazabilidad en el citado aplicativo, toda vez que esta información será posteriormente incluida allí por esta dependencia.
Al respecto, una vez verificada la ejecución de la presente acción se evidencia que la Oficina Asesora Jurídica reportó en la plataforma drive lo siguiente: “Se realizará la designación al profesional encargado de revisar y actualizar legalmente todos los formatos de estudios previos vigentes para 2022”, sin embargo, no se enviaron soportes de esta actividad, por lo que la misma continuará abierta y en desarrollo. LOC.
</t>
  </si>
  <si>
    <t>Elaborar un informe durante la vigencia 2023 que evidencie el estado de la actualización normaticva de los todos los documentos de gestion asociados al proceso contractual
 (Productos: Informe de los estudios previos de todas las modalidaddes revisados y actualizados para 2023)</t>
  </si>
  <si>
    <t>14-12-2022: Se realizará la designación al profesional encargado de elaborar un informe durante la vigencia 2023 que evidencie el estado de la actualización normativa de los todos los documentos de gestión asociados al proceso contractual. KV</t>
  </si>
  <si>
    <t xml:space="preserve">14/12/2022. En atención a la comunicación interna No. 2022IE4892 del 02 de diciembre de 2022 y con ocasión a la implementación del aplicativo CHIE, la Oficina de Control Interno solicitó respetuosamente a todas las dependencias realizar el reporte de avance de los planes de mejoramiento internos y externos en la plataforma drive propuesta para ello, precisando que este reporte de avance debe resumir los aspectos más importantes que se ejecutaron durante la presente vigencia, con el fin de contar con una adecuada trazabilidad en el citado aplicativo, toda vez que esta información será posteriormente incluida allí por esta dependencia.
Al respecto, una vez verificada la ejecución de la presente acción se evidencia que la Oficina Asesora Jurídica reportó en la plataforma drive lo siguiente: “Se realizará la designación al profesional encargado de elaborar un informe durante la vigencia 2023 que evidencie el estado de la actualización normativa de los todos los documentos de gestión asociados al proceso contractual”, sin embargo, no se enviaron soportes de esta actividad, por lo que la misma continuará abierta y en desarrollo. LOC
</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</si>
</sst>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d/MM/yyyy"/>
    <numFmt numFmtId="165" formatCode="dd/mm/yyyy"/>
    <numFmt numFmtId="166" formatCode="d/m/yyyy"/>
  </numFmts>
  <fonts count="39">
    <font>
      <sz val="11.0"/>
      <color rgb="FF000000"/>
      <name val="Calibri"/>
    </font>
    <font>
      <b/>
      <sz val="10.0"/>
      <name val="Arial"/>
    </font>
    <font>
      <sz val="10.0"/>
      <name val="Arial"/>
    </font>
    <font>
      <sz val="10.0"/>
      <color rgb="FFFF0000"/>
      <name val="Arial"/>
    </font>
    <font/>
    <font>
      <sz val="10.0"/>
      <color rgb="FF000000"/>
      <name val="Arial"/>
    </font>
    <font>
      <sz val="8.0"/>
      <color rgb="FF000000"/>
      <name val="Calibri"/>
    </font>
    <font>
      <sz val="60.0"/>
      <color rgb="FF000000"/>
      <name val="Calibri"/>
    </font>
    <font>
      <name val="Arial"/>
    </font>
    <font>
      <u/>
      <sz val="10.0"/>
      <color rgb="FF0000FF"/>
      <name val="Arial"/>
    </font>
    <font>
      <sz val="11.0"/>
      <color rgb="FF000000"/>
      <name val="Arial"/>
    </font>
    <font>
      <u/>
      <sz val="10.0"/>
      <color rgb="FF0000FF"/>
      <name val="Arial"/>
    </font>
    <font>
      <b/>
      <sz val="11.0"/>
      <color rgb="FF000000"/>
      <name val="Arial"/>
    </font>
    <font>
      <u/>
      <sz val="10.0"/>
      <color rgb="FF0000FF"/>
      <name val="Arial"/>
    </font>
    <font>
      <b/>
      <u/>
      <sz val="10.0"/>
      <color rgb="FF000000"/>
      <name val="Arial"/>
    </font>
    <font>
      <sz val="11.0"/>
      <name val="Arial"/>
    </font>
    <font>
      <u/>
      <sz val="10.0"/>
      <color rgb="FF0000FF"/>
      <name val="Arial"/>
    </font>
    <font>
      <u/>
      <color rgb="FF0000FF"/>
      <name val="Arial"/>
    </font>
    <font>
      <sz val="10.0"/>
      <color rgb="FFFF00FF"/>
      <name val="Arial"/>
    </font>
    <font>
      <u/>
      <color rgb="FF0000FF"/>
      <name val="Arial"/>
    </font>
    <font>
      <sz val="11.0"/>
      <color rgb="FF434343"/>
      <name val="Arial"/>
    </font>
    <font>
      <u/>
      <sz val="10.0"/>
      <color rgb="FF0000FF"/>
      <name val="Arial"/>
    </font>
    <font>
      <color rgb="FF000000"/>
      <name val="Arial"/>
    </font>
    <font>
      <u/>
      <sz val="11.0"/>
      <color rgb="FF0000FF"/>
      <name val="Arial"/>
    </font>
    <font>
      <sz val="12.0"/>
      <color rgb="FF000000"/>
      <name val="Arial"/>
    </font>
    <font>
      <u/>
      <sz val="10.0"/>
      <color rgb="FFFF0000"/>
      <name val="Arial"/>
    </font>
    <font>
      <sz val="12.0"/>
      <name val="Arial"/>
    </font>
    <font>
      <color rgb="FF000000"/>
      <name val="Calibri"/>
    </font>
    <font>
      <b/>
      <sz val="11.0"/>
      <name val="Arial"/>
    </font>
    <font>
      <sz val="11.0"/>
      <name val="Calibri"/>
    </font>
    <font>
      <b/>
      <u/>
      <sz val="11.0"/>
      <color rgb="FF0000FF"/>
      <name val="Calibri"/>
    </font>
    <font>
      <b/>
      <sz val="11.0"/>
      <name val="Calibri"/>
    </font>
    <font>
      <b/>
      <name val="Arial"/>
    </font>
    <font>
      <name val="Calibri"/>
    </font>
    <font>
      <u/>
      <color rgb="FF0000FF"/>
      <name val="Calibri"/>
    </font>
    <font>
      <u/>
      <color rgb="FF0000FF"/>
      <name val="Arial"/>
    </font>
    <font>
      <sz val="9.0"/>
      <name val="Arial"/>
    </font>
    <font>
      <sz val="7.0"/>
      <name val="Arial"/>
    </font>
    <font>
      <b/>
      <color rgb="FF000000"/>
      <name val="Arial"/>
    </font>
  </fonts>
  <fills count="12">
    <fill>
      <patternFill patternType="none"/>
    </fill>
    <fill>
      <patternFill patternType="lightGray"/>
    </fill>
    <fill>
      <patternFill patternType="solid">
        <fgColor rgb="FFD8D8D8"/>
        <bgColor rgb="FFD8D8D8"/>
      </patternFill>
    </fill>
    <fill>
      <patternFill patternType="solid">
        <fgColor rgb="FFE2EFDA"/>
        <bgColor rgb="FFE2EFDA"/>
      </patternFill>
    </fill>
    <fill>
      <patternFill patternType="solid">
        <fgColor rgb="FF00CC66"/>
        <bgColor rgb="FF00CC66"/>
      </patternFill>
    </fill>
    <fill>
      <patternFill patternType="solid">
        <fgColor rgb="FFFFC000"/>
        <bgColor rgb="FFFFC000"/>
      </patternFill>
    </fill>
    <fill>
      <patternFill patternType="solid">
        <fgColor rgb="FFFF6600"/>
        <bgColor rgb="FFFF6600"/>
      </patternFill>
    </fill>
    <fill>
      <patternFill patternType="solid">
        <fgColor rgb="FFD9EAD3"/>
        <bgColor rgb="FFD9EAD3"/>
      </patternFill>
    </fill>
    <fill>
      <patternFill patternType="solid">
        <fgColor rgb="FFFFFFFF"/>
        <bgColor rgb="FFFFFFFF"/>
      </patternFill>
    </fill>
    <fill>
      <patternFill patternType="solid">
        <fgColor rgb="FFF6B26B"/>
        <bgColor rgb="FFF6B26B"/>
      </patternFill>
    </fill>
    <fill>
      <patternFill patternType="solid">
        <fgColor rgb="FF00FFFF"/>
        <bgColor rgb="FF00FFFF"/>
      </patternFill>
    </fill>
    <fill>
      <patternFill patternType="solid">
        <fgColor rgb="FF00FF00"/>
        <bgColor rgb="FF00FF00"/>
      </patternFill>
    </fill>
  </fills>
  <borders count="35">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top style="thin">
        <color rgb="FF000000"/>
      </top>
    </border>
    <border>
      <top style="thin">
        <color rgb="FF000000"/>
      </top>
    </border>
    <border>
      <left style="thin">
        <color rgb="FF000000"/>
      </left>
    </border>
    <border>
      <left style="thin">
        <color rgb="FF000000"/>
      </left>
      <bottom style="thin">
        <color rgb="FF000000"/>
      </bottom>
    </border>
    <border>
      <bottom style="thin">
        <color rgb="FF000000"/>
      </bottom>
    </border>
    <border>
      <right style="thin">
        <color rgb="FF000000"/>
      </right>
      <top style="thin">
        <color rgb="FF000000"/>
      </top>
    </border>
    <border>
      <left style="medium">
        <color rgb="FF000000"/>
      </left>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thin">
        <color rgb="FF000000"/>
      </left>
      <right style="medium">
        <color rgb="FF000000"/>
      </right>
      <bottom style="thin">
        <color rgb="FF000000"/>
      </bottom>
    </border>
    <border>
      <left style="medium">
        <color rgb="FF000000"/>
      </left>
      <top style="medium">
        <color rgb="FF000000"/>
      </top>
      <bottom style="thin">
        <color rgb="FFFFFFFF"/>
      </bottom>
    </border>
    <border>
      <right style="medium">
        <color rgb="FF000000"/>
      </right>
      <top style="medium">
        <color rgb="FF000000"/>
      </top>
      <bottom style="thin">
        <color rgb="FFFFFFFF"/>
      </bottom>
    </border>
    <border>
      <left style="medium">
        <color rgb="FF000000"/>
      </left>
      <top style="thin">
        <color rgb="FFFFFFFF"/>
      </top>
      <bottom style="medium">
        <color rgb="FF000000"/>
      </bottom>
    </border>
    <border>
      <right style="medium">
        <color rgb="FF000000"/>
      </right>
      <top style="thin">
        <color rgb="FFFFFFFF"/>
      </top>
      <bottom style="medium">
        <color rgb="FF000000"/>
      </bottom>
    </border>
    <border>
      <left style="medium">
        <color rgb="FF000000"/>
      </left>
      <right style="thin">
        <color rgb="FF000000"/>
      </right>
      <bottom style="medium">
        <color rgb="FF000000"/>
      </bottom>
    </border>
    <border>
      <left style="thin">
        <color rgb="FF000000"/>
      </left>
      <right style="medium">
        <color rgb="FF000000"/>
      </right>
      <bottom style="medium">
        <color rgb="FF000000"/>
      </bottom>
    </border>
    <border>
      <left style="medium">
        <color rgb="FF000000"/>
      </left>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right style="thin">
        <color rgb="FF000000"/>
      </right>
      <bottom style="thin">
        <color rgb="FF000000"/>
      </bottom>
    </border>
    <border>
      <left style="thin">
        <color rgb="FFCCCCCC"/>
      </left>
      <right style="thin">
        <color rgb="FF000000"/>
      </right>
      <top style="thin">
        <color rgb="FF000000"/>
      </top>
      <bottom style="thin">
        <color rgb="FF000000"/>
      </bottom>
    </border>
    <border>
      <left style="thin">
        <color rgb="FFCCCCCC"/>
      </left>
      <right style="thin">
        <color rgb="FF000000"/>
      </right>
      <top style="thin">
        <color rgb="FFCCCCCC"/>
      </top>
      <bottom style="thin">
        <color rgb="FF000000"/>
      </bottom>
    </border>
    <border>
      <right style="thin">
        <color rgb="FF000000"/>
      </right>
      <bottom style="thin">
        <color rgb="FF000000"/>
      </bottom>
    </border>
  </borders>
  <cellStyleXfs count="1">
    <xf borderId="0" fillId="0" fontId="0" numFmtId="0" applyAlignment="1" applyFont="1"/>
  </cellStyleXfs>
  <cellXfs count="300">
    <xf borderId="0" fillId="0" fontId="0" numFmtId="0" xfId="0" applyAlignment="1" applyFont="1">
      <alignment readingOrder="0" shrinkToFit="0" vertical="bottom" wrapText="0"/>
    </xf>
    <xf borderId="1" fillId="2" fontId="1" numFmtId="0" xfId="0" applyAlignment="1" applyBorder="1" applyFill="1" applyFont="1">
      <alignment horizontal="center" readingOrder="0" vertical="center"/>
    </xf>
    <xf borderId="1" fillId="2" fontId="1" numFmtId="0" xfId="0" applyAlignment="1" applyBorder="1" applyFont="1">
      <alignment horizontal="center" vertical="center"/>
    </xf>
    <xf borderId="1" fillId="2" fontId="1" numFmtId="0" xfId="0" applyAlignment="1" applyBorder="1" applyFont="1">
      <alignment horizontal="center" shrinkToFit="0" vertical="center" wrapText="1"/>
    </xf>
    <xf borderId="1" fillId="0" fontId="2" numFmtId="0" xfId="0" applyAlignment="1" applyBorder="1" applyFont="1">
      <alignment horizontal="center" vertical="center"/>
    </xf>
    <xf borderId="1" fillId="0" fontId="2" numFmtId="9" xfId="0" applyAlignment="1" applyBorder="1" applyFont="1" applyNumberFormat="1">
      <alignment horizontal="center" vertical="center"/>
    </xf>
    <xf borderId="1" fillId="0" fontId="2" numFmtId="9" xfId="0" applyAlignment="1" applyBorder="1" applyFont="1" applyNumberFormat="1">
      <alignment horizontal="center" shrinkToFit="0" vertical="center" wrapText="1"/>
    </xf>
    <xf borderId="1" fillId="0" fontId="3" numFmtId="0" xfId="0" applyAlignment="1" applyBorder="1" applyFont="1">
      <alignment horizontal="center" vertical="center"/>
    </xf>
    <xf borderId="1" fillId="0" fontId="2" numFmtId="0" xfId="0" applyAlignment="1" applyBorder="1" applyFont="1">
      <alignment horizontal="center" readingOrder="0" vertical="center"/>
    </xf>
    <xf borderId="2" fillId="3" fontId="0" numFmtId="0" xfId="0" applyAlignment="1" applyBorder="1" applyFill="1" applyFont="1">
      <alignment horizontal="center" readingOrder="0" shrinkToFit="0" vertical="center" wrapText="1"/>
    </xf>
    <xf borderId="3" fillId="0" fontId="4" numFmtId="0" xfId="0" applyBorder="1" applyFont="1"/>
    <xf borderId="4" fillId="0" fontId="4" numFmtId="0" xfId="0" applyBorder="1" applyFont="1"/>
    <xf borderId="5" fillId="0" fontId="0" numFmtId="0" xfId="0" applyAlignment="1" applyBorder="1" applyFont="1">
      <alignment horizontal="center" readingOrder="0" shrinkToFit="0" vertical="center" wrapText="1"/>
    </xf>
    <xf borderId="1" fillId="0" fontId="0" numFmtId="0" xfId="0" applyAlignment="1" applyBorder="1" applyFont="1">
      <alignment horizontal="center" readingOrder="0" shrinkToFit="0" vertical="center" wrapText="1"/>
    </xf>
    <xf borderId="6" fillId="0" fontId="4" numFmtId="0" xfId="0" applyBorder="1" applyFont="1"/>
    <xf borderId="7" fillId="0" fontId="4" numFmtId="0" xfId="0" applyBorder="1" applyFont="1"/>
    <xf borderId="8" fillId="0" fontId="1" numFmtId="0" xfId="0" applyAlignment="1" applyBorder="1" applyFont="1">
      <alignment horizontal="center" shrinkToFit="0" vertical="center" wrapText="1"/>
    </xf>
    <xf borderId="9" fillId="0" fontId="4" numFmtId="0" xfId="0" applyBorder="1" applyFont="1"/>
    <xf borderId="3" fillId="0" fontId="1" numFmtId="0" xfId="0" applyAlignment="1" applyBorder="1" applyFont="1">
      <alignment horizontal="center" shrinkToFit="0" vertical="center" wrapText="1"/>
    </xf>
    <xf borderId="4" fillId="0" fontId="1" numFmtId="0" xfId="0" applyAlignment="1" applyBorder="1" applyFont="1">
      <alignment horizontal="center" shrinkToFit="0" vertical="center" wrapText="1"/>
    </xf>
    <xf borderId="1" fillId="0" fontId="1" numFmtId="0" xfId="0" applyAlignment="1" applyBorder="1" applyFont="1">
      <alignment horizontal="center" shrinkToFit="0" vertical="center" wrapText="1"/>
    </xf>
    <xf borderId="10" fillId="0" fontId="4" numFmtId="0" xfId="0" applyBorder="1" applyFont="1"/>
    <xf borderId="11" fillId="0" fontId="4" numFmtId="0" xfId="0" applyBorder="1" applyFont="1"/>
    <xf borderId="12" fillId="0" fontId="4" numFmtId="0" xfId="0" applyBorder="1" applyFont="1"/>
    <xf borderId="9" fillId="0" fontId="1" numFmtId="0" xfId="0" applyAlignment="1" applyBorder="1" applyFont="1">
      <alignment horizontal="center" shrinkToFit="0" vertical="center" wrapText="1"/>
    </xf>
    <xf borderId="13" fillId="0" fontId="1" numFmtId="0" xfId="0" applyAlignment="1" applyBorder="1" applyFont="1">
      <alignment horizontal="center" shrinkToFit="0" vertical="center" wrapText="1"/>
    </xf>
    <xf borderId="5" fillId="0" fontId="1" numFmtId="14" xfId="0" applyAlignment="1" applyBorder="1" applyFont="1" applyNumberFormat="1">
      <alignment horizontal="center" shrinkToFit="0" vertical="center" wrapText="1"/>
    </xf>
    <xf borderId="14" fillId="0" fontId="1" numFmtId="0" xfId="0" applyAlignment="1" applyBorder="1" applyFont="1">
      <alignment horizontal="center" shrinkToFit="0" vertical="center" wrapText="1"/>
    </xf>
    <xf borderId="15" fillId="0" fontId="1" numFmtId="0" xfId="0" applyAlignment="1" applyBorder="1" applyFont="1">
      <alignment horizontal="center" shrinkToFit="0" vertical="center" wrapText="1"/>
    </xf>
    <xf borderId="16" fillId="4" fontId="1" numFmtId="0" xfId="0" applyAlignment="1" applyBorder="1" applyFill="1" applyFont="1">
      <alignment horizontal="center" shrinkToFit="0" vertical="center" wrapText="1"/>
    </xf>
    <xf borderId="15" fillId="5" fontId="1" numFmtId="0" xfId="0" applyAlignment="1" applyBorder="1" applyFill="1" applyFont="1">
      <alignment horizontal="center" shrinkToFit="0" vertical="center" wrapText="1"/>
    </xf>
    <xf borderId="15" fillId="6" fontId="1" numFmtId="0" xfId="0" applyAlignment="1" applyBorder="1" applyFill="1" applyFont="1">
      <alignment horizontal="center" shrinkToFit="0" vertical="center" wrapText="1"/>
    </xf>
    <xf borderId="12" fillId="0" fontId="1" numFmtId="0" xfId="0" applyAlignment="1" applyBorder="1" applyFont="1">
      <alignment horizontal="center" shrinkToFit="0" vertical="center" wrapText="1"/>
    </xf>
    <xf borderId="13" fillId="0" fontId="1" numFmtId="14" xfId="0" applyAlignment="1" applyBorder="1" applyFont="1" applyNumberFormat="1">
      <alignment horizontal="center" shrinkToFit="0" vertical="center" wrapText="1"/>
    </xf>
    <xf borderId="17" fillId="0" fontId="1" numFmtId="0" xfId="0" applyAlignment="1" applyBorder="1" applyFont="1">
      <alignment horizontal="center" shrinkToFit="0" vertical="center" wrapText="1"/>
    </xf>
    <xf borderId="18" fillId="0" fontId="1" numFmtId="0" xfId="0" applyAlignment="1" applyBorder="1" applyFont="1">
      <alignment horizontal="center" shrinkToFit="0" vertical="center" wrapText="1"/>
    </xf>
    <xf borderId="19" fillId="0" fontId="1" numFmtId="0" xfId="0" applyAlignment="1" applyBorder="1" applyFont="1">
      <alignment horizontal="center" shrinkToFit="0" vertical="center" wrapText="1"/>
    </xf>
    <xf borderId="2" fillId="7" fontId="1" numFmtId="0" xfId="0" applyAlignment="1" applyBorder="1" applyFill="1" applyFont="1">
      <alignment horizontal="center" shrinkToFit="0" vertical="center" wrapText="1"/>
    </xf>
    <xf borderId="2" fillId="0" fontId="1" numFmtId="0" xfId="0" applyAlignment="1" applyBorder="1" applyFont="1">
      <alignment horizontal="center" shrinkToFit="0" vertical="center" wrapText="1"/>
    </xf>
    <xf borderId="1" fillId="0" fontId="1" numFmtId="14" xfId="0" applyAlignment="1" applyBorder="1" applyFont="1" applyNumberFormat="1">
      <alignment horizontal="center" shrinkToFit="0" vertical="center" wrapText="1"/>
    </xf>
    <xf borderId="7" fillId="7" fontId="1" numFmtId="0" xfId="0" applyAlignment="1" applyBorder="1" applyFont="1">
      <alignment horizontal="center" shrinkToFit="0" vertical="center" wrapText="1"/>
    </xf>
    <xf borderId="7" fillId="0" fontId="1" numFmtId="9" xfId="0" applyAlignment="1" applyBorder="1" applyFont="1" applyNumberFormat="1">
      <alignment horizontal="center" shrinkToFit="0" vertical="center" wrapText="1"/>
    </xf>
    <xf borderId="7" fillId="0" fontId="1" numFmtId="0" xfId="0" applyAlignment="1" applyBorder="1" applyFont="1">
      <alignment horizontal="center" shrinkToFit="0" vertical="center" wrapText="1"/>
    </xf>
    <xf borderId="7" fillId="0" fontId="1" numFmtId="14" xfId="0" applyAlignment="1" applyBorder="1" applyFont="1" applyNumberFormat="1">
      <alignment horizontal="center" shrinkToFit="0" vertical="center" wrapText="1"/>
    </xf>
    <xf borderId="20" fillId="0" fontId="1" numFmtId="0" xfId="0" applyAlignment="1" applyBorder="1" applyFont="1">
      <alignment horizontal="center" shrinkToFit="0" vertical="center" wrapText="1"/>
    </xf>
    <xf borderId="1" fillId="0" fontId="5" numFmtId="0" xfId="0" applyAlignment="1" applyBorder="1" applyFont="1">
      <alignment horizontal="center" vertical="center"/>
    </xf>
    <xf borderId="1" fillId="0" fontId="5" numFmtId="0" xfId="0" applyAlignment="1" applyBorder="1" applyFont="1">
      <alignment horizontal="center" readingOrder="0" vertical="center"/>
    </xf>
    <xf borderId="1" fillId="0" fontId="5" numFmtId="14" xfId="0" applyAlignment="1" applyBorder="1" applyFont="1" applyNumberFormat="1">
      <alignment horizontal="center" vertical="center"/>
    </xf>
    <xf borderId="1" fillId="7" fontId="5" numFmtId="0" xfId="0" applyAlignment="1" applyBorder="1" applyFont="1">
      <alignment horizontal="center" vertical="center"/>
    </xf>
    <xf borderId="1" fillId="0" fontId="5" numFmtId="9" xfId="0" applyAlignment="1" applyBorder="1" applyFont="1" applyNumberFormat="1">
      <alignment horizontal="center" vertical="center"/>
    </xf>
    <xf borderId="0" fillId="0" fontId="5" numFmtId="0" xfId="0" applyAlignment="1" applyFont="1">
      <alignment horizontal="center" vertical="center"/>
    </xf>
    <xf borderId="0" fillId="0" fontId="5" numFmtId="14" xfId="0" applyAlignment="1" applyFont="1" applyNumberFormat="1">
      <alignment horizontal="center" vertical="center"/>
    </xf>
    <xf borderId="0" fillId="0" fontId="5" numFmtId="9" xfId="0" applyAlignment="1" applyFont="1" applyNumberFormat="1">
      <alignment horizontal="center" vertical="center"/>
    </xf>
    <xf borderId="0" fillId="0" fontId="6" numFmtId="0" xfId="0" applyFont="1"/>
    <xf borderId="0" fillId="0" fontId="7" numFmtId="0" xfId="0" applyAlignment="1" applyFont="1">
      <alignment horizontal="center" readingOrder="0" shrinkToFit="0" vertical="center" wrapText="1"/>
    </xf>
    <xf borderId="21" fillId="0" fontId="6" numFmtId="0" xfId="0" applyAlignment="1" applyBorder="1" applyFont="1">
      <alignment horizontal="center" vertical="center"/>
    </xf>
    <xf borderId="22" fillId="0" fontId="4" numFmtId="0" xfId="0" applyBorder="1" applyFont="1"/>
    <xf borderId="23" fillId="0" fontId="6" numFmtId="0" xfId="0" applyAlignment="1" applyBorder="1" applyFont="1">
      <alignment horizontal="center" vertical="center"/>
    </xf>
    <xf borderId="24" fillId="0" fontId="4" numFmtId="0" xfId="0" applyBorder="1" applyFont="1"/>
    <xf borderId="0" fillId="0" fontId="6" numFmtId="0" xfId="0" applyAlignment="1" applyFont="1">
      <alignment shrinkToFit="0" vertical="center" wrapText="1"/>
    </xf>
    <xf borderId="14" fillId="0" fontId="6" numFmtId="0" xfId="0" applyAlignment="1" applyBorder="1" applyFont="1">
      <alignment horizontal="center" shrinkToFit="0" vertical="center" wrapText="1"/>
    </xf>
    <xf borderId="16" fillId="0" fontId="6" numFmtId="0" xfId="0" applyAlignment="1" applyBorder="1" applyFont="1">
      <alignment horizontal="center" shrinkToFit="0" vertical="center" wrapText="1"/>
    </xf>
    <xf borderId="17" fillId="0" fontId="6" numFmtId="0" xfId="0" applyAlignment="1" applyBorder="1" applyFont="1">
      <alignment horizontal="center" shrinkToFit="0" vertical="center" wrapText="1"/>
    </xf>
    <xf borderId="19" fillId="0" fontId="6" numFmtId="0" xfId="0" applyAlignment="1" applyBorder="1" applyFont="1">
      <alignment horizontal="center" shrinkToFit="0" vertical="center" wrapText="1"/>
    </xf>
    <xf borderId="14" fillId="0" fontId="6" numFmtId="0" xfId="0" applyBorder="1" applyFont="1"/>
    <xf borderId="16" fillId="0" fontId="6" numFmtId="0" xfId="0" applyBorder="1" applyFont="1"/>
    <xf borderId="25" fillId="0" fontId="6" numFmtId="0" xfId="0" applyBorder="1" applyFont="1"/>
    <xf borderId="26" fillId="0" fontId="6" numFmtId="0" xfId="0" applyBorder="1" applyFont="1"/>
    <xf borderId="27" fillId="0" fontId="6" numFmtId="0" xfId="0" applyAlignment="1" applyBorder="1" applyFont="1">
      <alignment horizontal="center"/>
    </xf>
    <xf borderId="28" fillId="0" fontId="4" numFmtId="0" xfId="0" applyBorder="1" applyFont="1"/>
    <xf borderId="29" fillId="0" fontId="6" numFmtId="0" xfId="0" applyBorder="1" applyFont="1"/>
    <xf borderId="30" fillId="0" fontId="6" numFmtId="0" xfId="0" applyBorder="1" applyFont="1"/>
    <xf borderId="17" fillId="0" fontId="6" numFmtId="0" xfId="0" applyBorder="1" applyFont="1"/>
    <xf borderId="19" fillId="0" fontId="6" numFmtId="0" xfId="0" applyBorder="1" applyFont="1"/>
    <xf borderId="31" fillId="0" fontId="6" numFmtId="0" xfId="0" applyBorder="1" applyFont="1"/>
    <xf borderId="20" fillId="0" fontId="6" numFmtId="0" xfId="0" applyBorder="1" applyFont="1"/>
    <xf borderId="0" fillId="0" fontId="6" numFmtId="0" xfId="0" applyAlignment="1" applyFont="1">
      <alignment horizontal="center" shrinkToFit="0" vertical="center" wrapText="1"/>
    </xf>
    <xf borderId="1" fillId="0" fontId="6" numFmtId="0" xfId="0" applyAlignment="1" applyBorder="1" applyFont="1">
      <alignment horizontal="center" shrinkToFit="0" vertical="center" wrapText="1"/>
    </xf>
    <xf borderId="1" fillId="0" fontId="6" numFmtId="0" xfId="0" applyBorder="1" applyFont="1"/>
    <xf borderId="1" fillId="0" fontId="6" numFmtId="0" xfId="0" applyAlignment="1" applyBorder="1" applyFont="1">
      <alignment horizontal="center"/>
    </xf>
    <xf borderId="12" fillId="0" fontId="1" numFmtId="164" xfId="0" applyAlignment="1" applyBorder="1" applyFont="1" applyNumberFormat="1">
      <alignment horizontal="center" shrinkToFit="0" vertical="center" wrapText="1"/>
    </xf>
    <xf borderId="1" fillId="0" fontId="1" numFmtId="164" xfId="0" applyAlignment="1" applyBorder="1" applyFont="1" applyNumberFormat="1">
      <alignment horizontal="center" shrinkToFit="0" vertical="center" wrapText="1"/>
    </xf>
    <xf borderId="1" fillId="7" fontId="1" numFmtId="0" xfId="0" applyAlignment="1" applyBorder="1" applyFont="1">
      <alignment horizontal="center" shrinkToFit="0" vertical="center" wrapText="1"/>
    </xf>
    <xf borderId="1" fillId="0" fontId="1" numFmtId="9" xfId="0" applyAlignment="1" applyBorder="1" applyFont="1" applyNumberFormat="1">
      <alignment horizontal="center" shrinkToFit="0" vertical="center" wrapText="1"/>
    </xf>
    <xf borderId="1" fillId="8" fontId="1" numFmtId="0" xfId="0" applyAlignment="1" applyBorder="1" applyFill="1" applyFont="1">
      <alignment horizontal="center" readingOrder="0" shrinkToFit="0" vertical="center" wrapText="1"/>
    </xf>
    <xf borderId="1" fillId="0" fontId="2" numFmtId="0" xfId="0" applyAlignment="1" applyBorder="1" applyFont="1">
      <alignment horizontal="center" readingOrder="0" shrinkToFit="0" vertical="center" wrapText="1"/>
    </xf>
    <xf borderId="1" fillId="0" fontId="5" numFmtId="0" xfId="0" applyAlignment="1" applyBorder="1" applyFont="1">
      <alignment horizontal="center" readingOrder="0" shrinkToFit="0" vertical="center" wrapText="1"/>
    </xf>
    <xf borderId="1" fillId="0" fontId="2" numFmtId="49" xfId="0" applyAlignment="1" applyBorder="1" applyFont="1" applyNumberFormat="1">
      <alignment horizontal="center" readingOrder="0" shrinkToFit="0" vertical="center" wrapText="1"/>
    </xf>
    <xf borderId="1" fillId="8" fontId="2" numFmtId="0" xfId="0" applyAlignment="1" applyBorder="1" applyFont="1">
      <alignment horizontal="center" shrinkToFit="0" vertical="center" wrapText="1"/>
    </xf>
    <xf borderId="1" fillId="0" fontId="2" numFmtId="14" xfId="0" applyAlignment="1" applyBorder="1" applyFont="1" applyNumberFormat="1">
      <alignment horizontal="center" shrinkToFit="0" vertical="center" wrapText="1"/>
    </xf>
    <xf borderId="1" fillId="0" fontId="2" numFmtId="164" xfId="0" applyAlignment="1" applyBorder="1" applyFont="1" applyNumberFormat="1">
      <alignment horizontal="center" readingOrder="0" shrinkToFit="0" vertical="center" wrapText="1"/>
    </xf>
    <xf borderId="1" fillId="7" fontId="2" numFmtId="0" xfId="0" applyAlignment="1" applyBorder="1" applyFont="1">
      <alignment horizontal="center" readingOrder="0" shrinkToFit="0" vertical="center" wrapText="1"/>
    </xf>
    <xf borderId="1" fillId="0" fontId="2" numFmtId="9" xfId="0" applyAlignment="1" applyBorder="1" applyFont="1" applyNumberFormat="1">
      <alignment horizontal="center" readingOrder="0" shrinkToFit="0" vertical="center" wrapText="1"/>
    </xf>
    <xf borderId="1" fillId="8" fontId="2" numFmtId="0" xfId="0" applyAlignment="1" applyBorder="1" applyFont="1">
      <alignment horizontal="center" readingOrder="0" vertical="center"/>
    </xf>
    <xf borderId="1" fillId="0" fontId="2" numFmtId="164" xfId="0" applyAlignment="1" applyBorder="1" applyFont="1" applyNumberFormat="1">
      <alignment horizontal="center" readingOrder="0" vertical="center"/>
    </xf>
    <xf borderId="1" fillId="0" fontId="2" numFmtId="9" xfId="0" applyAlignment="1" applyBorder="1" applyFont="1" applyNumberFormat="1">
      <alignment horizontal="center" readingOrder="0" vertical="center"/>
    </xf>
    <xf borderId="1" fillId="8" fontId="2" numFmtId="0" xfId="0" applyAlignment="1" applyBorder="1" applyFont="1">
      <alignment horizontal="center" vertical="center"/>
    </xf>
    <xf borderId="1" fillId="0" fontId="2" numFmtId="164" xfId="0" applyAlignment="1" applyBorder="1" applyFont="1" applyNumberFormat="1">
      <alignment horizontal="center" vertical="center"/>
    </xf>
    <xf borderId="1" fillId="7" fontId="2" numFmtId="0" xfId="0" applyAlignment="1" applyBorder="1" applyFont="1">
      <alignment horizontal="center" vertical="center"/>
    </xf>
    <xf borderId="0" fillId="0" fontId="2" numFmtId="0" xfId="0" applyAlignment="1" applyFont="1">
      <alignment horizontal="center" vertical="center"/>
    </xf>
    <xf borderId="0" fillId="0" fontId="2" numFmtId="164" xfId="0" applyAlignment="1" applyFont="1" applyNumberFormat="1">
      <alignment horizontal="center" vertical="center"/>
    </xf>
    <xf borderId="0" fillId="0" fontId="2" numFmtId="9" xfId="0" applyAlignment="1" applyFont="1" applyNumberFormat="1">
      <alignment horizontal="center" vertical="center"/>
    </xf>
    <xf borderId="15" fillId="4" fontId="1" numFmtId="0" xfId="0" applyAlignment="1" applyBorder="1" applyFont="1">
      <alignment horizontal="center" shrinkToFit="0" vertical="center" wrapText="1"/>
    </xf>
    <xf borderId="16" fillId="6" fontId="1" numFmtId="0" xfId="0" applyAlignment="1" applyBorder="1" applyFont="1">
      <alignment horizontal="center" shrinkToFit="0" vertical="center" wrapText="1"/>
    </xf>
    <xf borderId="29" fillId="0" fontId="1" numFmtId="0" xfId="0" applyAlignment="1" applyBorder="1" applyFont="1">
      <alignment horizontal="center" shrinkToFit="0" vertical="center" wrapText="1"/>
    </xf>
    <xf borderId="30" fillId="0" fontId="1" numFmtId="0" xfId="0" applyAlignment="1" applyBorder="1" applyFont="1">
      <alignment horizontal="center" shrinkToFit="0" vertical="center" wrapText="1"/>
    </xf>
    <xf borderId="1" fillId="0" fontId="5" numFmtId="164" xfId="0" applyAlignment="1" applyBorder="1" applyFont="1" applyNumberFormat="1">
      <alignment horizontal="center" vertical="center"/>
    </xf>
    <xf borderId="0" fillId="0" fontId="5" numFmtId="164" xfId="0" applyAlignment="1" applyFont="1" applyNumberFormat="1">
      <alignment horizontal="center" vertical="center"/>
    </xf>
    <xf borderId="8" fillId="0" fontId="1" numFmtId="0" xfId="0" applyAlignment="1" applyBorder="1" applyFont="1">
      <alignment horizontal="center" readingOrder="0" shrinkToFit="0" vertical="center" wrapText="1"/>
    </xf>
    <xf borderId="1" fillId="4" fontId="1" numFmtId="0" xfId="0" applyAlignment="1" applyBorder="1" applyFont="1">
      <alignment horizontal="center" shrinkToFit="0" vertical="center" wrapText="1"/>
    </xf>
    <xf borderId="1" fillId="5" fontId="1" numFmtId="0" xfId="0" applyAlignment="1" applyBorder="1" applyFont="1">
      <alignment horizontal="center" shrinkToFit="0" vertical="center" wrapText="1"/>
    </xf>
    <xf borderId="1" fillId="6" fontId="1" numFmtId="0" xfId="0" applyAlignment="1" applyBorder="1" applyFont="1">
      <alignment horizontal="center" shrinkToFit="0" vertical="center" wrapText="1"/>
    </xf>
    <xf borderId="1" fillId="0" fontId="5" numFmtId="0" xfId="0" applyAlignment="1" applyBorder="1" applyFont="1">
      <alignment horizontal="left" readingOrder="0" shrinkToFit="0" vertical="center" wrapText="1"/>
    </xf>
    <xf borderId="1" fillId="7" fontId="8" numFmtId="0" xfId="0" applyAlignment="1" applyBorder="1" applyFont="1">
      <alignment horizontal="left" readingOrder="0" shrinkToFit="0" vertical="center" wrapText="1"/>
    </xf>
    <xf borderId="1" fillId="0" fontId="1" numFmtId="0" xfId="0" applyAlignment="1" applyBorder="1" applyFont="1">
      <alignment horizontal="center" readingOrder="0" shrinkToFit="0" vertical="center" wrapText="1"/>
    </xf>
    <xf borderId="1" fillId="0" fontId="2" numFmtId="165" xfId="0" applyAlignment="1" applyBorder="1" applyFont="1" applyNumberFormat="1">
      <alignment horizontal="center" readingOrder="0" shrinkToFit="0" vertical="center" wrapText="1"/>
    </xf>
    <xf borderId="1" fillId="0" fontId="2" numFmtId="0" xfId="0" applyAlignment="1" applyBorder="1" applyFont="1">
      <alignment horizontal="center" readingOrder="0" shrinkToFit="0" vertical="center" wrapText="1"/>
    </xf>
    <xf borderId="1" fillId="0" fontId="4" numFmtId="0" xfId="0" applyAlignment="1" applyBorder="1" applyFont="1">
      <alignment horizontal="center" readingOrder="0" shrinkToFit="0" vertical="center" wrapText="1"/>
    </xf>
    <xf borderId="1" fillId="7" fontId="8" numFmtId="0" xfId="0" applyAlignment="1" applyBorder="1" applyFont="1">
      <alignment readingOrder="0" shrinkToFit="0" vertical="center" wrapText="1"/>
    </xf>
    <xf borderId="1" fillId="0" fontId="2" numFmtId="0" xfId="0" applyAlignment="1" applyBorder="1" applyFont="1">
      <alignment horizontal="center" shrinkToFit="0" vertical="center" wrapText="1"/>
    </xf>
    <xf borderId="1" fillId="0" fontId="2" numFmtId="49" xfId="0" applyAlignment="1" applyBorder="1" applyFont="1" applyNumberFormat="1">
      <alignment horizontal="center" shrinkToFit="0" vertical="center" wrapText="1"/>
    </xf>
    <xf borderId="1" fillId="8" fontId="1" numFmtId="0" xfId="0" applyAlignment="1" applyBorder="1" applyFont="1">
      <alignment horizontal="center" shrinkToFit="0" vertical="center" wrapText="1"/>
    </xf>
    <xf borderId="1" fillId="8" fontId="2" numFmtId="0" xfId="0" applyAlignment="1" applyBorder="1" applyFont="1">
      <alignment horizontal="center" readingOrder="0" shrinkToFit="0" vertical="center" wrapText="1"/>
    </xf>
    <xf borderId="1" fillId="0" fontId="0" numFmtId="0" xfId="0" applyAlignment="1" applyBorder="1" applyFont="1">
      <alignment shrinkToFit="0" vertical="center" wrapText="1"/>
    </xf>
    <xf borderId="1" fillId="8" fontId="2" numFmtId="0" xfId="0" applyAlignment="1" applyBorder="1" applyFont="1">
      <alignment horizontal="center" readingOrder="0" shrinkToFit="0" vertical="center" wrapText="1"/>
    </xf>
    <xf borderId="1" fillId="8" fontId="5" numFmtId="0" xfId="0" applyAlignment="1" applyBorder="1" applyFont="1">
      <alignment horizontal="center" readingOrder="0" shrinkToFit="0" vertical="center" wrapText="1"/>
    </xf>
    <xf borderId="1" fillId="7" fontId="2" numFmtId="0" xfId="0" applyAlignment="1" applyBorder="1" applyFont="1">
      <alignment horizontal="left" readingOrder="0" shrinkToFit="0" vertical="center" wrapText="1"/>
    </xf>
    <xf borderId="1" fillId="0" fontId="2" numFmtId="14" xfId="0" applyAlignment="1" applyBorder="1" applyFont="1" applyNumberFormat="1">
      <alignment horizontal="center" readingOrder="0" shrinkToFit="0" vertical="center" wrapText="1"/>
    </xf>
    <xf borderId="1" fillId="7" fontId="2" numFmtId="0" xfId="0" applyAlignment="1" applyBorder="1" applyFont="1">
      <alignment horizontal="center" shrinkToFit="0" vertical="center" wrapText="1"/>
    </xf>
    <xf borderId="1" fillId="7" fontId="9" numFmtId="0" xfId="0" applyAlignment="1" applyBorder="1" applyFont="1">
      <alignment horizontal="left" readingOrder="0" shrinkToFit="0" vertical="center" wrapText="1"/>
    </xf>
    <xf borderId="1" fillId="8" fontId="10" numFmtId="0" xfId="0" applyAlignment="1" applyBorder="1" applyFont="1">
      <alignment horizontal="center" readingOrder="0" shrinkToFit="0" vertical="center" wrapText="1"/>
    </xf>
    <xf borderId="1" fillId="0" fontId="11" numFmtId="0" xfId="0" applyAlignment="1" applyBorder="1" applyFont="1">
      <alignment horizontal="center" readingOrder="0" shrinkToFit="0" vertical="center" wrapText="1"/>
    </xf>
    <xf borderId="0" fillId="0" fontId="12" numFmtId="0" xfId="0" applyAlignment="1" applyFont="1">
      <alignment horizontal="center" readingOrder="0" shrinkToFit="0" vertical="center" wrapText="1"/>
    </xf>
    <xf borderId="1" fillId="8" fontId="13" numFmtId="0" xfId="0" applyAlignment="1" applyBorder="1" applyFont="1">
      <alignment horizontal="center" readingOrder="0" shrinkToFit="0" vertical="center" wrapText="1"/>
    </xf>
    <xf borderId="1" fillId="0" fontId="2" numFmtId="166" xfId="0" applyAlignment="1" applyBorder="1" applyFont="1" applyNumberFormat="1">
      <alignment horizontal="center" readingOrder="0" shrinkToFit="0" vertical="center" wrapText="1"/>
    </xf>
    <xf borderId="0" fillId="0" fontId="14" numFmtId="0" xfId="0" applyAlignment="1" applyFont="1">
      <alignment horizontal="center" readingOrder="0" shrinkToFit="0" vertical="center" wrapText="1"/>
    </xf>
    <xf borderId="1" fillId="0" fontId="15" numFmtId="0" xfId="0" applyAlignment="1" applyBorder="1" applyFont="1">
      <alignment horizontal="center" readingOrder="0" shrinkToFit="0" vertical="center" wrapText="1"/>
    </xf>
    <xf borderId="1" fillId="0" fontId="10" numFmtId="0" xfId="0" applyAlignment="1" applyBorder="1" applyFont="1">
      <alignment horizontal="center" readingOrder="0" shrinkToFit="0" vertical="center" wrapText="1"/>
    </xf>
    <xf borderId="1" fillId="0" fontId="15" numFmtId="164" xfId="0" applyAlignment="1" applyBorder="1" applyFont="1" applyNumberFormat="1">
      <alignment horizontal="center" readingOrder="0" shrinkToFit="0" vertical="center" wrapText="1"/>
    </xf>
    <xf borderId="1" fillId="7" fontId="16" numFmtId="0" xfId="0" applyAlignment="1" applyBorder="1" applyFont="1">
      <alignment horizontal="center" readingOrder="0" shrinkToFit="0" vertical="center" wrapText="1"/>
    </xf>
    <xf borderId="1" fillId="8" fontId="2" numFmtId="164" xfId="0" applyAlignment="1" applyBorder="1" applyFont="1" applyNumberFormat="1">
      <alignment horizontal="center" readingOrder="0" shrinkToFit="0" vertical="center" wrapText="1"/>
    </xf>
    <xf borderId="0" fillId="0" fontId="2" numFmtId="0" xfId="0" applyAlignment="1" applyFont="1">
      <alignment horizontal="center" shrinkToFit="0" vertical="center" wrapText="1"/>
    </xf>
    <xf borderId="0" fillId="0" fontId="5" numFmtId="0" xfId="0" applyAlignment="1" applyFont="1">
      <alignment horizontal="center" shrinkToFit="0" vertical="center" wrapText="1"/>
    </xf>
    <xf borderId="0" fillId="0" fontId="2" numFmtId="14" xfId="0" applyAlignment="1" applyFont="1" applyNumberFormat="1">
      <alignment horizontal="center" shrinkToFit="0" vertical="center" wrapText="1"/>
    </xf>
    <xf borderId="0" fillId="0" fontId="2" numFmtId="164" xfId="0" applyAlignment="1" applyFont="1" applyNumberFormat="1">
      <alignment horizontal="center" shrinkToFit="0" vertical="center" wrapText="1"/>
    </xf>
    <xf borderId="0" fillId="0" fontId="2" numFmtId="9" xfId="0" applyAlignment="1" applyFont="1" applyNumberFormat="1">
      <alignment horizontal="center" shrinkToFit="0" vertical="center" wrapText="1"/>
    </xf>
    <xf quotePrefix="1" borderId="1" fillId="0" fontId="2" numFmtId="15" xfId="0" applyAlignment="1" applyBorder="1" applyFont="1" applyNumberFormat="1">
      <alignment horizontal="center" shrinkToFit="0" vertical="center" wrapText="1"/>
    </xf>
    <xf borderId="1" fillId="0" fontId="2" numFmtId="164" xfId="0" applyAlignment="1" applyBorder="1" applyFont="1" applyNumberFormat="1">
      <alignment horizontal="center" shrinkToFit="0" vertical="center" wrapText="1"/>
    </xf>
    <xf borderId="1" fillId="7" fontId="17" numFmtId="0" xfId="0" applyAlignment="1" applyBorder="1" applyFont="1">
      <alignment horizontal="center" readingOrder="0" shrinkToFit="0" vertical="center" wrapText="1"/>
    </xf>
    <xf borderId="1" fillId="0" fontId="18" numFmtId="0" xfId="0" applyAlignment="1" applyBorder="1" applyFont="1">
      <alignment horizontal="center" readingOrder="0" shrinkToFit="0" vertical="center" wrapText="1"/>
    </xf>
    <xf borderId="1" fillId="0" fontId="18" numFmtId="164" xfId="0" applyAlignment="1" applyBorder="1" applyFont="1" applyNumberFormat="1">
      <alignment horizontal="center" readingOrder="0" shrinkToFit="0" vertical="center" wrapText="1"/>
    </xf>
    <xf borderId="1" fillId="8" fontId="8" numFmtId="0" xfId="0" applyAlignment="1" applyBorder="1" applyFont="1">
      <alignment horizontal="center" readingOrder="0" shrinkToFit="0" vertical="center" wrapText="1"/>
    </xf>
    <xf borderId="1" fillId="8" fontId="2" numFmtId="9" xfId="0" applyAlignment="1" applyBorder="1" applyFont="1" applyNumberFormat="1">
      <alignment horizontal="center" readingOrder="0" shrinkToFit="0" vertical="center" wrapText="1"/>
    </xf>
    <xf borderId="1" fillId="0" fontId="2" numFmtId="0" xfId="0" applyAlignment="1" applyBorder="1" applyFont="1">
      <alignment horizontal="left" readingOrder="0" shrinkToFit="0" vertical="center" wrapText="1"/>
    </xf>
    <xf borderId="1" fillId="0" fontId="2" numFmtId="15" xfId="0" applyAlignment="1" applyBorder="1" applyFont="1" applyNumberFormat="1">
      <alignment horizontal="center" shrinkToFit="0" vertical="center" wrapText="1"/>
    </xf>
    <xf borderId="1" fillId="7" fontId="8" numFmtId="0" xfId="0" applyAlignment="1" applyBorder="1" applyFont="1">
      <alignment horizontal="center" readingOrder="0" shrinkToFit="0" vertical="center" wrapText="1"/>
    </xf>
    <xf borderId="1" fillId="7" fontId="19" numFmtId="0" xfId="0" applyAlignment="1" applyBorder="1" applyFont="1">
      <alignment horizontal="left" readingOrder="0" shrinkToFit="0" vertical="center" wrapText="1"/>
    </xf>
    <xf borderId="1" fillId="0" fontId="20" numFmtId="0" xfId="0" applyAlignment="1" applyBorder="1" applyFont="1">
      <alignment horizontal="center" readingOrder="0" shrinkToFit="0" vertical="center" wrapText="1"/>
    </xf>
    <xf borderId="1" fillId="8" fontId="15" numFmtId="0" xfId="0" applyAlignment="1" applyBorder="1" applyFont="1">
      <alignment horizontal="center" readingOrder="0" shrinkToFit="0" vertical="center" wrapText="1"/>
    </xf>
    <xf borderId="1" fillId="8" fontId="2" numFmtId="9" xfId="0" applyAlignment="1" applyBorder="1" applyFont="1" applyNumberFormat="1">
      <alignment horizontal="center" shrinkToFit="0" vertical="center" wrapText="1"/>
    </xf>
    <xf borderId="8" fillId="0" fontId="2" numFmtId="0" xfId="0" applyAlignment="1" applyBorder="1" applyFont="1">
      <alignment horizontal="center" shrinkToFit="0" vertical="center" wrapText="1"/>
    </xf>
    <xf borderId="1" fillId="9" fontId="2" numFmtId="0" xfId="0" applyAlignment="1" applyBorder="1" applyFill="1" applyFont="1">
      <alignment horizontal="center" shrinkToFit="0" vertical="center" wrapText="1"/>
    </xf>
    <xf borderId="1" fillId="0" fontId="2" numFmtId="0" xfId="0" applyAlignment="1" applyBorder="1" applyFont="1">
      <alignment horizontal="center" readingOrder="0" shrinkToFit="0" vertical="center" wrapText="1"/>
    </xf>
    <xf borderId="1" fillId="0" fontId="5" numFmtId="0" xfId="0" applyAlignment="1" applyBorder="1" applyFont="1">
      <alignment horizontal="center" readingOrder="0" shrinkToFit="0" vertical="center" wrapText="1"/>
    </xf>
    <xf borderId="1" fillId="0" fontId="2" numFmtId="164" xfId="0" applyAlignment="1" applyBorder="1" applyFont="1" applyNumberFormat="1">
      <alignment horizontal="center" readingOrder="0" shrinkToFit="0" vertical="center" wrapText="1"/>
    </xf>
    <xf borderId="1" fillId="0" fontId="2" numFmtId="9" xfId="0" applyAlignment="1" applyBorder="1" applyFont="1" applyNumberFormat="1">
      <alignment horizontal="center" readingOrder="0" shrinkToFit="0" vertical="center" wrapText="1"/>
    </xf>
    <xf borderId="1" fillId="8" fontId="2" numFmtId="0" xfId="0" applyAlignment="1" applyBorder="1" applyFont="1">
      <alignment horizontal="center" readingOrder="0" shrinkToFit="0" vertical="center" wrapText="1"/>
    </xf>
    <xf borderId="1" fillId="0" fontId="21" numFmtId="0" xfId="0" applyAlignment="1" applyBorder="1" applyFont="1">
      <alignment horizontal="center" readingOrder="0" shrinkToFit="0" vertical="center" wrapText="1"/>
    </xf>
    <xf borderId="1" fillId="8" fontId="1" numFmtId="0" xfId="0" applyAlignment="1" applyBorder="1" applyFont="1">
      <alignment horizontal="center" vertical="center"/>
    </xf>
    <xf borderId="1" fillId="8" fontId="2" numFmtId="164" xfId="0" applyAlignment="1" applyBorder="1" applyFont="1" applyNumberFormat="1">
      <alignment horizontal="center" shrinkToFit="0" vertical="center" wrapText="1"/>
    </xf>
    <xf borderId="1" fillId="8" fontId="2" numFmtId="164" xfId="0" applyAlignment="1" applyBorder="1" applyFont="1" applyNumberFormat="1">
      <alignment horizontal="center" readingOrder="0" shrinkToFit="0" vertical="center" wrapText="1"/>
    </xf>
    <xf borderId="1" fillId="0" fontId="2" numFmtId="166" xfId="0" applyAlignment="1" applyBorder="1" applyFont="1" applyNumberFormat="1">
      <alignment horizontal="center" readingOrder="0" vertical="center"/>
    </xf>
    <xf borderId="1" fillId="8" fontId="1" numFmtId="0" xfId="0" applyAlignment="1" applyBorder="1" applyFont="1">
      <alignment horizontal="center" readingOrder="0" shrinkToFit="0" vertical="center" wrapText="1"/>
    </xf>
    <xf borderId="1" fillId="8" fontId="22" numFmtId="0" xfId="0" applyAlignment="1" applyBorder="1" applyFont="1">
      <alignment horizontal="center" readingOrder="0" shrinkToFit="0" vertical="center" wrapText="1"/>
    </xf>
    <xf borderId="1" fillId="0" fontId="22" numFmtId="0" xfId="0" applyAlignment="1" applyBorder="1" applyFont="1">
      <alignment horizontal="center" readingOrder="0" shrinkToFit="0" vertical="center" wrapText="1"/>
    </xf>
    <xf borderId="1" fillId="0" fontId="0" numFmtId="0" xfId="0" applyAlignment="1" applyBorder="1" applyFont="1">
      <alignment readingOrder="0" shrinkToFit="0" vertical="center" wrapText="1"/>
    </xf>
    <xf borderId="1" fillId="0" fontId="0" numFmtId="164" xfId="0" applyAlignment="1" applyBorder="1" applyFont="1" applyNumberFormat="1">
      <alignment readingOrder="0" shrinkToFit="0" vertical="center" wrapText="1"/>
    </xf>
    <xf borderId="32" fillId="0" fontId="22" numFmtId="0" xfId="0" applyAlignment="1" applyBorder="1" applyFont="1">
      <alignment horizontal="center" readingOrder="0" shrinkToFit="0" vertical="center" wrapText="1"/>
    </xf>
    <xf borderId="33" fillId="0" fontId="22" numFmtId="0" xfId="0" applyAlignment="1" applyBorder="1" applyFont="1">
      <alignment horizontal="center" readingOrder="0" shrinkToFit="0" vertical="center" wrapText="1"/>
    </xf>
    <xf borderId="1" fillId="7" fontId="1" numFmtId="0" xfId="0" applyAlignment="1" applyBorder="1" applyFont="1">
      <alignment horizontal="center" readingOrder="0" shrinkToFit="0" vertical="center" wrapText="1"/>
    </xf>
    <xf borderId="1" fillId="0" fontId="15" numFmtId="0" xfId="0" applyAlignment="1" applyBorder="1" applyFont="1">
      <alignment horizontal="center" readingOrder="0" vertical="center"/>
    </xf>
    <xf borderId="1" fillId="0" fontId="15" numFmtId="164" xfId="0" applyAlignment="1" applyBorder="1" applyFont="1" applyNumberFormat="1">
      <alignment horizontal="center" readingOrder="0" vertical="center"/>
    </xf>
    <xf borderId="1" fillId="7" fontId="15" numFmtId="0" xfId="0" applyAlignment="1" applyBorder="1" applyFont="1">
      <alignment horizontal="center" readingOrder="0" shrinkToFit="0" vertical="center" wrapText="1"/>
    </xf>
    <xf borderId="1" fillId="8" fontId="2" numFmtId="9" xfId="0" applyAlignment="1" applyBorder="1" applyFont="1" applyNumberFormat="1">
      <alignment horizontal="center" readingOrder="0" vertical="center"/>
    </xf>
    <xf borderId="1" fillId="0" fontId="1" numFmtId="0" xfId="0" applyAlignment="1" applyBorder="1" applyFont="1">
      <alignment horizontal="left" readingOrder="0" shrinkToFit="0" vertical="center" wrapText="1"/>
    </xf>
    <xf borderId="1" fillId="0" fontId="2" numFmtId="165" xfId="0" applyAlignment="1" applyBorder="1" applyFont="1" applyNumberFormat="1">
      <alignment horizontal="center" readingOrder="0" vertical="center"/>
    </xf>
    <xf borderId="1" fillId="0" fontId="3" numFmtId="0" xfId="0" applyAlignment="1" applyBorder="1" applyFont="1">
      <alignment horizontal="center" readingOrder="0" shrinkToFit="0" vertical="center" wrapText="1"/>
    </xf>
    <xf borderId="1" fillId="7" fontId="23" numFmtId="0" xfId="0" applyAlignment="1" applyBorder="1" applyFont="1">
      <alignment horizontal="center" readingOrder="0" shrinkToFit="0" vertical="center" wrapText="1"/>
    </xf>
    <xf borderId="1" fillId="8" fontId="5" numFmtId="0" xfId="0" applyAlignment="1" applyBorder="1" applyFont="1">
      <alignment horizontal="center" readingOrder="0" shrinkToFit="0" vertical="center" wrapText="1"/>
    </xf>
    <xf borderId="1" fillId="7" fontId="15" numFmtId="0" xfId="0" applyAlignment="1" applyBorder="1" applyFont="1">
      <alignment horizontal="center" readingOrder="0" shrinkToFit="0" vertical="center" wrapText="1"/>
    </xf>
    <xf borderId="1" fillId="8" fontId="2" numFmtId="164" xfId="0" applyAlignment="1" applyBorder="1" applyFont="1" applyNumberFormat="1">
      <alignment horizontal="center" readingOrder="0" vertical="center"/>
    </xf>
    <xf borderId="1" fillId="8" fontId="24" numFmtId="0" xfId="0" applyAlignment="1" applyBorder="1" applyFont="1">
      <alignment horizontal="center" readingOrder="0" shrinkToFit="0" vertical="center" wrapText="1"/>
    </xf>
    <xf borderId="1" fillId="7" fontId="5" numFmtId="0" xfId="0" applyAlignment="1" applyBorder="1" applyFont="1">
      <alignment horizontal="center" readingOrder="0" shrinkToFit="0" vertical="center" wrapText="1"/>
    </xf>
    <xf borderId="1" fillId="8" fontId="25" numFmtId="0" xfId="0" applyAlignment="1" applyBorder="1" applyFont="1">
      <alignment horizontal="center" readingOrder="0" shrinkToFit="0" vertical="center" wrapText="1"/>
    </xf>
    <xf borderId="1" fillId="0" fontId="5" numFmtId="9" xfId="0" applyAlignment="1" applyBorder="1" applyFont="1" applyNumberFormat="1">
      <alignment horizontal="center" readingOrder="0" vertical="center"/>
    </xf>
    <xf borderId="0" fillId="0" fontId="2" numFmtId="0" xfId="0" applyAlignment="1" applyFont="1">
      <alignment horizontal="center" readingOrder="0" vertical="center"/>
    </xf>
    <xf borderId="1" fillId="0" fontId="2" numFmtId="0" xfId="0" applyAlignment="1" applyBorder="1" applyFont="1">
      <alignment horizontal="center" readingOrder="0" shrinkToFit="0" vertical="center" wrapText="1"/>
    </xf>
    <xf borderId="1" fillId="8" fontId="5" numFmtId="9" xfId="0" applyAlignment="1" applyBorder="1" applyFont="1" applyNumberFormat="1">
      <alignment horizontal="center" readingOrder="0" vertical="center"/>
    </xf>
    <xf borderId="1" fillId="10" fontId="15" numFmtId="0" xfId="0" applyAlignment="1" applyBorder="1" applyFill="1" applyFont="1">
      <alignment horizontal="center" readingOrder="0" vertical="center"/>
    </xf>
    <xf borderId="1" fillId="0" fontId="8" numFmtId="0" xfId="0" applyAlignment="1" applyBorder="1" applyFont="1">
      <alignment horizontal="center" readingOrder="0" shrinkToFit="0" vertical="center" wrapText="1"/>
    </xf>
    <xf borderId="1" fillId="0" fontId="24" numFmtId="0" xfId="0" applyAlignment="1" applyBorder="1" applyFont="1">
      <alignment horizontal="center" readingOrder="0" shrinkToFit="0" vertical="center" wrapText="1"/>
    </xf>
    <xf borderId="1" fillId="0" fontId="24" numFmtId="164" xfId="0" applyAlignment="1" applyBorder="1" applyFont="1" applyNumberFormat="1">
      <alignment horizontal="center" readingOrder="0" shrinkToFit="0" vertical="center" wrapText="0"/>
    </xf>
    <xf borderId="4" fillId="0" fontId="26" numFmtId="164" xfId="0" applyAlignment="1" applyBorder="1" applyFont="1" applyNumberFormat="1">
      <alignment horizontal="center" readingOrder="0" shrinkToFit="0" vertical="center" wrapText="0"/>
    </xf>
    <xf borderId="1" fillId="8" fontId="24" numFmtId="9" xfId="0" applyAlignment="1" applyBorder="1" applyFont="1" applyNumberFormat="1">
      <alignment horizontal="center" readingOrder="0" vertical="center"/>
    </xf>
    <xf borderId="1" fillId="0" fontId="26" numFmtId="164" xfId="0" applyAlignment="1" applyBorder="1" applyFont="1" applyNumberFormat="1">
      <alignment horizontal="center" readingOrder="0" vertical="center"/>
    </xf>
    <xf borderId="1" fillId="0" fontId="8" numFmtId="0" xfId="0" applyAlignment="1" applyBorder="1" applyFont="1">
      <alignment horizontal="center" readingOrder="0" shrinkToFit="0" vertical="center" wrapText="0"/>
    </xf>
    <xf borderId="1" fillId="0" fontId="27" numFmtId="0" xfId="0" applyAlignment="1" applyBorder="1" applyFont="1">
      <alignment readingOrder="0" shrinkToFit="0" vertical="center" wrapText="1"/>
    </xf>
    <xf borderId="7" fillId="0" fontId="4" numFmtId="0" xfId="0" applyAlignment="1" applyBorder="1" applyFont="1">
      <alignment horizontal="left" readingOrder="0" shrinkToFit="0" wrapText="1"/>
    </xf>
    <xf borderId="1" fillId="0" fontId="8" numFmtId="164" xfId="0" applyAlignment="1" applyBorder="1" applyFont="1" applyNumberFormat="1">
      <alignment horizontal="center" readingOrder="0" shrinkToFit="0" vertical="center" wrapText="0"/>
    </xf>
    <xf borderId="1" fillId="8" fontId="15" numFmtId="164" xfId="0" applyAlignment="1" applyBorder="1" applyFont="1" applyNumberFormat="1">
      <alignment horizontal="center" readingOrder="0" vertical="center"/>
    </xf>
    <xf borderId="1" fillId="8" fontId="15" numFmtId="0" xfId="0" applyAlignment="1" applyBorder="1" applyFont="1">
      <alignment horizontal="center" readingOrder="0" vertical="center"/>
    </xf>
    <xf borderId="1" fillId="8" fontId="15" numFmtId="9" xfId="0" applyAlignment="1" applyBorder="1" applyFont="1" applyNumberFormat="1">
      <alignment horizontal="center" readingOrder="0" vertical="center"/>
    </xf>
    <xf borderId="1" fillId="8" fontId="2" numFmtId="0" xfId="0" applyAlignment="1" applyBorder="1" applyFont="1">
      <alignment horizontal="center" shrinkToFit="0" wrapText="1"/>
    </xf>
    <xf borderId="1" fillId="8" fontId="15" numFmtId="0" xfId="0" applyAlignment="1" applyBorder="1" applyFont="1">
      <alignment horizontal="center" readingOrder="0" shrinkToFit="0" wrapText="1"/>
    </xf>
    <xf borderId="1" fillId="8" fontId="2" numFmtId="164" xfId="0" applyAlignment="1" applyBorder="1" applyFont="1" applyNumberFormat="1">
      <alignment horizontal="center" vertical="center"/>
    </xf>
    <xf borderId="17" fillId="0" fontId="1" numFmtId="0" xfId="0" applyAlignment="1" applyBorder="1" applyFont="1">
      <alignment horizontal="center" readingOrder="0" shrinkToFit="0" vertical="center" wrapText="1"/>
    </xf>
    <xf borderId="1" fillId="0" fontId="28" numFmtId="0" xfId="0" applyAlignment="1" applyBorder="1" applyFont="1">
      <alignment horizontal="center" readingOrder="0" shrinkToFit="0" vertical="center" wrapText="1"/>
    </xf>
    <xf borderId="4" fillId="0" fontId="15" numFmtId="0" xfId="0" applyAlignment="1" applyBorder="1" applyFont="1">
      <alignment horizontal="center" readingOrder="0" shrinkToFit="0" vertical="center" wrapText="1"/>
    </xf>
    <xf borderId="4" fillId="0" fontId="10" numFmtId="0" xfId="0" applyAlignment="1" applyBorder="1" applyFont="1">
      <alignment horizontal="center" readingOrder="0" shrinkToFit="0" vertical="center" wrapText="1"/>
    </xf>
    <xf borderId="34" fillId="0" fontId="10" numFmtId="0" xfId="0" applyAlignment="1" applyBorder="1" applyFont="1">
      <alignment horizontal="center" readingOrder="0" shrinkToFit="0" vertical="center" wrapText="1"/>
    </xf>
    <xf borderId="4" fillId="0" fontId="15" numFmtId="164" xfId="0" applyAlignment="1" applyBorder="1" applyFont="1" applyNumberFormat="1">
      <alignment horizontal="center" readingOrder="0" shrinkToFit="0" vertical="center" wrapText="1"/>
    </xf>
    <xf borderId="4" fillId="0" fontId="15" numFmtId="9" xfId="0" applyAlignment="1" applyBorder="1" applyFont="1" applyNumberFormat="1">
      <alignment horizontal="center" readingOrder="0" shrinkToFit="0" vertical="center" wrapText="1"/>
    </xf>
    <xf borderId="4" fillId="0" fontId="29" numFmtId="0" xfId="0" applyAlignment="1" applyBorder="1" applyFont="1">
      <alignment horizontal="center" readingOrder="0" shrinkToFit="0" vertical="center" wrapText="1"/>
    </xf>
    <xf borderId="7" fillId="0" fontId="28" numFmtId="0" xfId="0" applyAlignment="1" applyBorder="1" applyFont="1">
      <alignment horizontal="center" readingOrder="0" shrinkToFit="0" vertical="center" wrapText="1"/>
    </xf>
    <xf borderId="34" fillId="0" fontId="15" numFmtId="0" xfId="0" applyAlignment="1" applyBorder="1" applyFont="1">
      <alignment horizontal="center" readingOrder="0" shrinkToFit="0" vertical="center" wrapText="1"/>
    </xf>
    <xf borderId="34" fillId="0" fontId="15" numFmtId="164" xfId="0" applyAlignment="1" applyBorder="1" applyFont="1" applyNumberFormat="1">
      <alignment horizontal="center" readingOrder="0" shrinkToFit="0" vertical="center" wrapText="1"/>
    </xf>
    <xf borderId="34" fillId="0" fontId="15" numFmtId="9" xfId="0" applyAlignment="1" applyBorder="1" applyFont="1" applyNumberFormat="1">
      <alignment horizontal="center" readingOrder="0" shrinkToFit="0" vertical="center" wrapText="1"/>
    </xf>
    <xf borderId="34" fillId="0" fontId="30" numFmtId="0" xfId="0" applyAlignment="1" applyBorder="1" applyFont="1">
      <alignment horizontal="center" readingOrder="0" shrinkToFit="0" vertical="center" wrapText="1"/>
    </xf>
    <xf borderId="34" fillId="0" fontId="31" numFmtId="0" xfId="0" applyAlignment="1" applyBorder="1" applyFont="1">
      <alignment horizontal="center" readingOrder="0" shrinkToFit="0" vertical="center" wrapText="1"/>
    </xf>
    <xf borderId="0" fillId="0" fontId="0" numFmtId="0" xfId="0" applyAlignment="1" applyFont="1">
      <alignment shrinkToFit="0" vertical="center" wrapText="1"/>
    </xf>
    <xf borderId="1" fillId="0" fontId="32" numFmtId="0" xfId="0" applyAlignment="1" applyBorder="1" applyFont="1">
      <alignment horizontal="center" readingOrder="0" shrinkToFit="0" vertical="center" wrapText="1"/>
    </xf>
    <xf borderId="1" fillId="0" fontId="8" numFmtId="0" xfId="0" applyAlignment="1" applyBorder="1" applyFont="1">
      <alignment horizontal="center" readingOrder="0" shrinkToFit="0" vertical="center" wrapText="1"/>
    </xf>
    <xf borderId="1" fillId="0" fontId="8" numFmtId="164" xfId="0" applyAlignment="1" applyBorder="1" applyFont="1" applyNumberFormat="1">
      <alignment horizontal="center" readingOrder="0" shrinkToFit="0" vertical="center" wrapText="1"/>
    </xf>
    <xf borderId="1" fillId="7" fontId="33" numFmtId="0" xfId="0" applyAlignment="1" applyBorder="1" applyFont="1">
      <alignment horizontal="center" readingOrder="0" shrinkToFit="0" vertical="center" wrapText="1"/>
    </xf>
    <xf borderId="1" fillId="0" fontId="8" numFmtId="9" xfId="0" applyAlignment="1" applyBorder="1" applyFont="1" applyNumberFormat="1">
      <alignment horizontal="center" readingOrder="0" shrinkToFit="0" vertical="center" wrapText="1"/>
    </xf>
    <xf borderId="1" fillId="8" fontId="29" numFmtId="0" xfId="0" applyAlignment="1" applyBorder="1" applyFont="1">
      <alignment horizontal="center" readingOrder="0" shrinkToFit="0" vertical="center" wrapText="1"/>
    </xf>
    <xf borderId="1" fillId="8" fontId="8" numFmtId="0" xfId="0" applyAlignment="1" applyBorder="1" applyFont="1">
      <alignment horizontal="center" readingOrder="0" shrinkToFit="0" vertical="center" wrapText="1"/>
    </xf>
    <xf borderId="1" fillId="7" fontId="34" numFmtId="0" xfId="0" applyAlignment="1" applyBorder="1" applyFont="1">
      <alignment horizontal="center" readingOrder="0" shrinkToFit="0" vertical="center" wrapText="1"/>
    </xf>
    <xf borderId="34" fillId="8" fontId="31" numFmtId="0" xfId="0" applyAlignment="1" applyBorder="1" applyFont="1">
      <alignment readingOrder="0" shrinkToFit="0" vertical="center" wrapText="1"/>
    </xf>
    <xf borderId="1" fillId="0" fontId="8" numFmtId="165" xfId="0" applyAlignment="1" applyBorder="1" applyFont="1" applyNumberFormat="1">
      <alignment horizontal="center" readingOrder="0" shrinkToFit="0" vertical="center" wrapText="1"/>
    </xf>
    <xf borderId="0" fillId="8" fontId="29" numFmtId="0" xfId="0" applyAlignment="1" applyFont="1">
      <alignment readingOrder="0" shrinkToFit="0" vertical="center" wrapText="1"/>
    </xf>
    <xf borderId="1" fillId="0" fontId="32" numFmtId="0" xfId="0" applyAlignment="1" applyBorder="1" applyFont="1">
      <alignment horizontal="center" shrinkToFit="0" vertical="center" wrapText="1"/>
    </xf>
    <xf borderId="1" fillId="0" fontId="8" numFmtId="0" xfId="0" applyAlignment="1" applyBorder="1" applyFont="1">
      <alignment horizontal="center" shrinkToFit="0" vertical="center" wrapText="1"/>
    </xf>
    <xf borderId="1" fillId="7" fontId="8" numFmtId="0" xfId="0" applyAlignment="1" applyBorder="1" applyFont="1">
      <alignment horizontal="center" readingOrder="0" shrinkToFit="0" vertical="center" wrapText="1"/>
    </xf>
    <xf borderId="1" fillId="8" fontId="33" numFmtId="0" xfId="0" applyAlignment="1" applyBorder="1" applyFont="1">
      <alignment horizontal="center" readingOrder="0" shrinkToFit="0" vertical="center" wrapText="1"/>
    </xf>
    <xf borderId="1" fillId="8" fontId="8" numFmtId="0" xfId="0" applyAlignment="1" applyBorder="1" applyFont="1">
      <alignment horizontal="center" readingOrder="0" shrinkToFit="0" vertical="center" wrapText="1"/>
    </xf>
    <xf borderId="1" fillId="0" fontId="8" numFmtId="0" xfId="0" applyAlignment="1" applyBorder="1" applyFont="1">
      <alignment horizontal="center" shrinkToFit="0" vertical="center" wrapText="1"/>
    </xf>
    <xf borderId="0" fillId="0" fontId="8" numFmtId="0" xfId="0" applyAlignment="1" applyFont="1">
      <alignment horizontal="center" readingOrder="0" shrinkToFit="0" vertical="center" wrapText="1"/>
    </xf>
    <xf borderId="4" fillId="0" fontId="8" numFmtId="0" xfId="0" applyAlignment="1" applyBorder="1" applyFont="1">
      <alignment horizontal="center" readingOrder="0" shrinkToFit="0" vertical="center" wrapText="1"/>
    </xf>
    <xf borderId="4" fillId="0" fontId="0" numFmtId="0" xfId="0" applyAlignment="1" applyBorder="1" applyFont="1">
      <alignment horizontal="center" readingOrder="0" shrinkToFit="0" vertical="center" wrapText="1"/>
    </xf>
    <xf borderId="4" fillId="0" fontId="29" numFmtId="0" xfId="0" applyAlignment="1" applyBorder="1" applyFont="1">
      <alignment readingOrder="0" shrinkToFit="0" vertical="center" wrapText="1"/>
    </xf>
    <xf borderId="4" fillId="8" fontId="8" numFmtId="0" xfId="0" applyAlignment="1" applyBorder="1" applyFont="1">
      <alignment horizontal="center" readingOrder="0" shrinkToFit="0" vertical="center" wrapText="1"/>
    </xf>
    <xf borderId="4" fillId="0" fontId="8" numFmtId="164" xfId="0" applyAlignment="1" applyBorder="1" applyFont="1" applyNumberFormat="1">
      <alignment horizontal="center" readingOrder="0" shrinkToFit="0" vertical="center" wrapText="1"/>
    </xf>
    <xf borderId="4" fillId="8" fontId="8" numFmtId="9" xfId="0" applyAlignment="1" applyBorder="1" applyFont="1" applyNumberFormat="1">
      <alignment horizontal="center" readingOrder="0" shrinkToFit="0" vertical="center" wrapText="1"/>
    </xf>
    <xf borderId="4" fillId="8" fontId="35" numFmtId="0" xfId="0" applyAlignment="1" applyBorder="1" applyFont="1">
      <alignment horizontal="center" readingOrder="0" shrinkToFit="0" vertical="center" wrapText="1"/>
    </xf>
    <xf borderId="7" fillId="0" fontId="8" numFmtId="0" xfId="0" applyAlignment="1" applyBorder="1" applyFont="1">
      <alignment horizontal="center" readingOrder="0" shrinkToFit="0" vertical="center" wrapText="1"/>
    </xf>
    <xf borderId="34" fillId="0" fontId="8" numFmtId="0" xfId="0" applyAlignment="1" applyBorder="1" applyFont="1">
      <alignment horizontal="center" readingOrder="0" shrinkToFit="0" vertical="center" wrapText="1"/>
    </xf>
    <xf borderId="34" fillId="0" fontId="0" numFmtId="0" xfId="0" applyAlignment="1" applyBorder="1" applyFont="1">
      <alignment horizontal="center" readingOrder="0" shrinkToFit="0" vertical="center" wrapText="1"/>
    </xf>
    <xf borderId="34" fillId="0" fontId="29" numFmtId="0" xfId="0" applyAlignment="1" applyBorder="1" applyFont="1">
      <alignment readingOrder="0" shrinkToFit="0" vertical="center" wrapText="1"/>
    </xf>
    <xf borderId="34" fillId="8" fontId="8" numFmtId="0" xfId="0" applyAlignment="1" applyBorder="1" applyFont="1">
      <alignment horizontal="center" readingOrder="0" shrinkToFit="0" vertical="center" wrapText="1"/>
    </xf>
    <xf borderId="34" fillId="0" fontId="8" numFmtId="164" xfId="0" applyAlignment="1" applyBorder="1" applyFont="1" applyNumberFormat="1">
      <alignment horizontal="center" readingOrder="0" shrinkToFit="0" vertical="center" wrapText="1"/>
    </xf>
    <xf borderId="34" fillId="8" fontId="8" numFmtId="164" xfId="0" applyAlignment="1" applyBorder="1" applyFont="1" applyNumberFormat="1">
      <alignment horizontal="center" readingOrder="0" shrinkToFit="0" vertical="center" wrapText="1"/>
    </xf>
    <xf borderId="34" fillId="0" fontId="8" numFmtId="9" xfId="0" applyAlignment="1" applyBorder="1" applyFont="1" applyNumberFormat="1">
      <alignment horizontal="center" readingOrder="0" shrinkToFit="0" vertical="center" wrapText="1"/>
    </xf>
    <xf borderId="1" fillId="8" fontId="8" numFmtId="164" xfId="0" applyAlignment="1" applyBorder="1" applyFont="1" applyNumberFormat="1">
      <alignment horizontal="center" readingOrder="0" shrinkToFit="0" vertical="center" wrapText="1"/>
    </xf>
    <xf borderId="1" fillId="7" fontId="15" numFmtId="0" xfId="0" applyAlignment="1" applyBorder="1" applyFont="1">
      <alignment horizontal="left" readingOrder="0" shrinkToFit="0" vertical="center" wrapText="1"/>
    </xf>
    <xf borderId="1" fillId="7" fontId="36" numFmtId="0" xfId="0" applyAlignment="1" applyBorder="1" applyFont="1">
      <alignment horizontal="left" readingOrder="0" shrinkToFit="0" wrapText="1"/>
    </xf>
    <xf borderId="0" fillId="0" fontId="0" numFmtId="0" xfId="0" applyAlignment="1" applyFont="1">
      <alignment horizontal="center" readingOrder="0" shrinkToFit="0" vertical="center" wrapText="1"/>
    </xf>
    <xf borderId="0" fillId="0" fontId="37" numFmtId="0" xfId="0" applyAlignment="1" applyFont="1">
      <alignment horizontal="center" readingOrder="0" shrinkToFit="0" vertical="center" wrapText="1"/>
    </xf>
    <xf borderId="0" fillId="0" fontId="10" numFmtId="0" xfId="0" applyAlignment="1" applyFont="1">
      <alignment horizontal="center" readingOrder="0" shrinkToFit="0" vertical="center" wrapText="1"/>
    </xf>
    <xf borderId="0" fillId="0" fontId="29" numFmtId="0" xfId="0" applyAlignment="1" applyFont="1">
      <alignment readingOrder="0" shrinkToFit="0" vertical="center" wrapText="1"/>
    </xf>
    <xf borderId="0" fillId="0" fontId="5" numFmtId="0" xfId="0" applyAlignment="1" applyFont="1">
      <alignment horizontal="center" readingOrder="0" shrinkToFit="0" vertical="center" wrapText="1"/>
    </xf>
    <xf borderId="0" fillId="8" fontId="8" numFmtId="164" xfId="0" applyAlignment="1" applyFont="1" applyNumberFormat="1">
      <alignment horizontal="center" readingOrder="0" shrinkToFit="0" vertical="center" wrapText="1"/>
    </xf>
    <xf borderId="0" fillId="7" fontId="2" numFmtId="0" xfId="0" applyAlignment="1" applyFont="1">
      <alignment horizontal="center" readingOrder="0" shrinkToFit="0" vertical="center" wrapText="1"/>
    </xf>
    <xf borderId="0" fillId="8" fontId="8" numFmtId="0" xfId="0" applyAlignment="1" applyFont="1">
      <alignment horizontal="center" shrinkToFit="0" vertical="center" wrapText="1"/>
    </xf>
    <xf borderId="0" fillId="0" fontId="8" numFmtId="164" xfId="0" applyAlignment="1" applyFont="1" applyNumberFormat="1">
      <alignment horizontal="center" shrinkToFit="0" vertical="center" wrapText="1"/>
    </xf>
    <xf borderId="0" fillId="0" fontId="8" numFmtId="0" xfId="0" applyAlignment="1" applyFont="1">
      <alignment horizontal="center" shrinkToFit="0" vertical="center" wrapText="1"/>
    </xf>
    <xf borderId="0" fillId="0" fontId="8" numFmtId="9" xfId="0" applyAlignment="1" applyFont="1" applyNumberFormat="1">
      <alignment horizontal="center" shrinkToFit="0" vertical="center" wrapText="1"/>
    </xf>
    <xf borderId="0" fillId="0" fontId="8" numFmtId="0" xfId="0" applyAlignment="1" applyFont="1">
      <alignment horizontal="center" shrinkToFit="0" vertical="center" wrapText="1"/>
    </xf>
    <xf borderId="1" fillId="0" fontId="5" numFmtId="0" xfId="0" applyAlignment="1" applyBorder="1" applyFont="1">
      <alignment horizontal="center" readingOrder="0" shrinkToFit="0" vertical="center" wrapText="1"/>
    </xf>
    <xf borderId="1" fillId="0" fontId="2" numFmtId="0" xfId="0" applyAlignment="1" applyBorder="1" applyFont="1">
      <alignment horizontal="center" readingOrder="0" shrinkToFit="0" vertical="center" wrapText="1"/>
    </xf>
    <xf borderId="1" fillId="8" fontId="5" numFmtId="164" xfId="0" applyAlignment="1" applyBorder="1" applyFont="1" applyNumberFormat="1">
      <alignment horizontal="center" readingOrder="0" shrinkToFit="0" vertical="center" wrapText="1"/>
    </xf>
    <xf borderId="1" fillId="0" fontId="5" numFmtId="0" xfId="0" applyAlignment="1" applyBorder="1" applyFont="1">
      <alignment horizontal="center" shrinkToFit="0" vertical="center" wrapText="1"/>
    </xf>
    <xf borderId="1" fillId="8" fontId="32" numFmtId="0" xfId="0" applyAlignment="1" applyBorder="1" applyFont="1">
      <alignment horizontal="center" shrinkToFit="0" vertical="center" wrapText="1"/>
    </xf>
    <xf borderId="4" fillId="0" fontId="8" numFmtId="0" xfId="0" applyAlignment="1" applyBorder="1" applyFont="1">
      <alignment horizontal="center" shrinkToFit="0" vertical="center" wrapText="1"/>
    </xf>
    <xf borderId="4" fillId="0" fontId="22" numFmtId="0" xfId="0" applyAlignment="1" applyBorder="1" applyFont="1">
      <alignment horizontal="center" shrinkToFit="0" vertical="center" wrapText="1"/>
    </xf>
    <xf borderId="4" fillId="8" fontId="22" numFmtId="164" xfId="0" applyAlignment="1" applyBorder="1" applyFont="1" applyNumberFormat="1">
      <alignment horizontal="center" shrinkToFit="0" vertical="center" wrapText="1"/>
    </xf>
    <xf borderId="4" fillId="8" fontId="8" numFmtId="164" xfId="0" applyAlignment="1" applyBorder="1" applyFont="1" applyNumberFormat="1">
      <alignment horizontal="center" shrinkToFit="0" vertical="center" wrapText="1"/>
    </xf>
    <xf borderId="4" fillId="0" fontId="8" numFmtId="9" xfId="0" applyAlignment="1" applyBorder="1" applyFont="1" applyNumberFormat="1">
      <alignment horizontal="center" readingOrder="0" shrinkToFit="0" vertical="center" wrapText="1"/>
    </xf>
    <xf borderId="4" fillId="0" fontId="22" numFmtId="0" xfId="0" applyAlignment="1" applyBorder="1" applyFont="1">
      <alignment horizontal="center" readingOrder="0" shrinkToFit="0" vertical="center" wrapText="1"/>
    </xf>
    <xf borderId="4" fillId="0" fontId="8" numFmtId="165" xfId="0" applyAlignment="1" applyBorder="1" applyFont="1" applyNumberFormat="1">
      <alignment horizontal="center" readingOrder="0" shrinkToFit="0" vertical="center" wrapText="1"/>
    </xf>
    <xf borderId="4" fillId="0" fontId="22" numFmtId="0" xfId="0" applyAlignment="1" applyBorder="1" applyFont="1">
      <alignment horizontal="center" readingOrder="0" shrinkToFit="0" vertical="center" wrapText="1"/>
    </xf>
    <xf borderId="1" fillId="0" fontId="15" numFmtId="9" xfId="0" applyAlignment="1" applyBorder="1" applyFont="1" applyNumberFormat="1">
      <alignment horizontal="center" readingOrder="0" shrinkToFit="0" vertical="center" wrapText="1"/>
    </xf>
    <xf borderId="1" fillId="8" fontId="32" numFmtId="0" xfId="0" applyAlignment="1" applyBorder="1" applyFont="1">
      <alignment horizontal="center" readingOrder="0" shrinkToFit="0" vertical="center" wrapText="1"/>
    </xf>
    <xf borderId="1" fillId="0" fontId="1" numFmtId="164" xfId="0" applyAlignment="1" applyBorder="1" applyFont="1" applyNumberFormat="1">
      <alignment horizontal="center" readingOrder="0" shrinkToFit="0" vertical="center" wrapText="1"/>
    </xf>
    <xf borderId="1" fillId="11" fontId="2" numFmtId="0" xfId="0" applyAlignment="1" applyBorder="1" applyFill="1" applyFont="1">
      <alignment horizontal="center" readingOrder="0" shrinkToFit="0" vertical="center" wrapText="1"/>
    </xf>
    <xf borderId="0" fillId="0" fontId="38" numFmtId="0" xfId="0" applyAlignment="1" applyFont="1">
      <alignment horizontal="center" readingOrder="0" shrinkToFit="0" vertical="center" wrapText="1"/>
    </xf>
    <xf borderId="1" fillId="0" fontId="15" numFmtId="14" xfId="0" applyAlignment="1" applyBorder="1" applyFont="1" applyNumberFormat="1">
      <alignment horizontal="center" readingOrder="0" shrinkToFit="0" vertical="center" wrapText="1"/>
    </xf>
    <xf borderId="34" fillId="8" fontId="2" numFmtId="164" xfId="0" applyAlignment="1" applyBorder="1" applyFont="1" applyNumberFormat="1">
      <alignment horizontal="center" readingOrder="0" shrinkToFit="0" vertical="center" wrapText="1"/>
    </xf>
    <xf borderId="7" fillId="8" fontId="2" numFmtId="164" xfId="0" applyAlignment="1" applyBorder="1" applyFont="1" applyNumberFormat="1">
      <alignment horizontal="center" readingOrder="0" shrinkToFit="0" vertical="center" wrapText="1"/>
    </xf>
    <xf borderId="1" fillId="0" fontId="10" numFmtId="9" xfId="0" applyAlignment="1" applyBorder="1" applyFont="1" applyNumberFormat="1">
      <alignment horizontal="center" readingOrder="0" vertical="center"/>
    </xf>
  </cellXfs>
  <cellStyles count="1">
    <cellStyle xfId="0" name="Normal" builtinId="0"/>
  </cellStyles>
  <dxfs count="4">
    <dxf>
      <font>
        <color rgb="FF9C6500"/>
      </font>
      <fill>
        <patternFill patternType="solid">
          <fgColor rgb="FFFFEB9C"/>
          <bgColor rgb="FFFFEB9C"/>
        </patternFill>
      </fill>
      <border/>
    </dxf>
    <dxf>
      <font>
        <color rgb="FF9C0006"/>
      </font>
      <fill>
        <patternFill patternType="solid">
          <fgColor rgb="FFFFC7CE"/>
          <bgColor rgb="FFFFC7CE"/>
        </patternFill>
      </fill>
      <border/>
    </dxf>
    <dxf>
      <font>
        <color rgb="FF006100"/>
      </font>
      <fill>
        <patternFill patternType="solid">
          <fgColor rgb="FFC6EFCE"/>
          <bgColor rgb="FFC6EFCE"/>
        </patternFill>
      </fill>
      <border/>
    </dxf>
    <dxf>
      <font>
        <color rgb="FFC55A11"/>
      </font>
      <fill>
        <patternFill patternType="solid">
          <fgColor rgb="FFFBE4D5"/>
          <bgColor rgb="FFFBE4D5"/>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9.xml"/><Relationship Id="rId10" Type="http://schemas.openxmlformats.org/officeDocument/2006/relationships/worksheet" Target="worksheets/sheet8.xml"/><Relationship Id="rId13" Type="http://schemas.openxmlformats.org/officeDocument/2006/relationships/worksheet" Target="worksheets/sheet11.xml"/><Relationship Id="rId12" Type="http://schemas.openxmlformats.org/officeDocument/2006/relationships/worksheet" Target="worksheets/sheet10.xml"/><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9" Type="http://schemas.openxmlformats.org/officeDocument/2006/relationships/worksheet" Target="worksheets/sheet7.xml"/><Relationship Id="rId15" Type="http://schemas.openxmlformats.org/officeDocument/2006/relationships/worksheet" Target="worksheets/sheet13.xml"/><Relationship Id="rId14" Type="http://schemas.openxmlformats.org/officeDocument/2006/relationships/worksheet" Target="worksheets/sheet1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2000">
                <a:solidFill>
                  <a:srgbClr val="808080"/>
                </a:solidFill>
                <a:latin typeface="+mn-lt"/>
              </a:defRPr>
            </a:pPr>
            <a:r>
              <a:rPr b="0" i="0" sz="2000">
                <a:solidFill>
                  <a:srgbClr val="808080"/>
                </a:solidFill>
                <a:latin typeface="+mn-lt"/>
              </a:rPr>
              <a:t>ESTADO DE LAS ACCIONES</a:t>
            </a:r>
          </a:p>
        </c:rich>
      </c:tx>
      <c:overlay val="0"/>
    </c:title>
    <c:view3D>
      <c:rotX val="50"/>
      <c:perspective val="0"/>
    </c:view3D>
    <c:plotArea>
      <c:layout/>
      <c:pie3DChart>
        <c:varyColors val="1"/>
        <c:ser>
          <c:idx val="0"/>
          <c:order val="0"/>
          <c:dPt>
            <c:idx val="0"/>
            <c:spPr>
              <a:solidFill>
                <a:srgbClr val="5B9BD5"/>
              </a:solidFill>
            </c:spPr>
          </c:dPt>
          <c:dPt>
            <c:idx val="1"/>
            <c:spPr>
              <a:solidFill>
                <a:srgbClr val="ED7D31"/>
              </a:solidFill>
            </c:spPr>
          </c:dPt>
          <c:dPt>
            <c:idx val="2"/>
            <c:spPr>
              <a:solidFill>
                <a:srgbClr val="A5A5A5"/>
              </a:solidFill>
            </c:spPr>
          </c:dPt>
          <c:dPt>
            <c:idx val="3"/>
            <c:spPr>
              <a:solidFill>
                <a:srgbClr val="FFC000"/>
              </a:solidFill>
            </c:spPr>
          </c:dPt>
          <c:dLbls>
            <c:showLegendKey val="0"/>
            <c:showVal val="0"/>
            <c:showCatName val="0"/>
            <c:showSerName val="0"/>
            <c:showPercent val="1"/>
            <c:showBubbleSize val="0"/>
            <c:showLeaderLines val="1"/>
          </c:dLbls>
          <c:cat>
            <c:strRef>
              <c:f>ESTADISTICAS!$B$19:$B$22</c:f>
            </c:strRef>
          </c:cat>
          <c:val>
            <c:numRef>
              <c:f>ESTADISTICAS!$C$19:$C$22</c:f>
              <c:numCache/>
            </c:numRef>
          </c:val>
        </c:ser>
        <c:dLbls>
          <c:showLegendKey val="0"/>
          <c:showVal val="0"/>
          <c:showCatName val="0"/>
          <c:showSerName val="0"/>
          <c:showPercent val="0"/>
          <c:showBubbleSize val="0"/>
        </c:dLbls>
      </c:pie3DChart>
      <c:spPr>
        <a:solidFill>
          <a:srgbClr val="FFFFFF"/>
        </a:solidFill>
      </c:spPr>
    </c:plotArea>
    <c:legend>
      <c:legendPos val="b"/>
      <c:layout>
        <c:manualLayout>
          <c:xMode val="edge"/>
          <c:yMode val="edge"/>
          <c:x val="0.286014781252177"/>
          <c:y val="0.8400253870973525"/>
        </c:manualLayout>
      </c:layout>
      <c:overlay val="0"/>
      <c:txPr>
        <a:bodyPr/>
        <a:lstStyle/>
        <a:p>
          <a:pPr lvl="0">
            <a:defRPr b="0" i="0" sz="1000">
              <a:solidFill>
                <a:srgbClr val="808080"/>
              </a:solidFill>
              <a:latin typeface="+mn-lt"/>
            </a:defRPr>
          </a:pPr>
        </a:p>
      </c:txPr>
    </c:legend>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barChart>
        <c:barDir val="col"/>
        <c:ser>
          <c:idx val="0"/>
          <c:order val="0"/>
          <c:tx>
            <c:strRef>
              <c:f>ESTADISTICAS!$C$30</c:f>
            </c:strRef>
          </c:tx>
          <c:spPr>
            <a:solidFill>
              <a:srgbClr val="5B9BD5"/>
            </a:solidFill>
            <a:ln cmpd="sng">
              <a:solidFill>
                <a:srgbClr val="000000"/>
              </a:solidFill>
            </a:ln>
          </c:spPr>
          <c:dLbls>
            <c:numFmt formatCode="General" sourceLinked="1"/>
            <c:txPr>
              <a:bodyPr/>
              <a:lstStyle/>
              <a:p>
                <a:pPr lvl="0">
                  <a:defRPr sz="800">
                    <a:solidFill>
                      <a:srgbClr val="808080"/>
                    </a:solidFill>
                  </a:defRPr>
                </a:pPr>
              </a:p>
            </c:txPr>
            <c:showLegendKey val="0"/>
            <c:showVal val="1"/>
            <c:showCatName val="0"/>
            <c:showSerName val="0"/>
            <c:showPercent val="0"/>
            <c:showBubbleSize val="0"/>
          </c:dLbls>
          <c:cat>
            <c:strRef>
              <c:f>ESTADISTICAS!$B$31:$B$39</c:f>
            </c:strRef>
          </c:cat>
          <c:val>
            <c:numRef>
              <c:f>ESTADISTICAS!$C$31:$C$39</c:f>
              <c:numCache/>
            </c:numRef>
          </c:val>
        </c:ser>
        <c:axId val="2022535414"/>
        <c:axId val="1113785183"/>
      </c:barChart>
      <c:catAx>
        <c:axId val="2022535414"/>
        <c:scaling>
          <c:orientation val="minMax"/>
        </c:scaling>
        <c:delete val="0"/>
        <c:axPos val="b"/>
        <c:title>
          <c:tx>
            <c:rich>
              <a:bodyPr/>
              <a:lstStyle/>
              <a:p>
                <a:pPr lvl="0">
                  <a:defRPr b="0">
                    <a:solidFill>
                      <a:srgbClr val="000000"/>
                    </a:solidFill>
                    <a:latin typeface="Roboto"/>
                  </a:defRPr>
                </a:pPr>
                <a:r>
                  <a:rPr b="0">
                    <a:solidFill>
                      <a:srgbClr val="000000"/>
                    </a:solidFill>
                    <a:latin typeface="Roboto"/>
                  </a:rPr>
                  <a:t/>
                </a:r>
              </a:p>
            </c:rich>
          </c:tx>
          <c:overlay val="0"/>
        </c:title>
        <c:numFmt formatCode="General" sourceLinked="1"/>
        <c:majorTickMark val="none"/>
        <c:minorTickMark val="none"/>
        <c:spPr/>
        <c:txPr>
          <a:bodyPr rot="-16800000"/>
          <a:lstStyle/>
          <a:p>
            <a:pPr lvl="0">
              <a:defRPr b="0" i="0" sz="800">
                <a:solidFill>
                  <a:srgbClr val="595959"/>
                </a:solidFill>
                <a:latin typeface="+mn-lt"/>
              </a:defRPr>
            </a:pPr>
          </a:p>
        </c:txPr>
        <c:crossAx val="1113785183"/>
      </c:catAx>
      <c:valAx>
        <c:axId val="1113785183"/>
        <c:scaling>
          <c:orientation val="minMax"/>
        </c:scaling>
        <c:delete val="0"/>
        <c:axPos val="l"/>
        <c:majorGridlines>
          <c:spPr>
            <a:ln>
              <a:solidFill>
                <a:srgbClr val="FFFFFF"/>
              </a:solidFill>
            </a:ln>
          </c:spPr>
        </c:majorGridlines>
        <c:minorGridlines>
          <c:spPr>
            <a:ln>
              <a:solidFill>
                <a:srgbClr val="CCCCCC">
                  <a:alpha val="0"/>
                </a:srgbClr>
              </a:solidFill>
            </a:ln>
          </c:spPr>
        </c:minorGridlines>
        <c:title>
          <c:tx>
            <c:rich>
              <a:bodyPr/>
              <a:lstStyle/>
              <a:p>
                <a:pPr lvl="0">
                  <a:defRPr b="0">
                    <a:solidFill>
                      <a:srgbClr val="000000"/>
                    </a:solidFill>
                    <a:latin typeface="Roboto"/>
                  </a:defRPr>
                </a:pPr>
                <a:r>
                  <a:rPr b="0">
                    <a:solidFill>
                      <a:srgbClr val="000000"/>
                    </a:solidFill>
                    <a:latin typeface="Roboto"/>
                  </a:rPr>
                  <a:t/>
                </a:r>
              </a:p>
            </c:rich>
          </c:tx>
          <c:overlay val="0"/>
        </c:title>
        <c:numFmt formatCode="General" sourceLinked="1"/>
        <c:majorTickMark val="none"/>
        <c:minorTickMark val="none"/>
        <c:tickLblPos val="nextTo"/>
        <c:spPr>
          <a:ln/>
        </c:spPr>
        <c:txPr>
          <a:bodyPr/>
          <a:lstStyle/>
          <a:p>
            <a:pPr lvl="0">
              <a:defRPr b="0">
                <a:solidFill>
                  <a:srgbClr val="000000"/>
                </a:solidFill>
                <a:latin typeface="Roboto"/>
              </a:defRPr>
            </a:pPr>
          </a:p>
        </c:txPr>
        <c:crossAx val="2022535414"/>
      </c:valAx>
      <c:spPr>
        <a:solidFill>
          <a:srgbClr val="FFFFFF"/>
        </a:solidFill>
      </c:spPr>
    </c:plotArea>
    <c:plotVisOnly val="1"/>
  </c:chart>
  <c:spPr>
    <a:solidFill>
      <a:srgbClr val="FFFFFF"/>
    </a:solidFill>
  </c:spPr>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view3D>
      <c:rotX val="50"/>
      <c:perspective val="0"/>
    </c:view3D>
    <c:plotArea>
      <c:layout/>
      <c:pie3DChart>
        <c:varyColors val="1"/>
        <c:ser>
          <c:idx val="0"/>
          <c:order val="0"/>
          <c:tx>
            <c:strRef>
              <c:f>ESTADISTICAS!$C$30</c:f>
            </c:strRef>
          </c:tx>
          <c:dPt>
            <c:idx val="0"/>
            <c:spPr>
              <a:solidFill>
                <a:srgbClr val="4D84B5"/>
              </a:solidFill>
            </c:spPr>
          </c:dPt>
          <c:dPt>
            <c:idx val="1"/>
            <c:spPr>
              <a:solidFill>
                <a:srgbClr val="C96A2A"/>
              </a:solidFill>
            </c:spPr>
          </c:dPt>
          <c:dPt>
            <c:idx val="2"/>
            <c:spPr>
              <a:solidFill>
                <a:srgbClr val="8C8C8C"/>
              </a:solidFill>
            </c:spPr>
          </c:dPt>
          <c:dPt>
            <c:idx val="3"/>
            <c:spPr>
              <a:solidFill>
                <a:srgbClr val="D9A300"/>
              </a:solidFill>
            </c:spPr>
          </c:dPt>
          <c:dPt>
            <c:idx val="4"/>
            <c:spPr>
              <a:solidFill>
                <a:srgbClr val="3A61A7"/>
              </a:solidFill>
            </c:spPr>
          </c:dPt>
          <c:dPt>
            <c:idx val="5"/>
            <c:spPr>
              <a:solidFill>
                <a:srgbClr val="5F933C"/>
              </a:solidFill>
            </c:spPr>
          </c:dPt>
          <c:dPt>
            <c:idx val="6"/>
            <c:spPr>
              <a:solidFill>
                <a:srgbClr val="6BA5D9"/>
              </a:solidFill>
            </c:spPr>
          </c:dPt>
          <c:dPt>
            <c:idx val="7"/>
            <c:spPr>
              <a:solidFill>
                <a:srgbClr val="EF8A46"/>
              </a:solidFill>
            </c:spPr>
          </c:dPt>
          <c:dPt>
            <c:idx val="8"/>
            <c:spPr>
              <a:solidFill>
                <a:srgbClr val="AEAEAE"/>
              </a:solidFill>
            </c:spPr>
          </c:dPt>
          <c:dLbls>
            <c:showLegendKey val="0"/>
            <c:showVal val="0"/>
            <c:showCatName val="0"/>
            <c:showSerName val="0"/>
            <c:showPercent val="1"/>
            <c:showBubbleSize val="0"/>
            <c:showLeaderLines val="1"/>
          </c:dLbls>
          <c:cat>
            <c:strRef>
              <c:f>ESTADISTICAS!$B$31:$B$39</c:f>
            </c:strRef>
          </c:cat>
          <c:val>
            <c:numRef>
              <c:f>ESTADISTICAS!$C$31:$C$39</c:f>
              <c:numCache/>
            </c:numRef>
          </c:val>
        </c:ser>
        <c:dLbls>
          <c:showLegendKey val="0"/>
          <c:showVal val="0"/>
          <c:showCatName val="0"/>
          <c:showSerName val="0"/>
          <c:showPercent val="0"/>
          <c:showBubbleSize val="0"/>
        </c:dLbls>
      </c:pie3DChart>
      <c:spPr>
        <a:solidFill>
          <a:srgbClr val="FFFFFF"/>
        </a:solidFill>
      </c:spPr>
    </c:plotArea>
    <c:legend>
      <c:legendPos val="b"/>
      <c:overlay val="0"/>
      <c:txPr>
        <a:bodyPr/>
        <a:lstStyle/>
        <a:p>
          <a:pPr lvl="0">
            <a:defRPr b="0" i="0" sz="900">
              <a:solidFill>
                <a:srgbClr val="808080"/>
              </a:solidFill>
              <a:latin typeface="+mn-lt"/>
            </a:defRPr>
          </a:pPr>
        </a:p>
      </c:txPr>
    </c:legend>
    <c:plotVisOnly val="1"/>
  </c:chart>
  <c:spPr>
    <a:solidFill>
      <a:srgbClr val="FFFFFF"/>
    </a:solidFill>
  </c:spPr>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971550</xdr:colOff>
      <xdr:row>7</xdr:row>
      <xdr:rowOff>28575</xdr:rowOff>
    </xdr:from>
    <xdr:ext cx="8515350" cy="2886075"/>
    <xdr:graphicFrame>
      <xdr:nvGraphicFramePr>
        <xdr:cNvPr id="1" name="Chart 1" title="Gráfico"/>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0</xdr:col>
      <xdr:colOff>723900</xdr:colOff>
      <xdr:row>42</xdr:row>
      <xdr:rowOff>133350</xdr:rowOff>
    </xdr:from>
    <xdr:ext cx="6419850" cy="3914775"/>
    <xdr:graphicFrame>
      <xdr:nvGraphicFramePr>
        <xdr:cNvPr id="2" name="Chart 2" title="Chart"/>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6</xdr:col>
      <xdr:colOff>933450</xdr:colOff>
      <xdr:row>40</xdr:row>
      <xdr:rowOff>104775</xdr:rowOff>
    </xdr:from>
    <xdr:ext cx="6648450" cy="4438650"/>
    <xdr:graphicFrame>
      <xdr:nvGraphicFramePr>
        <xdr:cNvPr id="3" name="Chart 3" title="Gráfico"/>
        <xdr:cNvGraphicFramePr/>
      </xdr:nvGraphicFramePr>
      <xdr:xfrm>
        <a:off x="0" y="0"/>
        <a:ext cx="0" cy="0"/>
      </xdr:xfrm>
      <a:graphic>
        <a:graphicData uri="http://schemas.openxmlformats.org/drawingml/2006/chart">
          <c:chart r:id="rId3"/>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hyperlink" Target="https://www.idiger.gov.co/web/guest/emergencias" TargetMode="External"/><Relationship Id="rId2"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hyperlink" Target="https://www.idiger.gov.co/web/guest/conocimiento" TargetMode="External"/><Relationship Id="rId2" Type="http://schemas.openxmlformats.org/officeDocument/2006/relationships/hyperlink" Target="https://www.idiger.gov.co/web/guest/conocimiento" TargetMode="External"/><Relationship Id="rId3" Type="http://schemas.openxmlformats.org/officeDocument/2006/relationships/hyperlink" Target="https://www.idiger.gov.co/web/guest/conocimiento" TargetMode="External"/><Relationship Id="rId4" Type="http://schemas.openxmlformats.org/officeDocument/2006/relationships/hyperlink" Target="http://www.sdp.gov.co/micrositios/pot/presentacion-concejo-distrital" TargetMode="External"/><Relationship Id="rId5" Type="http://schemas.openxmlformats.org/officeDocument/2006/relationships/hyperlink" Target="https://bit.ly/3LS3zV7." TargetMode="External"/><Relationship Id="rId6" Type="http://schemas.openxmlformats.org/officeDocument/2006/relationships/hyperlink" Target="http://vencer.la/" TargetMode="External"/><Relationship Id="rId7" Type="http://schemas.openxmlformats.org/officeDocument/2006/relationships/hyperlink" Target="https://www.idiger.gov.co/documents/20182/981189/GAR-PD-03+Conceptos+de+Tecnico+de+Legalizacion+V3.pdf/6179a856-5ca7-4e6a-92b1-48540d313791" TargetMode="External"/><Relationship Id="rId8"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hyperlink" Target="https://www.idiger.gov.co/documents/20182/300455/GR-FT-57+FORMATO+DE+SEGUIMIENTO+A+LAS+ACTIVIDADES+DE+PLAN+DEL+GESTI%C3%93N+SOCIAL.xls/e6a99a92-d6c6-43ea-9a5c-a66bfcd646ed)" TargetMode="External"/><Relationship Id="rId3" Type="http://schemas.openxmlformats.org/officeDocument/2006/relationships/hyperlink" Target="https://www.idiger.gov.co/web/guest/reduccion" TargetMode="External"/><Relationship Id="rId4" Type="http://schemas.openxmlformats.org/officeDocument/2006/relationships/hyperlink" Target="https://www.idiger.gov.co/defensor-del-ciudadano" TargetMode="External"/><Relationship Id="rId5" Type="http://schemas.openxmlformats.org/officeDocument/2006/relationships/drawing" Target="../drawings/drawing12.xml"/><Relationship Id="rId6"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1" Type="http://schemas.openxmlformats.org/officeDocument/2006/relationships/hyperlink" Target="https://www.idiger.gov.co/documents/20182/979874/GA-GU-06+GUIA+DE+SANEAMIENTO+PREDIAL.pdf/612671c5-c812-4c41-ade4-b0dd6a613c88" TargetMode="External"/><Relationship Id="rId2" Type="http://schemas.openxmlformats.org/officeDocument/2006/relationships/hyperlink" Target="https://www.idiger.gov.co/documents/20182/980152/GC-MN-01+Manual+De+Contrataci%C3%B3n+V7.pdf/056cd834-e6aa-4727-b8b3-ba5cc46d9042" TargetMode="External"/><Relationship Id="rId3" Type="http://schemas.openxmlformats.org/officeDocument/2006/relationships/hyperlink" Target="https://www.idiger.gov.co/documents/20182/989497/Mapas+de+Riesgos+Intitucional.xlsx/577e66df-210d-4425-bd17-bf1f1ae6e545" TargetMode="External"/><Relationship Id="rId4" Type="http://schemas.openxmlformats.org/officeDocument/2006/relationships/hyperlink" Target="http://solicitud.se/" TargetMode="External"/><Relationship Id="rId5"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diger.gov.co/documents/20182/386496/SEC+-FT-+13+GESTION+DE+RIESGOS+CORRUPCION+Y+PROCESOS+V6_final..xlsm/28a98dce-374e-46c2-baac-f55f4d38d2db" TargetMode="External"/><Relationship Id="rId2" Type="http://schemas.openxmlformats.org/officeDocument/2006/relationships/hyperlink" Target="https://www.idiger.gov.co/participacion-en-la-formulacion-de-politicas" TargetMode="External"/><Relationship Id="rId3" Type="http://schemas.openxmlformats.org/officeDocument/2006/relationships/hyperlink" Target="https://www.idiger.gov.co/informes-gestion-evaluacion-auditoria" TargetMode="External"/><Relationship Id="rId4" Type="http://schemas.openxmlformats.org/officeDocument/2006/relationships/hyperlink" Target="https://www.idiger.gov.co/mapa-de-procesos." TargetMode="External"/><Relationship Id="rId5" Type="http://schemas.openxmlformats.org/officeDocument/2006/relationships/hyperlink" Target="https://drive.google.com/file/d/1eJhc5l9-z6Kj7CaqjBwAMs2pmOSAZWL0/view" TargetMode="External"/><Relationship Id="rId6"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hyperlink" Target="https://app1.sire.gov.co/IDIGER/inicio.html" TargetMode="External"/><Relationship Id="rId2" Type="http://schemas.openxmlformats.org/officeDocument/2006/relationships/hyperlink" Target="https://www.idiger.gov.co/transparencia-demo" TargetMode="External"/><Relationship Id="rId3" Type="http://schemas.openxmlformats.org/officeDocument/2006/relationships/hyperlink" Target="https://www.idiger.gov.co/transparencia." TargetMode="External"/><Relationship Id="rId4" Type="http://schemas.openxmlformats.org/officeDocument/2006/relationships/hyperlink" Target="https://datosabiertos.bogota.gov.co/organization/idiger." TargetMode="External"/><Relationship Id="rId5"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hyperlink" Target="https://www.idiger.gov.co/web/guest/administrativa.LCIR" TargetMode="External"/><Relationship Id="rId3" Type="http://schemas.openxmlformats.org/officeDocument/2006/relationships/hyperlink" Target="https://www.idiger.gov.co/documents/20182/295042/GA-GU-05+Guia+para+el+tratamiento+de+los+bienes+V1.pdf/55c8202f-465e-4c0d-8356-729a9646eecd" TargetMode="External"/><Relationship Id="rId4" Type="http://schemas.openxmlformats.org/officeDocument/2006/relationships/hyperlink" Target="https://www.idiger.gov.co/web/guest/financiera." TargetMode="External"/><Relationship Id="rId11" Type="http://schemas.openxmlformats.org/officeDocument/2006/relationships/vmlDrawing" Target="../drawings/vmlDrawing1.vml"/><Relationship Id="rId10" Type="http://schemas.openxmlformats.org/officeDocument/2006/relationships/drawing" Target="../drawings/drawing9.xml"/><Relationship Id="rId9" Type="http://schemas.openxmlformats.org/officeDocument/2006/relationships/hyperlink" Target="https://www.idiger.gov.co/documents/20182/1012294/GF-CR-01+Caracterizacion+Gestion+Financiera+.pdf/896bb305-9a74-49a3-bd09-493a2d780304." TargetMode="External"/><Relationship Id="rId5" Type="http://schemas.openxmlformats.org/officeDocument/2006/relationships/hyperlink" Target="https://www.idiger.gov.co/documents/20182/981513/ME-PD-" TargetMode="External"/><Relationship Id="rId6" Type="http://schemas.openxmlformats.org/officeDocument/2006/relationships/hyperlink" Target="https://www.idiger.gov.co/documents/20182/980337/GD-PD-09+Procedimiento+actualizaci%C3%B3n+tablas+de+retenci%C3%B3n+documental+V1.pdf/a2e1dd9f-0339-46d8-9f08-499dcd9d7109" TargetMode="External"/><Relationship Id="rId7" Type="http://schemas.openxmlformats.org/officeDocument/2006/relationships/hyperlink" Target="https://www.idiger.gov.co/documents/20182/1036449/MANUAL+MANEJO+Y+CONTROL+ADMINISTRATIVO+DE+LOS+BIENES+PROPIEDAD+DEL+IDIGER.pdf/bad49c45-460b-4d81-b8e6-cab8fb4fa28a" TargetMode="External"/><Relationship Id="rId8" Type="http://schemas.openxmlformats.org/officeDocument/2006/relationships/hyperlink" Target="https://www.idiger.gov.co/documents/20182/1012294/GF-CR-01+Caracterizacion+Gestion+Financiera+.pdf/896bb305-9a74-49a3-bd09-493a2d780304" TargetMode="Externa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pageSetUpPr/>
  </sheetPr>
  <sheetViews>
    <sheetView workbookViewId="0"/>
  </sheetViews>
  <sheetFormatPr customHeight="1" defaultColWidth="14.43" defaultRowHeight="15.0"/>
  <cols>
    <col customWidth="1" min="1" max="1" width="65.57"/>
    <col customWidth="1" min="2" max="2" width="75.71"/>
    <col customWidth="1" min="3" max="3" width="36.14"/>
    <col customWidth="1" min="4" max="4" width="21.14"/>
    <col customWidth="1" min="5" max="6" width="22.86"/>
    <col customWidth="1" min="7" max="7" width="14.86"/>
  </cols>
  <sheetData>
    <row r="1" ht="12.75" customHeight="1">
      <c r="A1" s="1" t="s">
        <v>0</v>
      </c>
      <c r="B1" s="2" t="s">
        <v>1</v>
      </c>
      <c r="C1" s="2" t="s">
        <v>2</v>
      </c>
      <c r="D1" s="3" t="s">
        <v>3</v>
      </c>
      <c r="E1" s="3" t="s">
        <v>4</v>
      </c>
      <c r="F1" s="3" t="s">
        <v>5</v>
      </c>
      <c r="G1" s="3" t="s">
        <v>6</v>
      </c>
    </row>
    <row r="2" ht="12.75" customHeight="1">
      <c r="A2" s="4" t="s">
        <v>7</v>
      </c>
      <c r="B2" s="4" t="s">
        <v>8</v>
      </c>
      <c r="C2" s="4" t="s">
        <v>9</v>
      </c>
      <c r="D2" s="4" t="s">
        <v>10</v>
      </c>
      <c r="E2" s="5" t="s">
        <v>11</v>
      </c>
      <c r="F2" s="5" t="s">
        <v>11</v>
      </c>
      <c r="G2" s="6" t="s">
        <v>12</v>
      </c>
    </row>
    <row r="3" ht="12.75" customHeight="1">
      <c r="A3" s="4" t="s">
        <v>13</v>
      </c>
      <c r="B3" s="4" t="s">
        <v>14</v>
      </c>
      <c r="C3" s="7" t="s">
        <v>15</v>
      </c>
      <c r="D3" s="4" t="s">
        <v>16</v>
      </c>
      <c r="E3" s="5" t="s">
        <v>17</v>
      </c>
      <c r="F3" s="5" t="s">
        <v>17</v>
      </c>
      <c r="G3" s="6" t="s">
        <v>18</v>
      </c>
    </row>
    <row r="4" ht="36.75" customHeight="1">
      <c r="A4" s="4" t="s">
        <v>19</v>
      </c>
      <c r="B4" s="4" t="s">
        <v>20</v>
      </c>
      <c r="C4" s="4"/>
      <c r="D4" s="4" t="s">
        <v>21</v>
      </c>
      <c r="E4" s="5"/>
      <c r="F4" s="5"/>
      <c r="G4" s="6" t="s">
        <v>22</v>
      </c>
    </row>
    <row r="5" ht="29.25" customHeight="1">
      <c r="A5" s="4" t="s">
        <v>23</v>
      </c>
      <c r="B5" s="4" t="s">
        <v>24</v>
      </c>
      <c r="C5" s="4"/>
      <c r="D5" s="4"/>
      <c r="E5" s="5"/>
      <c r="F5" s="5"/>
      <c r="G5" s="6" t="s">
        <v>25</v>
      </c>
    </row>
    <row r="6" ht="12.75" customHeight="1">
      <c r="A6" s="4" t="s">
        <v>26</v>
      </c>
      <c r="B6" s="4" t="s">
        <v>27</v>
      </c>
      <c r="C6" s="4"/>
      <c r="D6" s="4"/>
      <c r="E6" s="5"/>
      <c r="F6" s="5"/>
      <c r="G6" s="5"/>
    </row>
    <row r="7" ht="12.75" customHeight="1">
      <c r="A7" s="4" t="s">
        <v>28</v>
      </c>
      <c r="B7" s="4" t="s">
        <v>29</v>
      </c>
      <c r="C7" s="4"/>
      <c r="D7" s="4"/>
      <c r="E7" s="5"/>
      <c r="F7" s="5"/>
      <c r="G7" s="5"/>
    </row>
    <row r="8" ht="12.75" customHeight="1">
      <c r="A8" s="4" t="s">
        <v>30</v>
      </c>
      <c r="B8" s="4" t="s">
        <v>31</v>
      </c>
      <c r="C8" s="4"/>
      <c r="D8" s="4"/>
      <c r="E8" s="4"/>
      <c r="F8" s="4"/>
      <c r="G8" s="4"/>
    </row>
    <row r="9" ht="12.75" customHeight="1">
      <c r="A9" s="4" t="s">
        <v>32</v>
      </c>
      <c r="B9" s="4" t="s">
        <v>33</v>
      </c>
      <c r="C9" s="4"/>
      <c r="D9" s="4"/>
      <c r="E9" s="4"/>
      <c r="F9" s="4"/>
      <c r="G9" s="4"/>
    </row>
    <row r="10" ht="12.75" customHeight="1">
      <c r="A10" s="4" t="s">
        <v>34</v>
      </c>
      <c r="B10" s="4" t="s">
        <v>35</v>
      </c>
      <c r="C10" s="4"/>
      <c r="D10" s="4"/>
      <c r="E10" s="4"/>
      <c r="F10" s="4"/>
      <c r="G10" s="4"/>
    </row>
    <row r="11" ht="12.75" customHeight="1">
      <c r="A11" s="4" t="s">
        <v>36</v>
      </c>
      <c r="B11" s="4" t="s">
        <v>37</v>
      </c>
      <c r="C11" s="4"/>
      <c r="D11" s="4" t="s">
        <v>36</v>
      </c>
      <c r="E11" s="4"/>
      <c r="F11" s="4"/>
      <c r="G11" s="4"/>
    </row>
    <row r="12" ht="12.75" customHeight="1">
      <c r="A12" s="4" t="s">
        <v>36</v>
      </c>
      <c r="B12" s="4" t="s">
        <v>38</v>
      </c>
      <c r="C12" s="4"/>
      <c r="D12" s="4" t="s">
        <v>36</v>
      </c>
      <c r="E12" s="4"/>
      <c r="F12" s="4"/>
      <c r="G12" s="4"/>
    </row>
    <row r="13" ht="12.75" customHeight="1">
      <c r="A13" s="4" t="s">
        <v>36</v>
      </c>
      <c r="B13" s="4" t="s">
        <v>39</v>
      </c>
      <c r="C13" s="4"/>
      <c r="D13" s="4" t="s">
        <v>36</v>
      </c>
      <c r="E13" s="4"/>
      <c r="F13" s="4"/>
      <c r="G13" s="4"/>
    </row>
    <row r="14" ht="12.75" customHeight="1">
      <c r="A14" s="4" t="s">
        <v>36</v>
      </c>
      <c r="B14" s="4" t="s">
        <v>40</v>
      </c>
      <c r="C14" s="4"/>
      <c r="D14" s="4" t="s">
        <v>36</v>
      </c>
      <c r="E14" s="4"/>
      <c r="F14" s="4"/>
      <c r="G14" s="4"/>
    </row>
    <row r="15" ht="12.75" customHeight="1">
      <c r="A15" s="4" t="s">
        <v>36</v>
      </c>
      <c r="B15" s="4" t="s">
        <v>41</v>
      </c>
      <c r="C15" s="4"/>
      <c r="D15" s="4" t="s">
        <v>36</v>
      </c>
      <c r="E15" s="4"/>
      <c r="F15" s="4"/>
      <c r="G15" s="4"/>
    </row>
    <row r="16" ht="12.75" customHeight="1">
      <c r="A16" s="4" t="s">
        <v>36</v>
      </c>
      <c r="B16" s="4" t="s">
        <v>42</v>
      </c>
      <c r="C16" s="4"/>
      <c r="D16" s="4" t="s">
        <v>36</v>
      </c>
      <c r="E16" s="4"/>
      <c r="F16" s="4"/>
      <c r="G16" s="4"/>
    </row>
    <row r="17" ht="12.75" customHeight="1">
      <c r="A17" s="4" t="s">
        <v>36</v>
      </c>
      <c r="B17" s="4" t="s">
        <v>43</v>
      </c>
      <c r="C17" s="4"/>
      <c r="D17" s="4" t="s">
        <v>36</v>
      </c>
      <c r="E17" s="4"/>
      <c r="F17" s="4"/>
      <c r="G17" s="4"/>
    </row>
    <row r="18" ht="12.75" customHeight="1">
      <c r="A18" s="4" t="s">
        <v>36</v>
      </c>
      <c r="B18" s="8" t="s">
        <v>44</v>
      </c>
      <c r="C18" s="4"/>
      <c r="D18" s="4" t="s">
        <v>36</v>
      </c>
      <c r="E18" s="4"/>
      <c r="F18" s="4"/>
      <c r="G18" s="4"/>
    </row>
  </sheetData>
  <customSheetViews>
    <customSheetView guid="{26A989FC-EB12-4444-8803-01DE189F0FBB}" filter="1" showAutoFilter="1">
      <autoFilter ref="$A$1:$G$18"/>
    </customSheetView>
  </customSheetViews>
  <printOptions/>
  <pageMargins bottom="0.75" footer="0.0" header="0.0" left="0.7" right="0.7" top="0.7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6" width="43.0"/>
    <col customWidth="1" min="7" max="7" width="42.0"/>
    <col customWidth="1" min="8" max="8" width="46.57"/>
    <col customWidth="1" min="9" max="9" width="18.43"/>
    <col customWidth="1" min="10" max="11" width="25.71"/>
    <col customWidth="1" min="12" max="12" width="28.0"/>
    <col customWidth="1" min="13" max="13" width="16.71"/>
    <col customWidth="1" min="14" max="14" width="19.0"/>
    <col customWidth="1" min="15" max="15" width="51.86"/>
    <col customWidth="1" min="16" max="16" width="25.71"/>
    <col customWidth="1" min="17" max="17" width="117.71"/>
    <col customWidth="1" min="18" max="18" width="20.14"/>
    <col customWidth="1" min="19" max="21" width="25.71"/>
  </cols>
  <sheetData>
    <row r="1" ht="18.0" customHeight="1">
      <c r="A1" s="16" t="s">
        <v>90</v>
      </c>
      <c r="B1" s="17"/>
      <c r="C1" s="17"/>
      <c r="D1" s="17"/>
      <c r="E1" s="17"/>
      <c r="F1" s="17"/>
      <c r="G1" s="17"/>
      <c r="H1" s="17"/>
      <c r="I1" s="17"/>
      <c r="J1" s="17"/>
      <c r="K1" s="17"/>
      <c r="L1" s="17"/>
      <c r="M1" s="17"/>
      <c r="N1" s="17"/>
      <c r="O1" s="17"/>
      <c r="P1" s="17"/>
      <c r="Q1" s="17"/>
      <c r="R1" s="17"/>
      <c r="S1" s="18" t="s">
        <v>91</v>
      </c>
      <c r="T1" s="19"/>
      <c r="U1" s="20" t="s">
        <v>92</v>
      </c>
    </row>
    <row r="2" ht="12.75" customHeight="1">
      <c r="A2" s="21"/>
      <c r="S2" s="18" t="s">
        <v>93</v>
      </c>
      <c r="T2" s="19"/>
      <c r="U2" s="20">
        <v>9.0</v>
      </c>
    </row>
    <row r="3" ht="18.0" customHeight="1">
      <c r="A3" s="22"/>
      <c r="B3" s="23"/>
      <c r="C3" s="23"/>
      <c r="D3" s="23"/>
      <c r="E3" s="23"/>
      <c r="F3" s="23"/>
      <c r="G3" s="23"/>
      <c r="H3" s="23"/>
      <c r="I3" s="23"/>
      <c r="J3" s="23"/>
      <c r="K3" s="23"/>
      <c r="L3" s="23"/>
      <c r="M3" s="23"/>
      <c r="N3" s="23"/>
      <c r="O3" s="23"/>
      <c r="P3" s="23"/>
      <c r="Q3" s="23"/>
      <c r="R3" s="23"/>
      <c r="S3" s="24" t="s">
        <v>94</v>
      </c>
      <c r="T3" s="25"/>
      <c r="U3" s="26">
        <v>43028.0</v>
      </c>
    </row>
    <row r="4" ht="65.25" customHeight="1">
      <c r="A4" s="27" t="s">
        <v>1</v>
      </c>
      <c r="B4" s="28" t="s">
        <v>95</v>
      </c>
      <c r="C4" s="28" t="s">
        <v>96</v>
      </c>
      <c r="D4" s="29" t="s">
        <v>97</v>
      </c>
      <c r="E4" s="30" t="s">
        <v>98</v>
      </c>
      <c r="F4" s="31" t="s">
        <v>99</v>
      </c>
      <c r="G4" s="32"/>
      <c r="H4" s="32"/>
      <c r="I4" s="32"/>
      <c r="J4" s="32"/>
      <c r="K4" s="32"/>
      <c r="L4" s="32"/>
      <c r="M4" s="80"/>
      <c r="N4" s="80"/>
      <c r="O4" s="32"/>
      <c r="P4" s="32"/>
      <c r="Q4" s="32"/>
      <c r="R4" s="80"/>
      <c r="S4" s="24"/>
      <c r="T4" s="24"/>
      <c r="U4" s="33"/>
    </row>
    <row r="5" ht="53.25" customHeight="1">
      <c r="A5" s="34" t="s">
        <v>35</v>
      </c>
      <c r="B5" s="35">
        <f>COUNTIF(K10:K1048555,"GESTIÓN DEL MANEJO DE EMERGENCIAS")</f>
        <v>14</v>
      </c>
      <c r="C5" s="35">
        <f>COUNTIFS(K10:K1048555,"GESTIÓN DEL MANEJO DE EMERGENCIAS",U10:U1048555,"NO INICIADA")</f>
        <v>0</v>
      </c>
      <c r="D5" s="36">
        <f>COUNTIFS(K10:K1048555,"GESTIÓN DEL MANEJO DE EMERGENCIAS",U10:U1048555,"CERRADA")</f>
        <v>12</v>
      </c>
      <c r="E5" s="35">
        <f>COUNTIFS(K10:K1048555,"GESTIÓN DEL MANEJO DE EMERGENCIAS",U10:U1048555,"ABIERTA EN DESARROLLO")</f>
        <v>2</v>
      </c>
      <c r="F5" s="35">
        <f>COUNTIFS(K10:K1048555,"GESTIÓN DEL MANEJO DE EMERGENCIAS",U10:U1048555,"ABIERTA VENCIDA")</f>
        <v>0</v>
      </c>
      <c r="G5" s="32"/>
      <c r="H5" s="32"/>
      <c r="I5" s="32"/>
      <c r="J5" s="32"/>
      <c r="K5" s="32"/>
      <c r="L5" s="32"/>
      <c r="M5" s="80"/>
      <c r="N5" s="80"/>
      <c r="O5" s="32"/>
      <c r="P5" s="32"/>
      <c r="Q5" s="32"/>
      <c r="R5" s="80"/>
      <c r="S5" s="24"/>
      <c r="T5" s="24"/>
      <c r="U5" s="33"/>
    </row>
    <row r="6" ht="53.25" customHeight="1">
      <c r="A6" s="215" t="s">
        <v>33</v>
      </c>
      <c r="B6" s="35">
        <f>COUNTIF(K9:K1048553,"PROMOCIÓN DE LA AUTOGESTIÓN CIUDADANA DEL RIESGO")</f>
        <v>0</v>
      </c>
      <c r="C6" s="35">
        <f>COUNTIFS(K9:K1048553,"PROMOCIÓN DE LA AUTOGESTIÓN CIUDADANA DEL RIESGO",U9:U1048553,"NO INICIADA")</f>
        <v>0</v>
      </c>
      <c r="D6" s="35">
        <f>COUNTIFS(K9:K1048553,"PROMOCIÓN DE LA AUTOGESTIÓN CIUDADANA DEL RIESGO",U9:U1048553,"CERRADA")</f>
        <v>0</v>
      </c>
      <c r="E6" s="35">
        <f>COUNTIFS(K9:K1048553,"PROMOCIÓN DE LA AUTOGESTIÓN CIUDADANA DEL RIESGO",U9:U1048553,"ABIERTA EN DESARROLLO")</f>
        <v>0</v>
      </c>
      <c r="F6" s="36">
        <f>COUNTIFS(K9:K1048553,"PROMOCIÓN DE LA AUTOGESTIÓN CIUDADANA DEL RIESGO",U9:U1048553,"ABIERTA VENCIDA")</f>
        <v>0</v>
      </c>
      <c r="G6" s="32"/>
      <c r="H6" s="32"/>
      <c r="I6" s="32"/>
      <c r="J6" s="32"/>
      <c r="K6" s="32"/>
      <c r="L6" s="32"/>
      <c r="M6" s="80"/>
      <c r="N6" s="80"/>
      <c r="O6" s="32"/>
      <c r="P6" s="32"/>
      <c r="Q6" s="32"/>
      <c r="R6" s="80"/>
      <c r="S6" s="24"/>
      <c r="T6" s="24"/>
      <c r="U6" s="33"/>
    </row>
    <row r="7" ht="18.0" customHeight="1">
      <c r="A7" s="32"/>
      <c r="B7" s="32"/>
      <c r="C7" s="32"/>
      <c r="D7" s="32"/>
      <c r="E7" s="32"/>
      <c r="F7" s="32"/>
      <c r="G7" s="32"/>
      <c r="H7" s="32"/>
      <c r="I7" s="32"/>
      <c r="J7" s="32"/>
      <c r="K7" s="32"/>
      <c r="L7" s="32"/>
      <c r="M7" s="80"/>
      <c r="N7" s="80"/>
      <c r="O7" s="32"/>
      <c r="P7" s="32"/>
      <c r="Q7" s="32"/>
      <c r="R7" s="80"/>
      <c r="S7" s="24"/>
      <c r="T7" s="24"/>
      <c r="U7" s="33"/>
    </row>
    <row r="8" ht="54.0" customHeight="1">
      <c r="A8" s="18" t="s">
        <v>0</v>
      </c>
      <c r="B8" s="10"/>
      <c r="C8" s="10"/>
      <c r="D8" s="10"/>
      <c r="E8" s="10"/>
      <c r="F8" s="10"/>
      <c r="G8" s="10"/>
      <c r="H8" s="10"/>
      <c r="I8" s="10"/>
      <c r="J8" s="10"/>
      <c r="K8" s="10"/>
      <c r="L8" s="10"/>
      <c r="M8" s="10"/>
      <c r="N8" s="11"/>
      <c r="O8" s="37" t="s">
        <v>100</v>
      </c>
      <c r="P8" s="38" t="s">
        <v>101</v>
      </c>
      <c r="Q8" s="10"/>
      <c r="R8" s="10"/>
      <c r="S8" s="10"/>
      <c r="T8" s="10"/>
      <c r="U8" s="11"/>
    </row>
    <row r="9" ht="71.25" customHeight="1">
      <c r="A9" s="20" t="s">
        <v>45</v>
      </c>
      <c r="B9" s="20" t="s">
        <v>53</v>
      </c>
      <c r="C9" s="20" t="s">
        <v>55</v>
      </c>
      <c r="D9" s="20" t="s">
        <v>57</v>
      </c>
      <c r="E9" s="20" t="s">
        <v>2</v>
      </c>
      <c r="F9" s="20" t="s">
        <v>60</v>
      </c>
      <c r="G9" s="20" t="s">
        <v>62</v>
      </c>
      <c r="H9" s="20" t="s">
        <v>64</v>
      </c>
      <c r="I9" s="20" t="s">
        <v>102</v>
      </c>
      <c r="J9" s="20" t="s">
        <v>67</v>
      </c>
      <c r="K9" s="20" t="s">
        <v>1</v>
      </c>
      <c r="L9" s="20" t="s">
        <v>103</v>
      </c>
      <c r="M9" s="81" t="s">
        <v>72</v>
      </c>
      <c r="N9" s="81" t="s">
        <v>74</v>
      </c>
      <c r="O9" s="82" t="s">
        <v>76</v>
      </c>
      <c r="P9" s="83" t="s">
        <v>78</v>
      </c>
      <c r="Q9" s="20" t="s">
        <v>80</v>
      </c>
      <c r="R9" s="81" t="s">
        <v>104</v>
      </c>
      <c r="S9" s="20" t="s">
        <v>105</v>
      </c>
      <c r="T9" s="20" t="s">
        <v>106</v>
      </c>
      <c r="U9" s="20" t="s">
        <v>127</v>
      </c>
    </row>
    <row r="10" ht="348.75" customHeight="1">
      <c r="A10" s="216" t="s">
        <v>951</v>
      </c>
      <c r="B10" s="217">
        <v>2016.0</v>
      </c>
      <c r="C10" s="217" t="s">
        <v>952</v>
      </c>
      <c r="D10" s="217" t="s">
        <v>953</v>
      </c>
      <c r="E10" s="218" t="s">
        <v>9</v>
      </c>
      <c r="F10" s="217" t="s">
        <v>954</v>
      </c>
      <c r="G10" s="217" t="s">
        <v>955</v>
      </c>
      <c r="H10" s="217" t="s">
        <v>956</v>
      </c>
      <c r="I10" s="218" t="s">
        <v>16</v>
      </c>
      <c r="J10" s="218" t="s">
        <v>32</v>
      </c>
      <c r="K10" s="219" t="s">
        <v>35</v>
      </c>
      <c r="L10" s="217" t="s">
        <v>957</v>
      </c>
      <c r="M10" s="220">
        <v>44136.0</v>
      </c>
      <c r="N10" s="217" t="s">
        <v>958</v>
      </c>
      <c r="O10" s="182" t="s">
        <v>959</v>
      </c>
      <c r="P10" s="221">
        <v>1.0</v>
      </c>
      <c r="Q10" s="222" t="s">
        <v>960</v>
      </c>
      <c r="R10" s="220">
        <v>44389.0</v>
      </c>
      <c r="S10" s="218" t="s">
        <v>17</v>
      </c>
      <c r="T10" s="218" t="s">
        <v>17</v>
      </c>
      <c r="U10" s="137" t="s">
        <v>22</v>
      </c>
    </row>
    <row r="11" ht="36.0" customHeight="1">
      <c r="A11" s="223" t="s">
        <v>961</v>
      </c>
      <c r="B11" s="224">
        <v>2016.0</v>
      </c>
      <c r="C11" s="224" t="s">
        <v>952</v>
      </c>
      <c r="D11" s="224" t="s">
        <v>962</v>
      </c>
      <c r="E11" s="219" t="s">
        <v>9</v>
      </c>
      <c r="F11" s="224" t="s">
        <v>963</v>
      </c>
      <c r="G11" s="224" t="s">
        <v>964</v>
      </c>
      <c r="H11" s="224" t="s">
        <v>965</v>
      </c>
      <c r="I11" s="219" t="s">
        <v>16</v>
      </c>
      <c r="J11" s="219" t="s">
        <v>32</v>
      </c>
      <c r="K11" s="219" t="s">
        <v>35</v>
      </c>
      <c r="L11" s="224" t="s">
        <v>966</v>
      </c>
      <c r="M11" s="225">
        <v>42781.0</v>
      </c>
      <c r="N11" s="225">
        <v>43190.0</v>
      </c>
      <c r="O11" s="182" t="s">
        <v>967</v>
      </c>
      <c r="P11" s="226">
        <v>1.0</v>
      </c>
      <c r="Q11" s="224" t="s">
        <v>968</v>
      </c>
      <c r="R11" s="225">
        <v>43592.0</v>
      </c>
      <c r="S11" s="219" t="s">
        <v>11</v>
      </c>
      <c r="T11" s="219" t="s">
        <v>17</v>
      </c>
      <c r="U11" s="137" t="s">
        <v>22</v>
      </c>
    </row>
    <row r="12" ht="293.25" customHeight="1">
      <c r="A12" s="223" t="s">
        <v>969</v>
      </c>
      <c r="B12" s="224">
        <v>2016.0</v>
      </c>
      <c r="C12" s="224" t="s">
        <v>952</v>
      </c>
      <c r="D12" s="224" t="s">
        <v>970</v>
      </c>
      <c r="E12" s="219" t="s">
        <v>9</v>
      </c>
      <c r="F12" s="224" t="s">
        <v>971</v>
      </c>
      <c r="G12" s="224" t="s">
        <v>972</v>
      </c>
      <c r="H12" s="224" t="s">
        <v>973</v>
      </c>
      <c r="I12" s="219" t="s">
        <v>16</v>
      </c>
      <c r="J12" s="219" t="s">
        <v>32</v>
      </c>
      <c r="K12" s="219" t="s">
        <v>35</v>
      </c>
      <c r="L12" s="224" t="s">
        <v>966</v>
      </c>
      <c r="M12" s="225">
        <v>42781.0</v>
      </c>
      <c r="N12" s="225">
        <v>43190.0</v>
      </c>
      <c r="O12" s="182" t="s">
        <v>974</v>
      </c>
      <c r="P12" s="226">
        <v>1.0</v>
      </c>
      <c r="Q12" s="224" t="s">
        <v>975</v>
      </c>
      <c r="R12" s="225">
        <v>43592.0</v>
      </c>
      <c r="S12" s="219" t="s">
        <v>11</v>
      </c>
      <c r="T12" s="219" t="s">
        <v>17</v>
      </c>
      <c r="U12" s="137" t="s">
        <v>22</v>
      </c>
    </row>
    <row r="13" ht="34.5" customHeight="1">
      <c r="A13" s="223" t="s">
        <v>976</v>
      </c>
      <c r="B13" s="224">
        <v>2016.0</v>
      </c>
      <c r="C13" s="224" t="s">
        <v>952</v>
      </c>
      <c r="D13" s="224" t="s">
        <v>977</v>
      </c>
      <c r="E13" s="219" t="s">
        <v>9</v>
      </c>
      <c r="F13" s="224" t="s">
        <v>978</v>
      </c>
      <c r="G13" s="224" t="s">
        <v>979</v>
      </c>
      <c r="H13" s="224" t="s">
        <v>980</v>
      </c>
      <c r="I13" s="219" t="s">
        <v>16</v>
      </c>
      <c r="J13" s="219" t="s">
        <v>32</v>
      </c>
      <c r="K13" s="219" t="s">
        <v>35</v>
      </c>
      <c r="L13" s="224" t="s">
        <v>981</v>
      </c>
      <c r="M13" s="225">
        <v>42750.0</v>
      </c>
      <c r="N13" s="225">
        <v>43159.0</v>
      </c>
      <c r="O13" s="182" t="s">
        <v>982</v>
      </c>
      <c r="P13" s="226">
        <v>1.0</v>
      </c>
      <c r="Q13" s="227" t="s">
        <v>983</v>
      </c>
      <c r="R13" s="225">
        <v>44095.0</v>
      </c>
      <c r="S13" s="219" t="s">
        <v>11</v>
      </c>
      <c r="T13" s="219" t="s">
        <v>17</v>
      </c>
      <c r="U13" s="137" t="s">
        <v>22</v>
      </c>
    </row>
    <row r="14" ht="42.0" customHeight="1">
      <c r="A14" s="223" t="s">
        <v>984</v>
      </c>
      <c r="B14" s="224">
        <v>2016.0</v>
      </c>
      <c r="C14" s="224" t="s">
        <v>952</v>
      </c>
      <c r="D14" s="224" t="s">
        <v>985</v>
      </c>
      <c r="E14" s="219" t="s">
        <v>9</v>
      </c>
      <c r="F14" s="224" t="s">
        <v>986</v>
      </c>
      <c r="G14" s="224" t="s">
        <v>987</v>
      </c>
      <c r="H14" s="224" t="s">
        <v>988</v>
      </c>
      <c r="I14" s="219" t="s">
        <v>16</v>
      </c>
      <c r="J14" s="219" t="s">
        <v>32</v>
      </c>
      <c r="K14" s="219" t="s">
        <v>35</v>
      </c>
      <c r="L14" s="224" t="s">
        <v>989</v>
      </c>
      <c r="M14" s="225">
        <v>42736.0</v>
      </c>
      <c r="N14" s="225">
        <v>43159.0</v>
      </c>
      <c r="O14" s="182" t="s">
        <v>990</v>
      </c>
      <c r="P14" s="226">
        <v>1.0</v>
      </c>
      <c r="Q14" s="228" t="s">
        <v>991</v>
      </c>
      <c r="R14" s="225">
        <v>43843.0</v>
      </c>
      <c r="S14" s="219" t="s">
        <v>11</v>
      </c>
      <c r="T14" s="219" t="s">
        <v>17</v>
      </c>
      <c r="U14" s="137" t="s">
        <v>22</v>
      </c>
    </row>
    <row r="15" ht="30.0" customHeight="1">
      <c r="A15" s="223" t="s">
        <v>992</v>
      </c>
      <c r="B15" s="224">
        <v>2016.0</v>
      </c>
      <c r="C15" s="224" t="s">
        <v>952</v>
      </c>
      <c r="D15" s="224" t="s">
        <v>970</v>
      </c>
      <c r="E15" s="219" t="s">
        <v>9</v>
      </c>
      <c r="F15" s="224" t="s">
        <v>971</v>
      </c>
      <c r="G15" s="224" t="s">
        <v>993</v>
      </c>
      <c r="H15" s="224" t="s">
        <v>994</v>
      </c>
      <c r="I15" s="219" t="s">
        <v>16</v>
      </c>
      <c r="J15" s="219" t="s">
        <v>32</v>
      </c>
      <c r="K15" s="219" t="s">
        <v>35</v>
      </c>
      <c r="L15" s="224" t="s">
        <v>966</v>
      </c>
      <c r="M15" s="225">
        <v>42826.0</v>
      </c>
      <c r="N15" s="225">
        <v>43100.0</v>
      </c>
      <c r="O15" s="182" t="s">
        <v>995</v>
      </c>
      <c r="P15" s="226">
        <v>1.0</v>
      </c>
      <c r="Q15" s="228" t="s">
        <v>996</v>
      </c>
      <c r="R15" s="225">
        <v>43592.0</v>
      </c>
      <c r="S15" s="219" t="s">
        <v>11</v>
      </c>
      <c r="T15" s="219" t="s">
        <v>17</v>
      </c>
      <c r="U15" s="137" t="s">
        <v>22</v>
      </c>
    </row>
    <row r="16" ht="40.5" customHeight="1">
      <c r="A16" s="223" t="s">
        <v>997</v>
      </c>
      <c r="B16" s="224">
        <v>2016.0</v>
      </c>
      <c r="C16" s="224" t="s">
        <v>952</v>
      </c>
      <c r="D16" s="224" t="s">
        <v>998</v>
      </c>
      <c r="E16" s="219" t="s">
        <v>9</v>
      </c>
      <c r="F16" s="224" t="s">
        <v>999</v>
      </c>
      <c r="G16" s="224" t="s">
        <v>1000</v>
      </c>
      <c r="H16" s="224" t="s">
        <v>1001</v>
      </c>
      <c r="I16" s="219" t="s">
        <v>16</v>
      </c>
      <c r="J16" s="219" t="s">
        <v>32</v>
      </c>
      <c r="K16" s="219" t="s">
        <v>35</v>
      </c>
      <c r="L16" s="224" t="s">
        <v>1002</v>
      </c>
      <c r="M16" s="225">
        <v>42761.0</v>
      </c>
      <c r="N16" s="225">
        <v>43100.0</v>
      </c>
      <c r="O16" s="182" t="s">
        <v>1003</v>
      </c>
      <c r="P16" s="226">
        <v>1.0</v>
      </c>
      <c r="Q16" s="228" t="s">
        <v>1004</v>
      </c>
      <c r="R16" s="225">
        <v>43592.0</v>
      </c>
      <c r="S16" s="219" t="s">
        <v>11</v>
      </c>
      <c r="T16" s="219" t="s">
        <v>17</v>
      </c>
      <c r="U16" s="137" t="s">
        <v>22</v>
      </c>
    </row>
    <row r="17" ht="36.0" customHeight="1">
      <c r="A17" s="223" t="s">
        <v>1005</v>
      </c>
      <c r="B17" s="224">
        <v>2017.0</v>
      </c>
      <c r="C17" s="224" t="s">
        <v>1006</v>
      </c>
      <c r="D17" s="224" t="s">
        <v>1007</v>
      </c>
      <c r="E17" s="219" t="s">
        <v>9</v>
      </c>
      <c r="F17" s="224" t="s">
        <v>1008</v>
      </c>
      <c r="G17" s="224" t="s">
        <v>1009</v>
      </c>
      <c r="H17" s="224" t="s">
        <v>1010</v>
      </c>
      <c r="I17" s="219" t="s">
        <v>16</v>
      </c>
      <c r="J17" s="219" t="s">
        <v>32</v>
      </c>
      <c r="K17" s="219" t="s">
        <v>35</v>
      </c>
      <c r="L17" s="224" t="s">
        <v>1011</v>
      </c>
      <c r="M17" s="225">
        <v>42948.0</v>
      </c>
      <c r="N17" s="225">
        <v>42978.0</v>
      </c>
      <c r="O17" s="182" t="s">
        <v>1012</v>
      </c>
      <c r="P17" s="226">
        <v>1.0</v>
      </c>
      <c r="Q17" s="224" t="s">
        <v>1013</v>
      </c>
      <c r="R17" s="225">
        <v>43843.0</v>
      </c>
      <c r="S17" s="219" t="s">
        <v>11</v>
      </c>
      <c r="T17" s="219" t="s">
        <v>17</v>
      </c>
      <c r="U17" s="137" t="s">
        <v>22</v>
      </c>
    </row>
    <row r="18" ht="57.0" customHeight="1">
      <c r="A18" s="223" t="s">
        <v>1014</v>
      </c>
      <c r="B18" s="224">
        <v>2017.0</v>
      </c>
      <c r="C18" s="224" t="s">
        <v>191</v>
      </c>
      <c r="D18" s="224" t="s">
        <v>1015</v>
      </c>
      <c r="E18" s="219" t="s">
        <v>15</v>
      </c>
      <c r="F18" s="224" t="s">
        <v>1016</v>
      </c>
      <c r="G18" s="224" t="s">
        <v>1017</v>
      </c>
      <c r="H18" s="224" t="s">
        <v>1018</v>
      </c>
      <c r="I18" s="219" t="s">
        <v>21</v>
      </c>
      <c r="J18" s="219" t="s">
        <v>32</v>
      </c>
      <c r="K18" s="219" t="s">
        <v>35</v>
      </c>
      <c r="L18" s="224" t="s">
        <v>1019</v>
      </c>
      <c r="M18" s="225">
        <v>43105.0</v>
      </c>
      <c r="N18" s="225">
        <v>43373.0</v>
      </c>
      <c r="O18" s="182" t="s">
        <v>1020</v>
      </c>
      <c r="P18" s="226">
        <v>1.0</v>
      </c>
      <c r="Q18" s="224" t="s">
        <v>1021</v>
      </c>
      <c r="R18" s="225">
        <v>44187.0</v>
      </c>
      <c r="S18" s="219" t="s">
        <v>11</v>
      </c>
      <c r="T18" s="219" t="s">
        <v>17</v>
      </c>
      <c r="U18" s="137" t="s">
        <v>22</v>
      </c>
    </row>
    <row r="19" ht="71.25" customHeight="1">
      <c r="A19" s="223" t="s">
        <v>726</v>
      </c>
      <c r="B19" s="85">
        <v>2020.0</v>
      </c>
      <c r="C19" s="85" t="s">
        <v>1022</v>
      </c>
      <c r="D19" s="85" t="s">
        <v>727</v>
      </c>
      <c r="E19" s="86" t="s">
        <v>15</v>
      </c>
      <c r="F19" s="85" t="s">
        <v>1023</v>
      </c>
      <c r="G19" s="85" t="s">
        <v>729</v>
      </c>
      <c r="H19" s="85" t="s">
        <v>730</v>
      </c>
      <c r="I19" s="86" t="s">
        <v>16</v>
      </c>
      <c r="J19" s="86" t="s">
        <v>34</v>
      </c>
      <c r="K19" s="86" t="s">
        <v>35</v>
      </c>
      <c r="L19" s="8" t="s">
        <v>1024</v>
      </c>
      <c r="M19" s="90">
        <v>44179.0</v>
      </c>
      <c r="N19" s="90">
        <v>44286.0</v>
      </c>
      <c r="O19" s="182" t="s">
        <v>1025</v>
      </c>
      <c r="P19" s="194">
        <v>1.0</v>
      </c>
      <c r="Q19" s="124" t="s">
        <v>1026</v>
      </c>
      <c r="R19" s="225">
        <v>44389.0</v>
      </c>
      <c r="S19" s="125" t="s">
        <v>11</v>
      </c>
      <c r="T19" s="125" t="s">
        <v>17</v>
      </c>
      <c r="U19" s="137" t="s">
        <v>22</v>
      </c>
    </row>
    <row r="20" ht="71.25" customHeight="1">
      <c r="A20" s="223" t="s">
        <v>819</v>
      </c>
      <c r="B20" s="85">
        <v>2020.0</v>
      </c>
      <c r="C20" s="85" t="s">
        <v>820</v>
      </c>
      <c r="D20" s="85" t="s">
        <v>821</v>
      </c>
      <c r="E20" s="86" t="s">
        <v>9</v>
      </c>
      <c r="F20" s="85" t="s">
        <v>822</v>
      </c>
      <c r="G20" s="85" t="s">
        <v>823</v>
      </c>
      <c r="H20" s="85" t="s">
        <v>824</v>
      </c>
      <c r="I20" s="86" t="s">
        <v>16</v>
      </c>
      <c r="J20" s="86" t="s">
        <v>32</v>
      </c>
      <c r="K20" s="86" t="s">
        <v>35</v>
      </c>
      <c r="L20" s="8"/>
      <c r="M20" s="181">
        <v>44193.0</v>
      </c>
      <c r="N20" s="181">
        <v>44316.0</v>
      </c>
      <c r="O20" s="182" t="s">
        <v>1027</v>
      </c>
      <c r="P20" s="194">
        <v>1.0</v>
      </c>
      <c r="Q20" s="85" t="s">
        <v>1028</v>
      </c>
      <c r="R20" s="225">
        <v>44389.0</v>
      </c>
      <c r="S20" s="125" t="s">
        <v>11</v>
      </c>
      <c r="T20" s="125" t="s">
        <v>17</v>
      </c>
      <c r="U20" s="137" t="s">
        <v>22</v>
      </c>
    </row>
    <row r="21" ht="71.25" customHeight="1">
      <c r="A21" s="85" t="s">
        <v>1029</v>
      </c>
      <c r="B21" s="85">
        <v>2021.0</v>
      </c>
      <c r="C21" s="85" t="s">
        <v>377</v>
      </c>
      <c r="D21" s="85" t="s">
        <v>1030</v>
      </c>
      <c r="E21" s="86" t="s">
        <v>9</v>
      </c>
      <c r="F21" s="85" t="s">
        <v>1031</v>
      </c>
      <c r="G21" s="85" t="s">
        <v>1032</v>
      </c>
      <c r="H21" s="85" t="s">
        <v>1033</v>
      </c>
      <c r="I21" s="86" t="s">
        <v>10</v>
      </c>
      <c r="J21" s="86" t="s">
        <v>32</v>
      </c>
      <c r="K21" s="86" t="s">
        <v>35</v>
      </c>
      <c r="L21" s="85" t="s">
        <v>1034</v>
      </c>
      <c r="M21" s="181">
        <v>44470.0</v>
      </c>
      <c r="N21" s="181">
        <v>44515.0</v>
      </c>
      <c r="O21" s="91" t="s">
        <v>1035</v>
      </c>
      <c r="P21" s="92">
        <v>1.0</v>
      </c>
      <c r="Q21" s="124" t="s">
        <v>1036</v>
      </c>
      <c r="R21" s="90">
        <v>44561.0</v>
      </c>
      <c r="S21" s="85" t="s">
        <v>1037</v>
      </c>
      <c r="T21" s="85" t="s">
        <v>1037</v>
      </c>
      <c r="U21" s="137" t="s">
        <v>22</v>
      </c>
    </row>
    <row r="22" ht="71.25" customHeight="1">
      <c r="A22" s="85" t="s">
        <v>1038</v>
      </c>
      <c r="B22" s="85">
        <v>2022.0</v>
      </c>
      <c r="C22" s="85" t="s">
        <v>1039</v>
      </c>
      <c r="D22" s="85" t="s">
        <v>1040</v>
      </c>
      <c r="E22" s="86" t="s">
        <v>15</v>
      </c>
      <c r="F22" s="85" t="s">
        <v>1041</v>
      </c>
      <c r="G22" s="85" t="s">
        <v>1042</v>
      </c>
      <c r="H22" s="85" t="s">
        <v>1043</v>
      </c>
      <c r="I22" s="86" t="s">
        <v>16</v>
      </c>
      <c r="J22" s="86" t="s">
        <v>32</v>
      </c>
      <c r="K22" s="86" t="s">
        <v>35</v>
      </c>
      <c r="L22" s="85" t="s">
        <v>1044</v>
      </c>
      <c r="M22" s="90">
        <v>44896.0</v>
      </c>
      <c r="N22" s="90">
        <v>44957.0</v>
      </c>
      <c r="O22" s="128"/>
      <c r="P22" s="6"/>
      <c r="Q22" s="124" t="s">
        <v>445</v>
      </c>
      <c r="R22" s="147"/>
      <c r="S22" s="119"/>
      <c r="T22" s="119"/>
      <c r="U22" s="137" t="s">
        <v>12</v>
      </c>
    </row>
    <row r="23" ht="71.25" customHeight="1">
      <c r="A23" s="85" t="s">
        <v>1045</v>
      </c>
      <c r="B23" s="85">
        <v>2022.0</v>
      </c>
      <c r="C23" s="85" t="s">
        <v>1039</v>
      </c>
      <c r="D23" s="85" t="s">
        <v>1046</v>
      </c>
      <c r="E23" s="86" t="s">
        <v>15</v>
      </c>
      <c r="F23" s="85" t="s">
        <v>1047</v>
      </c>
      <c r="G23" s="85" t="s">
        <v>1048</v>
      </c>
      <c r="H23" s="85" t="s">
        <v>1049</v>
      </c>
      <c r="I23" s="86" t="s">
        <v>16</v>
      </c>
      <c r="J23" s="86" t="s">
        <v>32</v>
      </c>
      <c r="K23" s="86" t="s">
        <v>35</v>
      </c>
      <c r="L23" s="85" t="s">
        <v>1044</v>
      </c>
      <c r="M23" s="90">
        <v>44896.0</v>
      </c>
      <c r="N23" s="90">
        <v>44957.0</v>
      </c>
      <c r="O23" s="128"/>
      <c r="P23" s="6"/>
      <c r="Q23" s="124" t="s">
        <v>445</v>
      </c>
      <c r="R23" s="147"/>
      <c r="S23" s="119"/>
      <c r="T23" s="119"/>
      <c r="U23" s="137" t="s">
        <v>12</v>
      </c>
    </row>
    <row r="24" ht="71.25" customHeight="1">
      <c r="A24" s="119"/>
      <c r="B24" s="119"/>
      <c r="C24" s="119"/>
      <c r="D24" s="119"/>
      <c r="E24" s="86"/>
      <c r="F24" s="119"/>
      <c r="G24" s="119"/>
      <c r="H24" s="119"/>
      <c r="I24" s="119"/>
      <c r="J24" s="86"/>
      <c r="K24" s="86"/>
      <c r="L24" s="119"/>
      <c r="M24" s="147"/>
      <c r="N24" s="147"/>
      <c r="O24" s="128"/>
      <c r="P24" s="6"/>
      <c r="Q24" s="88"/>
      <c r="R24" s="147"/>
      <c r="S24" s="119"/>
      <c r="T24" s="119"/>
      <c r="U24" s="119"/>
    </row>
    <row r="25" ht="71.25" customHeight="1">
      <c r="A25" s="119"/>
      <c r="B25" s="119"/>
      <c r="C25" s="119"/>
      <c r="D25" s="119"/>
      <c r="E25" s="86"/>
      <c r="F25" s="119"/>
      <c r="G25" s="119"/>
      <c r="H25" s="119"/>
      <c r="I25" s="119"/>
      <c r="J25" s="86"/>
      <c r="K25" s="86"/>
      <c r="L25" s="119"/>
      <c r="M25" s="147"/>
      <c r="N25" s="147"/>
      <c r="O25" s="128"/>
      <c r="P25" s="6"/>
      <c r="Q25" s="88"/>
      <c r="R25" s="147"/>
      <c r="S25" s="119"/>
      <c r="T25" s="119"/>
      <c r="U25" s="119"/>
    </row>
    <row r="26" ht="71.25" customHeight="1">
      <c r="A26" s="119"/>
      <c r="B26" s="119"/>
      <c r="C26" s="119"/>
      <c r="D26" s="119"/>
      <c r="E26" s="86"/>
      <c r="F26" s="119"/>
      <c r="G26" s="119"/>
      <c r="H26" s="119"/>
      <c r="I26" s="119"/>
      <c r="J26" s="86"/>
      <c r="K26" s="86"/>
      <c r="L26" s="119"/>
      <c r="M26" s="147"/>
      <c r="N26" s="147"/>
      <c r="O26" s="128"/>
      <c r="P26" s="6"/>
      <c r="Q26" s="88"/>
      <c r="R26" s="147"/>
      <c r="S26" s="119"/>
      <c r="T26" s="119"/>
      <c r="U26" s="119"/>
    </row>
    <row r="27" ht="71.25" customHeight="1">
      <c r="A27" s="119"/>
      <c r="B27" s="119"/>
      <c r="C27" s="119"/>
      <c r="D27" s="119"/>
      <c r="E27" s="86"/>
      <c r="F27" s="119"/>
      <c r="G27" s="119"/>
      <c r="H27" s="119"/>
      <c r="I27" s="119"/>
      <c r="J27" s="86"/>
      <c r="K27" s="86"/>
      <c r="L27" s="119"/>
      <c r="M27" s="147"/>
      <c r="N27" s="147"/>
      <c r="O27" s="128"/>
      <c r="P27" s="6"/>
      <c r="Q27" s="88"/>
      <c r="R27" s="147"/>
      <c r="S27" s="119"/>
      <c r="T27" s="119"/>
      <c r="U27" s="119"/>
    </row>
    <row r="28" ht="71.25" customHeight="1">
      <c r="A28" s="119"/>
      <c r="B28" s="119"/>
      <c r="C28" s="119"/>
      <c r="D28" s="119"/>
      <c r="E28" s="86"/>
      <c r="F28" s="119"/>
      <c r="G28" s="119"/>
      <c r="H28" s="119"/>
      <c r="I28" s="119"/>
      <c r="J28" s="86"/>
      <c r="K28" s="86"/>
      <c r="L28" s="119"/>
      <c r="M28" s="147"/>
      <c r="N28" s="147"/>
      <c r="O28" s="128"/>
      <c r="P28" s="6"/>
      <c r="Q28" s="88"/>
      <c r="R28" s="147"/>
      <c r="S28" s="119"/>
      <c r="T28" s="119"/>
      <c r="U28" s="119"/>
    </row>
    <row r="29" ht="71.25" customHeight="1">
      <c r="A29" s="119"/>
      <c r="B29" s="119"/>
      <c r="C29" s="119"/>
      <c r="D29" s="119"/>
      <c r="E29" s="86"/>
      <c r="F29" s="119"/>
      <c r="G29" s="119"/>
      <c r="H29" s="119"/>
      <c r="I29" s="119"/>
      <c r="J29" s="86"/>
      <c r="K29" s="86"/>
      <c r="L29" s="119"/>
      <c r="M29" s="147"/>
      <c r="N29" s="147"/>
      <c r="O29" s="128"/>
      <c r="P29" s="6"/>
      <c r="Q29" s="88"/>
      <c r="R29" s="147"/>
      <c r="S29" s="119"/>
      <c r="T29" s="119"/>
      <c r="U29" s="119"/>
    </row>
    <row r="30" ht="71.25" customHeight="1">
      <c r="A30" s="119"/>
      <c r="B30" s="119"/>
      <c r="C30" s="119"/>
      <c r="D30" s="119"/>
      <c r="E30" s="86"/>
      <c r="F30" s="119"/>
      <c r="G30" s="119"/>
      <c r="H30" s="119"/>
      <c r="I30" s="119"/>
      <c r="J30" s="86"/>
      <c r="K30" s="86"/>
      <c r="L30" s="119"/>
      <c r="M30" s="147"/>
      <c r="N30" s="147"/>
      <c r="O30" s="128"/>
      <c r="P30" s="6"/>
      <c r="Q30" s="88"/>
      <c r="R30" s="147"/>
      <c r="S30" s="119"/>
      <c r="T30" s="119"/>
      <c r="U30" s="119"/>
    </row>
    <row r="31" ht="71.25" customHeight="1">
      <c r="A31" s="119"/>
      <c r="B31" s="119"/>
      <c r="C31" s="119"/>
      <c r="D31" s="119"/>
      <c r="E31" s="86"/>
      <c r="F31" s="119"/>
      <c r="G31" s="119"/>
      <c r="H31" s="119"/>
      <c r="I31" s="119"/>
      <c r="J31" s="86"/>
      <c r="K31" s="86"/>
      <c r="L31" s="119"/>
      <c r="M31" s="147"/>
      <c r="N31" s="147"/>
      <c r="O31" s="128"/>
      <c r="P31" s="6"/>
      <c r="Q31" s="88"/>
      <c r="R31" s="147"/>
      <c r="S31" s="119"/>
      <c r="T31" s="119"/>
      <c r="U31" s="119"/>
    </row>
    <row r="32" ht="12.75" customHeight="1">
      <c r="A32" s="141"/>
      <c r="B32" s="141"/>
      <c r="C32" s="141"/>
      <c r="D32" s="141"/>
      <c r="E32" s="142"/>
      <c r="F32" s="141"/>
      <c r="G32" s="141"/>
      <c r="H32" s="141"/>
      <c r="I32" s="141"/>
      <c r="J32" s="141"/>
      <c r="K32" s="141"/>
      <c r="L32" s="141"/>
      <c r="M32" s="144"/>
      <c r="N32" s="144"/>
      <c r="O32" s="141"/>
      <c r="P32" s="145"/>
      <c r="Q32" s="141"/>
      <c r="R32" s="144"/>
      <c r="S32" s="141"/>
      <c r="T32" s="141"/>
      <c r="U32" s="141"/>
    </row>
    <row r="33" ht="12.75" customHeight="1">
      <c r="A33" s="141"/>
      <c r="B33" s="141"/>
      <c r="C33" s="141"/>
      <c r="D33" s="141"/>
      <c r="E33" s="142"/>
      <c r="F33" s="141"/>
      <c r="G33" s="141"/>
      <c r="H33" s="141"/>
      <c r="I33" s="141"/>
      <c r="J33" s="141"/>
      <c r="K33" s="141"/>
      <c r="L33" s="141"/>
      <c r="M33" s="144"/>
      <c r="N33" s="144"/>
      <c r="O33" s="141"/>
      <c r="P33" s="145"/>
      <c r="Q33" s="141"/>
      <c r="R33" s="144"/>
      <c r="S33" s="141"/>
      <c r="T33" s="141"/>
      <c r="U33" s="141"/>
    </row>
    <row r="34" ht="12.75" customHeight="1">
      <c r="A34" s="141"/>
      <c r="B34" s="141"/>
      <c r="C34" s="141"/>
      <c r="D34" s="141"/>
      <c r="E34" s="142"/>
      <c r="F34" s="141"/>
      <c r="G34" s="141"/>
      <c r="H34" s="141"/>
      <c r="I34" s="141"/>
      <c r="J34" s="141"/>
      <c r="K34" s="141"/>
      <c r="L34" s="141"/>
      <c r="M34" s="144"/>
      <c r="N34" s="144"/>
      <c r="O34" s="141"/>
      <c r="P34" s="145"/>
      <c r="Q34" s="141"/>
      <c r="R34" s="144"/>
      <c r="S34" s="141"/>
      <c r="T34" s="141"/>
      <c r="U34" s="141"/>
    </row>
    <row r="35" ht="12.75" customHeight="1">
      <c r="A35" s="141"/>
      <c r="B35" s="141"/>
      <c r="C35" s="141"/>
      <c r="D35" s="141"/>
      <c r="E35" s="142"/>
      <c r="F35" s="141"/>
      <c r="G35" s="141"/>
      <c r="H35" s="141"/>
      <c r="I35" s="141"/>
      <c r="J35" s="141"/>
      <c r="K35" s="141"/>
      <c r="L35" s="141"/>
      <c r="M35" s="144"/>
      <c r="N35" s="144"/>
      <c r="O35" s="141"/>
      <c r="P35" s="145"/>
      <c r="Q35" s="141"/>
      <c r="R35" s="144"/>
      <c r="S35" s="141"/>
      <c r="T35" s="141"/>
      <c r="U35" s="141"/>
    </row>
    <row r="36" ht="12.75" customHeight="1">
      <c r="A36" s="141"/>
      <c r="B36" s="141"/>
      <c r="C36" s="141"/>
      <c r="D36" s="141"/>
      <c r="E36" s="142"/>
      <c r="F36" s="141"/>
      <c r="G36" s="141"/>
      <c r="H36" s="141"/>
      <c r="I36" s="141"/>
      <c r="J36" s="141"/>
      <c r="K36" s="141"/>
      <c r="L36" s="141"/>
      <c r="M36" s="144"/>
      <c r="N36" s="144"/>
      <c r="O36" s="141"/>
      <c r="P36" s="145"/>
      <c r="Q36" s="141"/>
      <c r="R36" s="144"/>
      <c r="S36" s="141"/>
      <c r="T36" s="141"/>
      <c r="U36" s="141"/>
    </row>
    <row r="37" ht="12.75" customHeight="1">
      <c r="A37" s="141"/>
      <c r="B37" s="141"/>
      <c r="C37" s="141"/>
      <c r="D37" s="141"/>
      <c r="E37" s="142"/>
      <c r="F37" s="141"/>
      <c r="G37" s="141"/>
      <c r="H37" s="141"/>
      <c r="I37" s="141"/>
      <c r="J37" s="141"/>
      <c r="K37" s="141"/>
      <c r="L37" s="141"/>
      <c r="M37" s="144"/>
      <c r="N37" s="144"/>
      <c r="O37" s="141"/>
      <c r="P37" s="145"/>
      <c r="Q37" s="141"/>
      <c r="R37" s="144"/>
      <c r="S37" s="141"/>
      <c r="T37" s="141"/>
      <c r="U37" s="141"/>
    </row>
    <row r="38" ht="12.75" customHeight="1">
      <c r="A38" s="141"/>
      <c r="B38" s="141"/>
      <c r="C38" s="141"/>
      <c r="D38" s="141"/>
      <c r="E38" s="142"/>
      <c r="F38" s="141"/>
      <c r="G38" s="141"/>
      <c r="H38" s="141"/>
      <c r="I38" s="141"/>
      <c r="J38" s="141"/>
      <c r="K38" s="141"/>
      <c r="L38" s="141"/>
      <c r="M38" s="144"/>
      <c r="N38" s="144"/>
      <c r="O38" s="141"/>
      <c r="P38" s="145"/>
      <c r="Q38" s="141"/>
      <c r="R38" s="144"/>
      <c r="S38" s="141"/>
      <c r="T38" s="141"/>
      <c r="U38" s="141"/>
    </row>
    <row r="39" ht="12.75" customHeight="1">
      <c r="A39" s="141"/>
      <c r="B39" s="141"/>
      <c r="C39" s="141"/>
      <c r="D39" s="141"/>
      <c r="E39" s="142"/>
      <c r="F39" s="141"/>
      <c r="G39" s="141"/>
      <c r="H39" s="141"/>
      <c r="I39" s="141"/>
      <c r="J39" s="141"/>
      <c r="K39" s="141"/>
      <c r="L39" s="141"/>
      <c r="M39" s="144"/>
      <c r="N39" s="144"/>
      <c r="O39" s="141"/>
      <c r="P39" s="145"/>
      <c r="Q39" s="141"/>
      <c r="R39" s="144"/>
      <c r="S39" s="141"/>
      <c r="T39" s="141"/>
      <c r="U39" s="141"/>
    </row>
    <row r="40" ht="12.75" customHeight="1">
      <c r="A40" s="141"/>
      <c r="B40" s="141"/>
      <c r="C40" s="141"/>
      <c r="D40" s="141"/>
      <c r="E40" s="142"/>
      <c r="F40" s="141"/>
      <c r="G40" s="141"/>
      <c r="H40" s="141"/>
      <c r="I40" s="141"/>
      <c r="J40" s="141"/>
      <c r="K40" s="141"/>
      <c r="L40" s="141"/>
      <c r="M40" s="144"/>
      <c r="N40" s="144"/>
      <c r="O40" s="141"/>
      <c r="P40" s="145"/>
      <c r="Q40" s="141"/>
      <c r="R40" s="144"/>
      <c r="S40" s="141"/>
      <c r="T40" s="141"/>
      <c r="U40" s="141"/>
    </row>
    <row r="41" ht="12.75" customHeight="1">
      <c r="A41" s="141"/>
      <c r="B41" s="141"/>
      <c r="C41" s="141"/>
      <c r="D41" s="141"/>
      <c r="E41" s="142"/>
      <c r="F41" s="141"/>
      <c r="G41" s="141"/>
      <c r="H41" s="141"/>
      <c r="I41" s="141"/>
      <c r="J41" s="141"/>
      <c r="K41" s="141"/>
      <c r="L41" s="141"/>
      <c r="M41" s="144"/>
      <c r="N41" s="144"/>
      <c r="O41" s="141"/>
      <c r="P41" s="145"/>
      <c r="Q41" s="141"/>
      <c r="R41" s="144"/>
      <c r="S41" s="141"/>
      <c r="T41" s="141"/>
      <c r="U41" s="141"/>
    </row>
    <row r="42" ht="12.75" customHeight="1">
      <c r="A42" s="141"/>
      <c r="B42" s="141"/>
      <c r="C42" s="141"/>
      <c r="D42" s="141"/>
      <c r="E42" s="142"/>
      <c r="F42" s="141"/>
      <c r="G42" s="141"/>
      <c r="H42" s="141"/>
      <c r="I42" s="141"/>
      <c r="J42" s="141"/>
      <c r="K42" s="141"/>
      <c r="L42" s="141"/>
      <c r="M42" s="144"/>
      <c r="N42" s="144"/>
      <c r="O42" s="141"/>
      <c r="P42" s="145"/>
      <c r="Q42" s="141"/>
      <c r="R42" s="144"/>
      <c r="S42" s="141"/>
      <c r="T42" s="141"/>
      <c r="U42" s="141"/>
    </row>
    <row r="43" ht="12.75" customHeight="1">
      <c r="A43" s="141"/>
      <c r="B43" s="141"/>
      <c r="C43" s="141"/>
      <c r="D43" s="141"/>
      <c r="E43" s="142"/>
      <c r="F43" s="141"/>
      <c r="G43" s="141"/>
      <c r="H43" s="141"/>
      <c r="I43" s="141"/>
      <c r="J43" s="141"/>
      <c r="K43" s="141"/>
      <c r="L43" s="141"/>
      <c r="M43" s="144"/>
      <c r="N43" s="144"/>
      <c r="O43" s="141"/>
      <c r="P43" s="145"/>
      <c r="Q43" s="141"/>
      <c r="R43" s="144"/>
      <c r="S43" s="141"/>
      <c r="T43" s="141"/>
      <c r="U43" s="141"/>
    </row>
    <row r="44" ht="12.75" customHeight="1">
      <c r="A44" s="141"/>
      <c r="B44" s="141"/>
      <c r="C44" s="141"/>
      <c r="D44" s="141"/>
      <c r="E44" s="142"/>
      <c r="F44" s="141"/>
      <c r="G44" s="141"/>
      <c r="H44" s="141"/>
      <c r="I44" s="141"/>
      <c r="J44" s="141"/>
      <c r="K44" s="141"/>
      <c r="L44" s="141"/>
      <c r="M44" s="144"/>
      <c r="N44" s="144"/>
      <c r="O44" s="141"/>
      <c r="P44" s="145"/>
      <c r="Q44" s="141"/>
      <c r="R44" s="144"/>
      <c r="S44" s="141"/>
      <c r="T44" s="141"/>
      <c r="U44" s="141"/>
    </row>
    <row r="45" ht="12.75" customHeight="1">
      <c r="A45" s="141"/>
      <c r="B45" s="141"/>
      <c r="C45" s="141"/>
      <c r="D45" s="141"/>
      <c r="E45" s="142"/>
      <c r="F45" s="141"/>
      <c r="G45" s="141"/>
      <c r="H45" s="141"/>
      <c r="I45" s="141"/>
      <c r="J45" s="141"/>
      <c r="K45" s="141"/>
      <c r="L45" s="141"/>
      <c r="M45" s="144"/>
      <c r="N45" s="144"/>
      <c r="O45" s="141"/>
      <c r="P45" s="145"/>
      <c r="Q45" s="141"/>
      <c r="R45" s="144"/>
      <c r="S45" s="141"/>
      <c r="T45" s="141"/>
      <c r="U45" s="141"/>
    </row>
    <row r="46" ht="12.75" customHeight="1">
      <c r="A46" s="141"/>
      <c r="B46" s="141"/>
      <c r="C46" s="141"/>
      <c r="D46" s="141"/>
      <c r="E46" s="142"/>
      <c r="F46" s="141"/>
      <c r="G46" s="141"/>
      <c r="H46" s="141"/>
      <c r="I46" s="141"/>
      <c r="J46" s="141"/>
      <c r="K46" s="141"/>
      <c r="L46" s="141"/>
      <c r="M46" s="144"/>
      <c r="N46" s="144"/>
      <c r="O46" s="141"/>
      <c r="P46" s="145"/>
      <c r="Q46" s="141"/>
      <c r="R46" s="144"/>
      <c r="S46" s="141"/>
      <c r="T46" s="141"/>
      <c r="U46" s="141"/>
    </row>
    <row r="47" ht="12.75" customHeight="1">
      <c r="A47" s="141"/>
      <c r="B47" s="141"/>
      <c r="C47" s="141"/>
      <c r="D47" s="141"/>
      <c r="E47" s="142"/>
      <c r="F47" s="141"/>
      <c r="G47" s="141"/>
      <c r="H47" s="141"/>
      <c r="I47" s="141"/>
      <c r="J47" s="141"/>
      <c r="K47" s="141"/>
      <c r="L47" s="141"/>
      <c r="M47" s="144"/>
      <c r="N47" s="144"/>
      <c r="O47" s="141"/>
      <c r="P47" s="145"/>
      <c r="Q47" s="141"/>
      <c r="R47" s="144"/>
      <c r="S47" s="141"/>
      <c r="T47" s="141"/>
      <c r="U47" s="141"/>
    </row>
    <row r="48" ht="12.75" customHeight="1">
      <c r="A48" s="141"/>
      <c r="B48" s="141"/>
      <c r="C48" s="141"/>
      <c r="D48" s="141"/>
      <c r="E48" s="142"/>
      <c r="F48" s="141"/>
      <c r="G48" s="141"/>
      <c r="H48" s="141"/>
      <c r="I48" s="141"/>
      <c r="J48" s="141"/>
      <c r="K48" s="141"/>
      <c r="L48" s="141"/>
      <c r="M48" s="144"/>
      <c r="N48" s="144"/>
      <c r="O48" s="141"/>
      <c r="P48" s="145"/>
      <c r="Q48" s="141"/>
      <c r="R48" s="144"/>
      <c r="S48" s="141"/>
      <c r="T48" s="141"/>
      <c r="U48" s="141"/>
    </row>
    <row r="49" ht="12.75" customHeight="1">
      <c r="A49" s="141"/>
      <c r="B49" s="141"/>
      <c r="C49" s="141"/>
      <c r="D49" s="141"/>
      <c r="E49" s="142"/>
      <c r="F49" s="141"/>
      <c r="G49" s="141"/>
      <c r="H49" s="141"/>
      <c r="I49" s="141"/>
      <c r="J49" s="141"/>
      <c r="K49" s="141"/>
      <c r="L49" s="141"/>
      <c r="M49" s="144"/>
      <c r="N49" s="144"/>
      <c r="O49" s="141"/>
      <c r="P49" s="145"/>
      <c r="Q49" s="141"/>
      <c r="R49" s="144"/>
      <c r="S49" s="141"/>
      <c r="T49" s="141"/>
      <c r="U49" s="141"/>
    </row>
    <row r="50" ht="12.75" customHeight="1">
      <c r="A50" s="141"/>
      <c r="B50" s="141"/>
      <c r="C50" s="141"/>
      <c r="D50" s="141"/>
      <c r="E50" s="142"/>
      <c r="F50" s="141"/>
      <c r="G50" s="141"/>
      <c r="H50" s="141"/>
      <c r="I50" s="141"/>
      <c r="J50" s="141"/>
      <c r="K50" s="141"/>
      <c r="L50" s="141"/>
      <c r="M50" s="144"/>
      <c r="N50" s="144"/>
      <c r="O50" s="141"/>
      <c r="P50" s="145"/>
      <c r="Q50" s="141"/>
      <c r="R50" s="144"/>
      <c r="S50" s="141"/>
      <c r="T50" s="141"/>
      <c r="U50" s="141"/>
    </row>
    <row r="51" ht="12.75" customHeight="1">
      <c r="A51" s="141"/>
      <c r="B51" s="141"/>
      <c r="C51" s="141"/>
      <c r="D51" s="141"/>
      <c r="E51" s="142"/>
      <c r="F51" s="141"/>
      <c r="G51" s="141"/>
      <c r="H51" s="141"/>
      <c r="I51" s="141"/>
      <c r="J51" s="141"/>
      <c r="K51" s="141"/>
      <c r="L51" s="141"/>
      <c r="M51" s="144"/>
      <c r="N51" s="144"/>
      <c r="O51" s="141"/>
      <c r="P51" s="145"/>
      <c r="Q51" s="141"/>
      <c r="R51" s="144"/>
      <c r="S51" s="141"/>
      <c r="T51" s="141"/>
      <c r="U51" s="141"/>
    </row>
    <row r="52" ht="12.75" customHeight="1">
      <c r="A52" s="141"/>
      <c r="B52" s="141"/>
      <c r="C52" s="141"/>
      <c r="D52" s="141"/>
      <c r="E52" s="142"/>
      <c r="F52" s="141"/>
      <c r="G52" s="141"/>
      <c r="H52" s="141"/>
      <c r="I52" s="141"/>
      <c r="J52" s="141"/>
      <c r="K52" s="141"/>
      <c r="L52" s="141"/>
      <c r="M52" s="144"/>
      <c r="N52" s="144"/>
      <c r="O52" s="141"/>
      <c r="P52" s="145"/>
      <c r="Q52" s="141"/>
      <c r="R52" s="144"/>
      <c r="S52" s="141"/>
      <c r="T52" s="141"/>
      <c r="U52" s="141"/>
    </row>
    <row r="53" ht="12.75" customHeight="1">
      <c r="A53" s="141"/>
      <c r="B53" s="141"/>
      <c r="C53" s="141"/>
      <c r="D53" s="141"/>
      <c r="E53" s="142"/>
      <c r="F53" s="141"/>
      <c r="G53" s="141"/>
      <c r="H53" s="141"/>
      <c r="I53" s="141"/>
      <c r="J53" s="141"/>
      <c r="K53" s="141"/>
      <c r="L53" s="141"/>
      <c r="M53" s="144"/>
      <c r="N53" s="144"/>
      <c r="O53" s="141"/>
      <c r="P53" s="145"/>
      <c r="Q53" s="141"/>
      <c r="R53" s="144"/>
      <c r="S53" s="141"/>
      <c r="T53" s="141"/>
      <c r="U53" s="141"/>
    </row>
    <row r="54" ht="12.75" customHeight="1">
      <c r="A54" s="141"/>
      <c r="B54" s="141"/>
      <c r="C54" s="141"/>
      <c r="D54" s="141"/>
      <c r="E54" s="142"/>
      <c r="F54" s="141"/>
      <c r="G54" s="141"/>
      <c r="H54" s="141"/>
      <c r="I54" s="141"/>
      <c r="J54" s="141"/>
      <c r="K54" s="141"/>
      <c r="L54" s="141"/>
      <c r="M54" s="144"/>
      <c r="N54" s="144"/>
      <c r="O54" s="141"/>
      <c r="P54" s="145"/>
      <c r="Q54" s="141"/>
      <c r="R54" s="144"/>
      <c r="S54" s="141"/>
      <c r="T54" s="141"/>
      <c r="U54" s="141"/>
    </row>
    <row r="55" ht="12.75" customHeight="1">
      <c r="A55" s="141"/>
      <c r="B55" s="141"/>
      <c r="C55" s="141"/>
      <c r="D55" s="141"/>
      <c r="E55" s="142"/>
      <c r="F55" s="141"/>
      <c r="G55" s="141"/>
      <c r="H55" s="141"/>
      <c r="I55" s="141"/>
      <c r="J55" s="141"/>
      <c r="K55" s="141"/>
      <c r="L55" s="141"/>
      <c r="M55" s="144"/>
      <c r="N55" s="144"/>
      <c r="O55" s="141"/>
      <c r="P55" s="145"/>
      <c r="Q55" s="141"/>
      <c r="R55" s="144"/>
      <c r="S55" s="141"/>
      <c r="T55" s="141"/>
      <c r="U55" s="141"/>
    </row>
    <row r="56" ht="12.75" customHeight="1">
      <c r="A56" s="141"/>
      <c r="B56" s="141"/>
      <c r="C56" s="141"/>
      <c r="D56" s="141"/>
      <c r="E56" s="142"/>
      <c r="F56" s="141"/>
      <c r="G56" s="141"/>
      <c r="H56" s="141"/>
      <c r="I56" s="141"/>
      <c r="J56" s="141"/>
      <c r="K56" s="141"/>
      <c r="L56" s="141"/>
      <c r="M56" s="144"/>
      <c r="N56" s="144"/>
      <c r="O56" s="141"/>
      <c r="P56" s="145"/>
      <c r="Q56" s="141"/>
      <c r="R56" s="144"/>
      <c r="S56" s="141"/>
      <c r="T56" s="141"/>
      <c r="U56" s="141"/>
    </row>
    <row r="57" ht="12.75" customHeight="1">
      <c r="A57" s="141"/>
      <c r="B57" s="141"/>
      <c r="C57" s="141"/>
      <c r="D57" s="141"/>
      <c r="E57" s="142"/>
      <c r="F57" s="141"/>
      <c r="G57" s="141"/>
      <c r="H57" s="141"/>
      <c r="I57" s="141"/>
      <c r="J57" s="141"/>
      <c r="K57" s="141"/>
      <c r="L57" s="141"/>
      <c r="M57" s="144"/>
      <c r="N57" s="144"/>
      <c r="O57" s="141"/>
      <c r="P57" s="145"/>
      <c r="Q57" s="141"/>
      <c r="R57" s="144"/>
      <c r="S57" s="141"/>
      <c r="T57" s="141"/>
      <c r="U57" s="141"/>
    </row>
    <row r="58" ht="12.75" customHeight="1">
      <c r="A58" s="141"/>
      <c r="B58" s="141"/>
      <c r="C58" s="141"/>
      <c r="D58" s="141"/>
      <c r="E58" s="142"/>
      <c r="F58" s="141"/>
      <c r="G58" s="141"/>
      <c r="H58" s="141"/>
      <c r="I58" s="141"/>
      <c r="J58" s="141"/>
      <c r="K58" s="141"/>
      <c r="L58" s="141"/>
      <c r="M58" s="144"/>
      <c r="N58" s="144"/>
      <c r="O58" s="141"/>
      <c r="P58" s="145"/>
      <c r="Q58" s="141"/>
      <c r="R58" s="144"/>
      <c r="S58" s="141"/>
      <c r="T58" s="141"/>
      <c r="U58" s="141"/>
    </row>
    <row r="59" ht="12.75" customHeight="1">
      <c r="A59" s="141"/>
      <c r="B59" s="141"/>
      <c r="C59" s="141"/>
      <c r="D59" s="141"/>
      <c r="E59" s="142"/>
      <c r="F59" s="141"/>
      <c r="G59" s="141"/>
      <c r="H59" s="141"/>
      <c r="I59" s="141"/>
      <c r="J59" s="141"/>
      <c r="K59" s="141"/>
      <c r="L59" s="141"/>
      <c r="M59" s="144"/>
      <c r="N59" s="144"/>
      <c r="O59" s="141"/>
      <c r="P59" s="145"/>
      <c r="Q59" s="141"/>
      <c r="R59" s="144"/>
      <c r="S59" s="141"/>
      <c r="T59" s="141"/>
      <c r="U59" s="141"/>
    </row>
    <row r="60" ht="12.75" customHeight="1">
      <c r="A60" s="141"/>
      <c r="B60" s="141"/>
      <c r="C60" s="141"/>
      <c r="D60" s="141"/>
      <c r="E60" s="142"/>
      <c r="F60" s="141"/>
      <c r="G60" s="141"/>
      <c r="H60" s="141"/>
      <c r="I60" s="141"/>
      <c r="J60" s="141"/>
      <c r="K60" s="141"/>
      <c r="L60" s="141"/>
      <c r="M60" s="144"/>
      <c r="N60" s="144"/>
      <c r="O60" s="141"/>
      <c r="P60" s="145"/>
      <c r="Q60" s="141"/>
      <c r="R60" s="144"/>
      <c r="S60" s="141"/>
      <c r="T60" s="141"/>
      <c r="U60" s="141"/>
    </row>
    <row r="61" ht="12.75" customHeight="1">
      <c r="A61" s="141"/>
      <c r="B61" s="141"/>
      <c r="C61" s="141"/>
      <c r="D61" s="141"/>
      <c r="E61" s="142"/>
      <c r="F61" s="141"/>
      <c r="G61" s="141"/>
      <c r="H61" s="141"/>
      <c r="I61" s="141"/>
      <c r="J61" s="141"/>
      <c r="K61" s="141"/>
      <c r="L61" s="141"/>
      <c r="M61" s="144"/>
      <c r="N61" s="144"/>
      <c r="O61" s="141"/>
      <c r="P61" s="145"/>
      <c r="Q61" s="141"/>
      <c r="R61" s="144"/>
      <c r="S61" s="141"/>
      <c r="T61" s="141"/>
      <c r="U61" s="141"/>
    </row>
    <row r="62" ht="12.75" customHeight="1">
      <c r="A62" s="141"/>
      <c r="B62" s="141"/>
      <c r="C62" s="141"/>
      <c r="D62" s="141"/>
      <c r="E62" s="142"/>
      <c r="F62" s="141"/>
      <c r="G62" s="141"/>
      <c r="H62" s="141"/>
      <c r="I62" s="141"/>
      <c r="J62" s="141"/>
      <c r="K62" s="141"/>
      <c r="L62" s="141"/>
      <c r="M62" s="144"/>
      <c r="N62" s="144"/>
      <c r="O62" s="141"/>
      <c r="P62" s="145"/>
      <c r="Q62" s="141"/>
      <c r="R62" s="144"/>
      <c r="S62" s="141"/>
      <c r="T62" s="141"/>
      <c r="U62" s="141"/>
    </row>
    <row r="63" ht="12.75" customHeight="1">
      <c r="A63" s="141"/>
      <c r="B63" s="141"/>
      <c r="C63" s="141"/>
      <c r="D63" s="141"/>
      <c r="E63" s="142"/>
      <c r="F63" s="141"/>
      <c r="G63" s="141"/>
      <c r="H63" s="141"/>
      <c r="I63" s="141"/>
      <c r="J63" s="141"/>
      <c r="K63" s="141"/>
      <c r="L63" s="141"/>
      <c r="M63" s="144"/>
      <c r="N63" s="144"/>
      <c r="O63" s="141"/>
      <c r="P63" s="145"/>
      <c r="Q63" s="141"/>
      <c r="R63" s="144"/>
      <c r="S63" s="141"/>
      <c r="T63" s="141"/>
      <c r="U63" s="141"/>
    </row>
    <row r="64" ht="12.75" customHeight="1">
      <c r="A64" s="141"/>
      <c r="B64" s="141"/>
      <c r="C64" s="141"/>
      <c r="D64" s="141"/>
      <c r="E64" s="142"/>
      <c r="F64" s="141"/>
      <c r="G64" s="141"/>
      <c r="H64" s="141"/>
      <c r="I64" s="141"/>
      <c r="J64" s="141"/>
      <c r="K64" s="141"/>
      <c r="L64" s="141"/>
      <c r="M64" s="144"/>
      <c r="N64" s="144"/>
      <c r="O64" s="141"/>
      <c r="P64" s="145"/>
      <c r="Q64" s="141"/>
      <c r="R64" s="144"/>
      <c r="S64" s="141"/>
      <c r="T64" s="141"/>
      <c r="U64" s="141"/>
    </row>
    <row r="65" ht="12.75" customHeight="1">
      <c r="A65" s="141"/>
      <c r="B65" s="141"/>
      <c r="C65" s="141"/>
      <c r="D65" s="141"/>
      <c r="E65" s="142"/>
      <c r="F65" s="141"/>
      <c r="G65" s="141"/>
      <c r="H65" s="141"/>
      <c r="I65" s="141"/>
      <c r="J65" s="141"/>
      <c r="K65" s="141"/>
      <c r="L65" s="141"/>
      <c r="M65" s="144"/>
      <c r="N65" s="144"/>
      <c r="O65" s="141"/>
      <c r="P65" s="145"/>
      <c r="Q65" s="141"/>
      <c r="R65" s="144"/>
      <c r="S65" s="141"/>
      <c r="T65" s="141"/>
      <c r="U65" s="141"/>
    </row>
    <row r="66" ht="12.75" customHeight="1">
      <c r="A66" s="141"/>
      <c r="B66" s="141"/>
      <c r="C66" s="141"/>
      <c r="D66" s="141"/>
      <c r="E66" s="142"/>
      <c r="F66" s="141"/>
      <c r="G66" s="141"/>
      <c r="H66" s="141"/>
      <c r="I66" s="141"/>
      <c r="J66" s="141"/>
      <c r="K66" s="141"/>
      <c r="L66" s="141"/>
      <c r="M66" s="144"/>
      <c r="N66" s="144"/>
      <c r="O66" s="141"/>
      <c r="P66" s="145"/>
      <c r="Q66" s="141"/>
      <c r="R66" s="144"/>
      <c r="S66" s="141"/>
      <c r="T66" s="141"/>
      <c r="U66" s="141"/>
    </row>
    <row r="67" ht="12.75" customHeight="1">
      <c r="A67" s="141"/>
      <c r="B67" s="141"/>
      <c r="C67" s="141"/>
      <c r="D67" s="141"/>
      <c r="E67" s="142"/>
      <c r="F67" s="141"/>
      <c r="G67" s="141"/>
      <c r="H67" s="141"/>
      <c r="I67" s="141"/>
      <c r="J67" s="141"/>
      <c r="K67" s="141"/>
      <c r="L67" s="141"/>
      <c r="M67" s="144"/>
      <c r="N67" s="144"/>
      <c r="O67" s="141"/>
      <c r="P67" s="145"/>
      <c r="Q67" s="141"/>
      <c r="R67" s="144"/>
      <c r="S67" s="141"/>
      <c r="T67" s="141"/>
      <c r="U67" s="141"/>
    </row>
    <row r="68" ht="12.75" customHeight="1">
      <c r="A68" s="141"/>
      <c r="B68" s="141"/>
      <c r="C68" s="141"/>
      <c r="D68" s="141"/>
      <c r="E68" s="142"/>
      <c r="F68" s="141"/>
      <c r="G68" s="141"/>
      <c r="H68" s="141"/>
      <c r="I68" s="141"/>
      <c r="J68" s="141"/>
      <c r="K68" s="141"/>
      <c r="L68" s="141"/>
      <c r="M68" s="144"/>
      <c r="N68" s="144"/>
      <c r="O68" s="141"/>
      <c r="P68" s="145"/>
      <c r="Q68" s="141"/>
      <c r="R68" s="144"/>
      <c r="S68" s="141"/>
      <c r="T68" s="141"/>
      <c r="U68" s="141"/>
    </row>
    <row r="69" ht="12.75" customHeight="1">
      <c r="A69" s="141"/>
      <c r="B69" s="141"/>
      <c r="C69" s="141"/>
      <c r="D69" s="141"/>
      <c r="E69" s="142"/>
      <c r="F69" s="141"/>
      <c r="G69" s="141"/>
      <c r="H69" s="141"/>
      <c r="I69" s="141"/>
      <c r="J69" s="141"/>
      <c r="K69" s="141"/>
      <c r="L69" s="141"/>
      <c r="M69" s="144"/>
      <c r="N69" s="144"/>
      <c r="O69" s="141"/>
      <c r="P69" s="145"/>
      <c r="Q69" s="141"/>
      <c r="R69" s="144"/>
      <c r="S69" s="141"/>
      <c r="T69" s="141"/>
      <c r="U69" s="141"/>
    </row>
    <row r="70" ht="12.75" customHeight="1">
      <c r="A70" s="141"/>
      <c r="B70" s="141"/>
      <c r="C70" s="141"/>
      <c r="D70" s="141"/>
      <c r="E70" s="142"/>
      <c r="F70" s="141"/>
      <c r="G70" s="141"/>
      <c r="H70" s="141"/>
      <c r="I70" s="141"/>
      <c r="J70" s="141"/>
      <c r="K70" s="141"/>
      <c r="L70" s="141"/>
      <c r="M70" s="144"/>
      <c r="N70" s="144"/>
      <c r="O70" s="141"/>
      <c r="P70" s="145"/>
      <c r="Q70" s="141"/>
      <c r="R70" s="144"/>
      <c r="S70" s="141"/>
      <c r="T70" s="141"/>
      <c r="U70" s="141"/>
    </row>
    <row r="71" ht="12.75" customHeight="1">
      <c r="A71" s="141"/>
      <c r="B71" s="141"/>
      <c r="C71" s="141"/>
      <c r="D71" s="141"/>
      <c r="E71" s="142"/>
      <c r="F71" s="141"/>
      <c r="G71" s="141"/>
      <c r="H71" s="141"/>
      <c r="I71" s="141"/>
      <c r="J71" s="141"/>
      <c r="K71" s="141"/>
      <c r="L71" s="141"/>
      <c r="M71" s="144"/>
      <c r="N71" s="144"/>
      <c r="O71" s="141"/>
      <c r="P71" s="145"/>
      <c r="Q71" s="141"/>
      <c r="R71" s="144"/>
      <c r="S71" s="141"/>
      <c r="T71" s="141"/>
      <c r="U71" s="141"/>
    </row>
    <row r="72" ht="12.75" customHeight="1">
      <c r="A72" s="141"/>
      <c r="B72" s="141"/>
      <c r="C72" s="141"/>
      <c r="D72" s="141"/>
      <c r="E72" s="142"/>
      <c r="F72" s="141"/>
      <c r="G72" s="141"/>
      <c r="H72" s="141"/>
      <c r="I72" s="141"/>
      <c r="J72" s="141"/>
      <c r="K72" s="141"/>
      <c r="L72" s="141"/>
      <c r="M72" s="144"/>
      <c r="N72" s="144"/>
      <c r="O72" s="141"/>
      <c r="P72" s="145"/>
      <c r="Q72" s="141"/>
      <c r="R72" s="144"/>
      <c r="S72" s="141"/>
      <c r="T72" s="141"/>
      <c r="U72" s="141"/>
    </row>
    <row r="73" ht="12.75" customHeight="1">
      <c r="A73" s="141"/>
      <c r="B73" s="141"/>
      <c r="C73" s="141"/>
      <c r="D73" s="141"/>
      <c r="E73" s="142"/>
      <c r="F73" s="141"/>
      <c r="G73" s="141"/>
      <c r="H73" s="141"/>
      <c r="I73" s="141"/>
      <c r="J73" s="141"/>
      <c r="K73" s="141"/>
      <c r="L73" s="141"/>
      <c r="M73" s="144"/>
      <c r="N73" s="144"/>
      <c r="O73" s="141"/>
      <c r="P73" s="145"/>
      <c r="Q73" s="141"/>
      <c r="R73" s="144"/>
      <c r="S73" s="141"/>
      <c r="T73" s="141"/>
      <c r="U73" s="141"/>
    </row>
    <row r="74" ht="12.75" customHeight="1">
      <c r="A74" s="141"/>
      <c r="B74" s="141"/>
      <c r="C74" s="141"/>
      <c r="D74" s="141"/>
      <c r="E74" s="142"/>
      <c r="F74" s="141"/>
      <c r="G74" s="141"/>
      <c r="H74" s="141"/>
      <c r="I74" s="141"/>
      <c r="J74" s="141"/>
      <c r="K74" s="141"/>
      <c r="L74" s="141"/>
      <c r="M74" s="144"/>
      <c r="N74" s="144"/>
      <c r="O74" s="141"/>
      <c r="P74" s="145"/>
      <c r="Q74" s="141"/>
      <c r="R74" s="144"/>
      <c r="S74" s="141"/>
      <c r="T74" s="141"/>
      <c r="U74" s="141"/>
    </row>
    <row r="75" ht="12.75" customHeight="1">
      <c r="A75" s="141"/>
      <c r="B75" s="141"/>
      <c r="C75" s="141"/>
      <c r="D75" s="141"/>
      <c r="E75" s="142"/>
      <c r="F75" s="141"/>
      <c r="G75" s="141"/>
      <c r="H75" s="141"/>
      <c r="I75" s="141"/>
      <c r="J75" s="141"/>
      <c r="K75" s="141"/>
      <c r="L75" s="141"/>
      <c r="M75" s="144"/>
      <c r="N75" s="144"/>
      <c r="O75" s="141"/>
      <c r="P75" s="145"/>
      <c r="Q75" s="141"/>
      <c r="R75" s="144"/>
      <c r="S75" s="141"/>
      <c r="T75" s="141"/>
      <c r="U75" s="141"/>
    </row>
    <row r="76" ht="12.75" customHeight="1">
      <c r="A76" s="141"/>
      <c r="B76" s="141"/>
      <c r="C76" s="141"/>
      <c r="D76" s="141"/>
      <c r="E76" s="142"/>
      <c r="F76" s="141"/>
      <c r="G76" s="141"/>
      <c r="H76" s="141"/>
      <c r="I76" s="141"/>
      <c r="J76" s="141"/>
      <c r="K76" s="141"/>
      <c r="L76" s="141"/>
      <c r="M76" s="144"/>
      <c r="N76" s="144"/>
      <c r="O76" s="141"/>
      <c r="P76" s="145"/>
      <c r="Q76" s="141"/>
      <c r="R76" s="144"/>
      <c r="S76" s="141"/>
      <c r="T76" s="141"/>
      <c r="U76" s="141"/>
    </row>
    <row r="77" ht="12.75" customHeight="1">
      <c r="A77" s="141"/>
      <c r="B77" s="141"/>
      <c r="C77" s="141"/>
      <c r="D77" s="141"/>
      <c r="E77" s="142"/>
      <c r="F77" s="141"/>
      <c r="G77" s="141"/>
      <c r="H77" s="141"/>
      <c r="I77" s="141"/>
      <c r="J77" s="141"/>
      <c r="K77" s="141"/>
      <c r="L77" s="141"/>
      <c r="M77" s="144"/>
      <c r="N77" s="144"/>
      <c r="O77" s="141"/>
      <c r="P77" s="145"/>
      <c r="Q77" s="141"/>
      <c r="R77" s="144"/>
      <c r="S77" s="141"/>
      <c r="T77" s="141"/>
      <c r="U77" s="141"/>
    </row>
    <row r="78" ht="12.75" customHeight="1">
      <c r="A78" s="141"/>
      <c r="B78" s="141"/>
      <c r="C78" s="141"/>
      <c r="D78" s="141"/>
      <c r="E78" s="142"/>
      <c r="F78" s="141"/>
      <c r="G78" s="141"/>
      <c r="H78" s="141"/>
      <c r="I78" s="141"/>
      <c r="J78" s="141"/>
      <c r="K78" s="141"/>
      <c r="L78" s="141"/>
      <c r="M78" s="144"/>
      <c r="N78" s="144"/>
      <c r="O78" s="141"/>
      <c r="P78" s="145"/>
      <c r="Q78" s="141"/>
      <c r="R78" s="144"/>
      <c r="S78" s="141"/>
      <c r="T78" s="141"/>
      <c r="U78" s="141"/>
    </row>
    <row r="79" ht="12.75" customHeight="1">
      <c r="A79" s="141"/>
      <c r="B79" s="141"/>
      <c r="C79" s="141"/>
      <c r="D79" s="141"/>
      <c r="E79" s="142"/>
      <c r="F79" s="141"/>
      <c r="G79" s="141"/>
      <c r="H79" s="141"/>
      <c r="I79" s="141"/>
      <c r="J79" s="141"/>
      <c r="K79" s="141"/>
      <c r="L79" s="141"/>
      <c r="M79" s="144"/>
      <c r="N79" s="144"/>
      <c r="O79" s="141"/>
      <c r="P79" s="145"/>
      <c r="Q79" s="141"/>
      <c r="R79" s="144"/>
      <c r="S79" s="141"/>
      <c r="T79" s="141"/>
      <c r="U79" s="141"/>
    </row>
    <row r="80" ht="12.75" customHeight="1">
      <c r="A80" s="141"/>
      <c r="B80" s="141"/>
      <c r="C80" s="141"/>
      <c r="D80" s="141"/>
      <c r="E80" s="142"/>
      <c r="F80" s="141"/>
      <c r="G80" s="141"/>
      <c r="H80" s="141"/>
      <c r="I80" s="141"/>
      <c r="J80" s="141"/>
      <c r="K80" s="141"/>
      <c r="L80" s="141"/>
      <c r="M80" s="144"/>
      <c r="N80" s="144"/>
      <c r="O80" s="141"/>
      <c r="P80" s="145"/>
      <c r="Q80" s="141"/>
      <c r="R80" s="144"/>
      <c r="S80" s="141"/>
      <c r="T80" s="141"/>
      <c r="U80" s="141"/>
    </row>
    <row r="81" ht="12.75" customHeight="1">
      <c r="A81" s="141"/>
      <c r="B81" s="141"/>
      <c r="C81" s="141"/>
      <c r="D81" s="141"/>
      <c r="E81" s="142"/>
      <c r="F81" s="141"/>
      <c r="G81" s="141"/>
      <c r="H81" s="141"/>
      <c r="I81" s="141"/>
      <c r="J81" s="141"/>
      <c r="K81" s="141"/>
      <c r="L81" s="141"/>
      <c r="M81" s="144"/>
      <c r="N81" s="144"/>
      <c r="O81" s="141"/>
      <c r="P81" s="145"/>
      <c r="Q81" s="141"/>
      <c r="R81" s="144"/>
      <c r="S81" s="141"/>
      <c r="T81" s="141"/>
      <c r="U81" s="141"/>
    </row>
    <row r="82" ht="12.75" customHeight="1">
      <c r="A82" s="141"/>
      <c r="B82" s="141"/>
      <c r="C82" s="141"/>
      <c r="D82" s="141"/>
      <c r="E82" s="142"/>
      <c r="F82" s="141"/>
      <c r="G82" s="141"/>
      <c r="H82" s="141"/>
      <c r="I82" s="141"/>
      <c r="J82" s="141"/>
      <c r="K82" s="141"/>
      <c r="L82" s="141"/>
      <c r="M82" s="144"/>
      <c r="N82" s="144"/>
      <c r="O82" s="141"/>
      <c r="P82" s="145"/>
      <c r="Q82" s="141"/>
      <c r="R82" s="144"/>
      <c r="S82" s="141"/>
      <c r="T82" s="141"/>
      <c r="U82" s="141"/>
    </row>
    <row r="83" ht="12.75" customHeight="1">
      <c r="A83" s="141"/>
      <c r="B83" s="141"/>
      <c r="C83" s="141"/>
      <c r="D83" s="141"/>
      <c r="E83" s="142"/>
      <c r="F83" s="141"/>
      <c r="G83" s="141"/>
      <c r="H83" s="141"/>
      <c r="I83" s="141"/>
      <c r="J83" s="141"/>
      <c r="K83" s="141"/>
      <c r="L83" s="141"/>
      <c r="M83" s="144"/>
      <c r="N83" s="144"/>
      <c r="O83" s="141"/>
      <c r="P83" s="145"/>
      <c r="Q83" s="141"/>
      <c r="R83" s="144"/>
      <c r="S83" s="141"/>
      <c r="T83" s="141"/>
      <c r="U83" s="141"/>
    </row>
    <row r="84" ht="12.75" customHeight="1">
      <c r="A84" s="141"/>
      <c r="B84" s="141"/>
      <c r="C84" s="141"/>
      <c r="D84" s="141"/>
      <c r="E84" s="142"/>
      <c r="F84" s="141"/>
      <c r="G84" s="141"/>
      <c r="H84" s="141"/>
      <c r="I84" s="141"/>
      <c r="J84" s="141"/>
      <c r="K84" s="141"/>
      <c r="L84" s="141"/>
      <c r="M84" s="144"/>
      <c r="N84" s="144"/>
      <c r="O84" s="141"/>
      <c r="P84" s="145"/>
      <c r="Q84" s="141"/>
      <c r="R84" s="144"/>
      <c r="S84" s="141"/>
      <c r="T84" s="141"/>
      <c r="U84" s="141"/>
    </row>
    <row r="85" ht="12.75" customHeight="1">
      <c r="A85" s="141"/>
      <c r="B85" s="141"/>
      <c r="C85" s="141"/>
      <c r="D85" s="141"/>
      <c r="E85" s="142"/>
      <c r="F85" s="141"/>
      <c r="G85" s="141"/>
      <c r="H85" s="141"/>
      <c r="I85" s="141"/>
      <c r="J85" s="141"/>
      <c r="K85" s="141"/>
      <c r="L85" s="141"/>
      <c r="M85" s="144"/>
      <c r="N85" s="144"/>
      <c r="O85" s="141"/>
      <c r="P85" s="145"/>
      <c r="Q85" s="141"/>
      <c r="R85" s="144"/>
      <c r="S85" s="141"/>
      <c r="T85" s="141"/>
      <c r="U85" s="141"/>
    </row>
    <row r="86" ht="12.75" customHeight="1">
      <c r="A86" s="141"/>
      <c r="B86" s="141"/>
      <c r="C86" s="141"/>
      <c r="D86" s="141"/>
      <c r="E86" s="142"/>
      <c r="F86" s="141"/>
      <c r="G86" s="141"/>
      <c r="H86" s="141"/>
      <c r="I86" s="141"/>
      <c r="J86" s="141"/>
      <c r="K86" s="141"/>
      <c r="L86" s="141"/>
      <c r="M86" s="144"/>
      <c r="N86" s="144"/>
      <c r="O86" s="141"/>
      <c r="P86" s="145"/>
      <c r="Q86" s="141"/>
      <c r="R86" s="144"/>
      <c r="S86" s="141"/>
      <c r="T86" s="141"/>
      <c r="U86" s="141"/>
    </row>
    <row r="87" ht="12.75" customHeight="1">
      <c r="A87" s="141"/>
      <c r="B87" s="141"/>
      <c r="C87" s="141"/>
      <c r="D87" s="141"/>
      <c r="E87" s="142"/>
      <c r="F87" s="141"/>
      <c r="G87" s="141"/>
      <c r="H87" s="141"/>
      <c r="I87" s="141"/>
      <c r="J87" s="141"/>
      <c r="K87" s="141"/>
      <c r="L87" s="141"/>
      <c r="M87" s="144"/>
      <c r="N87" s="144"/>
      <c r="O87" s="141"/>
      <c r="P87" s="145"/>
      <c r="Q87" s="141"/>
      <c r="R87" s="144"/>
      <c r="S87" s="141"/>
      <c r="T87" s="141"/>
      <c r="U87" s="141"/>
    </row>
    <row r="88" ht="12.75" customHeight="1">
      <c r="A88" s="141"/>
      <c r="B88" s="141"/>
      <c r="C88" s="141"/>
      <c r="D88" s="141"/>
      <c r="E88" s="142"/>
      <c r="F88" s="141"/>
      <c r="G88" s="141"/>
      <c r="H88" s="141"/>
      <c r="I88" s="141"/>
      <c r="J88" s="141"/>
      <c r="K88" s="141"/>
      <c r="L88" s="141"/>
      <c r="M88" s="144"/>
      <c r="N88" s="144"/>
      <c r="O88" s="141"/>
      <c r="P88" s="145"/>
      <c r="Q88" s="141"/>
      <c r="R88" s="144"/>
      <c r="S88" s="141"/>
      <c r="T88" s="141"/>
      <c r="U88" s="141"/>
    </row>
    <row r="89" ht="12.75" customHeight="1">
      <c r="A89" s="141"/>
      <c r="B89" s="141"/>
      <c r="C89" s="141"/>
      <c r="D89" s="141"/>
      <c r="E89" s="142"/>
      <c r="F89" s="141"/>
      <c r="G89" s="141"/>
      <c r="H89" s="141"/>
      <c r="I89" s="141"/>
      <c r="J89" s="141"/>
      <c r="K89" s="141"/>
      <c r="L89" s="141"/>
      <c r="M89" s="144"/>
      <c r="N89" s="144"/>
      <c r="O89" s="141"/>
      <c r="P89" s="145"/>
      <c r="Q89" s="141"/>
      <c r="R89" s="144"/>
      <c r="S89" s="141"/>
      <c r="T89" s="141"/>
      <c r="U89" s="141"/>
    </row>
    <row r="90" ht="12.75" customHeight="1">
      <c r="A90" s="141"/>
      <c r="B90" s="141"/>
      <c r="C90" s="141"/>
      <c r="D90" s="141"/>
      <c r="E90" s="142"/>
      <c r="F90" s="141"/>
      <c r="G90" s="141"/>
      <c r="H90" s="141"/>
      <c r="I90" s="141"/>
      <c r="J90" s="141"/>
      <c r="K90" s="141"/>
      <c r="L90" s="141"/>
      <c r="M90" s="144"/>
      <c r="N90" s="144"/>
      <c r="O90" s="141"/>
      <c r="P90" s="145"/>
      <c r="Q90" s="141"/>
      <c r="R90" s="144"/>
      <c r="S90" s="141"/>
      <c r="T90" s="141"/>
      <c r="U90" s="141"/>
    </row>
    <row r="91" ht="12.75" customHeight="1">
      <c r="A91" s="141"/>
      <c r="B91" s="141"/>
      <c r="C91" s="141"/>
      <c r="D91" s="141"/>
      <c r="E91" s="142"/>
      <c r="F91" s="141"/>
      <c r="G91" s="141"/>
      <c r="H91" s="141"/>
      <c r="I91" s="141"/>
      <c r="J91" s="141"/>
      <c r="K91" s="141"/>
      <c r="L91" s="141"/>
      <c r="M91" s="144"/>
      <c r="N91" s="144"/>
      <c r="O91" s="141"/>
      <c r="P91" s="145"/>
      <c r="Q91" s="141"/>
      <c r="R91" s="144"/>
      <c r="S91" s="141"/>
      <c r="T91" s="141"/>
      <c r="U91" s="141"/>
    </row>
    <row r="92" ht="12.75" customHeight="1">
      <c r="A92" s="141"/>
      <c r="B92" s="141"/>
      <c r="C92" s="141"/>
      <c r="D92" s="141"/>
      <c r="E92" s="142"/>
      <c r="F92" s="141"/>
      <c r="G92" s="141"/>
      <c r="H92" s="141"/>
      <c r="I92" s="141"/>
      <c r="J92" s="141"/>
      <c r="K92" s="141"/>
      <c r="L92" s="141"/>
      <c r="M92" s="144"/>
      <c r="N92" s="144"/>
      <c r="O92" s="141"/>
      <c r="P92" s="145"/>
      <c r="Q92" s="141"/>
      <c r="R92" s="144"/>
      <c r="S92" s="141"/>
      <c r="T92" s="141"/>
      <c r="U92" s="141"/>
    </row>
    <row r="93" ht="12.75" customHeight="1">
      <c r="A93" s="141"/>
      <c r="B93" s="141"/>
      <c r="C93" s="141"/>
      <c r="D93" s="141"/>
      <c r="E93" s="142"/>
      <c r="F93" s="141"/>
      <c r="G93" s="141"/>
      <c r="H93" s="141"/>
      <c r="I93" s="141"/>
      <c r="J93" s="141"/>
      <c r="K93" s="141"/>
      <c r="L93" s="141"/>
      <c r="M93" s="144"/>
      <c r="N93" s="144"/>
      <c r="O93" s="141"/>
      <c r="P93" s="145"/>
      <c r="Q93" s="141"/>
      <c r="R93" s="144"/>
      <c r="S93" s="141"/>
      <c r="T93" s="141"/>
      <c r="U93" s="141"/>
    </row>
    <row r="94" ht="12.75" customHeight="1">
      <c r="A94" s="141"/>
      <c r="B94" s="141"/>
      <c r="C94" s="141"/>
      <c r="D94" s="141"/>
      <c r="E94" s="142"/>
      <c r="F94" s="141"/>
      <c r="G94" s="141"/>
      <c r="H94" s="141"/>
      <c r="I94" s="141"/>
      <c r="J94" s="141"/>
      <c r="K94" s="141"/>
      <c r="L94" s="141"/>
      <c r="M94" s="144"/>
      <c r="N94" s="144"/>
      <c r="O94" s="141"/>
      <c r="P94" s="145"/>
      <c r="Q94" s="141"/>
      <c r="R94" s="144"/>
      <c r="S94" s="141"/>
      <c r="T94" s="141"/>
      <c r="U94" s="141"/>
    </row>
    <row r="95" ht="12.75" customHeight="1">
      <c r="A95" s="141"/>
      <c r="B95" s="141"/>
      <c r="C95" s="141"/>
      <c r="D95" s="141"/>
      <c r="E95" s="142"/>
      <c r="F95" s="141"/>
      <c r="G95" s="141"/>
      <c r="H95" s="141"/>
      <c r="I95" s="141"/>
      <c r="J95" s="141"/>
      <c r="K95" s="141"/>
      <c r="L95" s="141"/>
      <c r="M95" s="144"/>
      <c r="N95" s="144"/>
      <c r="O95" s="141"/>
      <c r="P95" s="145"/>
      <c r="Q95" s="141"/>
      <c r="R95" s="144"/>
      <c r="S95" s="141"/>
      <c r="T95" s="141"/>
      <c r="U95" s="141"/>
    </row>
    <row r="96" ht="12.75" customHeight="1">
      <c r="A96" s="141"/>
      <c r="B96" s="141"/>
      <c r="C96" s="141"/>
      <c r="D96" s="141"/>
      <c r="E96" s="142"/>
      <c r="F96" s="141"/>
      <c r="G96" s="141"/>
      <c r="H96" s="141"/>
      <c r="I96" s="141"/>
      <c r="J96" s="141"/>
      <c r="K96" s="141"/>
      <c r="L96" s="141"/>
      <c r="M96" s="144"/>
      <c r="N96" s="144"/>
      <c r="O96" s="141"/>
      <c r="P96" s="145"/>
      <c r="Q96" s="141"/>
      <c r="R96" s="144"/>
      <c r="S96" s="141"/>
      <c r="T96" s="141"/>
      <c r="U96" s="141"/>
    </row>
    <row r="97" ht="12.75" customHeight="1">
      <c r="A97" s="141"/>
      <c r="B97" s="141"/>
      <c r="C97" s="141"/>
      <c r="D97" s="141"/>
      <c r="E97" s="142"/>
      <c r="F97" s="141"/>
      <c r="G97" s="141"/>
      <c r="H97" s="141"/>
      <c r="I97" s="141"/>
      <c r="J97" s="141"/>
      <c r="K97" s="141"/>
      <c r="L97" s="141"/>
      <c r="M97" s="144"/>
      <c r="N97" s="144"/>
      <c r="O97" s="141"/>
      <c r="P97" s="145"/>
      <c r="Q97" s="141"/>
      <c r="R97" s="144"/>
      <c r="S97" s="141"/>
      <c r="T97" s="141"/>
      <c r="U97" s="141"/>
    </row>
    <row r="98" ht="12.75" customHeight="1">
      <c r="A98" s="141"/>
      <c r="B98" s="141"/>
      <c r="C98" s="141"/>
      <c r="D98" s="141"/>
      <c r="E98" s="142"/>
      <c r="F98" s="141"/>
      <c r="G98" s="141"/>
      <c r="H98" s="141"/>
      <c r="I98" s="141"/>
      <c r="J98" s="141"/>
      <c r="K98" s="141"/>
      <c r="L98" s="141"/>
      <c r="M98" s="144"/>
      <c r="N98" s="144"/>
      <c r="O98" s="141"/>
      <c r="P98" s="145"/>
      <c r="Q98" s="141"/>
      <c r="R98" s="144"/>
      <c r="S98" s="141"/>
      <c r="T98" s="141"/>
      <c r="U98" s="141"/>
    </row>
    <row r="99" ht="12.75" customHeight="1">
      <c r="A99" s="141"/>
      <c r="B99" s="141"/>
      <c r="C99" s="141"/>
      <c r="D99" s="141"/>
      <c r="E99" s="142"/>
      <c r="F99" s="141"/>
      <c r="G99" s="141"/>
      <c r="H99" s="141"/>
      <c r="I99" s="141"/>
      <c r="J99" s="141"/>
      <c r="K99" s="141"/>
      <c r="L99" s="141"/>
      <c r="M99" s="144"/>
      <c r="N99" s="144"/>
      <c r="O99" s="141"/>
      <c r="P99" s="145"/>
      <c r="Q99" s="141"/>
      <c r="R99" s="144"/>
      <c r="S99" s="141"/>
      <c r="T99" s="141"/>
      <c r="U99" s="141"/>
    </row>
    <row r="100" ht="12.75" customHeight="1">
      <c r="A100" s="141"/>
      <c r="B100" s="141"/>
      <c r="C100" s="141"/>
      <c r="D100" s="141"/>
      <c r="E100" s="142"/>
      <c r="F100" s="141"/>
      <c r="G100" s="141"/>
      <c r="H100" s="141"/>
      <c r="I100" s="141"/>
      <c r="J100" s="141"/>
      <c r="K100" s="141"/>
      <c r="L100" s="141"/>
      <c r="M100" s="144"/>
      <c r="N100" s="144"/>
      <c r="O100" s="141"/>
      <c r="P100" s="145"/>
      <c r="Q100" s="141"/>
      <c r="R100" s="144"/>
      <c r="S100" s="141"/>
      <c r="T100" s="141"/>
      <c r="U100" s="141"/>
    </row>
    <row r="101" ht="12.75" customHeight="1">
      <c r="A101" s="141"/>
      <c r="B101" s="141"/>
      <c r="C101" s="141"/>
      <c r="D101" s="141"/>
      <c r="E101" s="142"/>
      <c r="F101" s="141"/>
      <c r="G101" s="141"/>
      <c r="H101" s="141"/>
      <c r="I101" s="141"/>
      <c r="J101" s="141"/>
      <c r="K101" s="141"/>
      <c r="L101" s="141"/>
      <c r="M101" s="144"/>
      <c r="N101" s="144"/>
      <c r="O101" s="141"/>
      <c r="P101" s="145"/>
      <c r="Q101" s="141"/>
      <c r="R101" s="144"/>
      <c r="S101" s="141"/>
      <c r="T101" s="141"/>
      <c r="U101" s="141"/>
    </row>
    <row r="102" ht="12.75" customHeight="1">
      <c r="A102" s="141"/>
      <c r="B102" s="141"/>
      <c r="C102" s="141"/>
      <c r="D102" s="141"/>
      <c r="E102" s="142"/>
      <c r="F102" s="141"/>
      <c r="G102" s="141"/>
      <c r="H102" s="141"/>
      <c r="I102" s="141"/>
      <c r="J102" s="141"/>
      <c r="K102" s="141"/>
      <c r="L102" s="141"/>
      <c r="M102" s="144"/>
      <c r="N102" s="144"/>
      <c r="O102" s="141"/>
      <c r="P102" s="145"/>
      <c r="Q102" s="141"/>
      <c r="R102" s="144"/>
      <c r="S102" s="141"/>
      <c r="T102" s="141"/>
      <c r="U102" s="141"/>
    </row>
    <row r="103" ht="12.75" customHeight="1">
      <c r="A103" s="141"/>
      <c r="B103" s="141"/>
      <c r="C103" s="141"/>
      <c r="D103" s="141"/>
      <c r="E103" s="142"/>
      <c r="F103" s="141"/>
      <c r="G103" s="141"/>
      <c r="H103" s="141"/>
      <c r="I103" s="141"/>
      <c r="J103" s="141"/>
      <c r="K103" s="141"/>
      <c r="L103" s="141"/>
      <c r="M103" s="144"/>
      <c r="N103" s="144"/>
      <c r="O103" s="141"/>
      <c r="P103" s="145"/>
      <c r="Q103" s="141"/>
      <c r="R103" s="144"/>
      <c r="S103" s="141"/>
      <c r="T103" s="141"/>
      <c r="U103" s="141"/>
    </row>
    <row r="104" ht="12.75" customHeight="1">
      <c r="A104" s="141"/>
      <c r="B104" s="141"/>
      <c r="C104" s="141"/>
      <c r="D104" s="141"/>
      <c r="E104" s="142"/>
      <c r="F104" s="141"/>
      <c r="G104" s="141"/>
      <c r="H104" s="141"/>
      <c r="I104" s="141"/>
      <c r="J104" s="141"/>
      <c r="K104" s="141"/>
      <c r="L104" s="141"/>
      <c r="M104" s="144"/>
      <c r="N104" s="144"/>
      <c r="O104" s="141"/>
      <c r="P104" s="145"/>
      <c r="Q104" s="141"/>
      <c r="R104" s="144"/>
      <c r="S104" s="141"/>
      <c r="T104" s="141"/>
      <c r="U104" s="141"/>
    </row>
    <row r="105" ht="12.75" customHeight="1">
      <c r="A105" s="141"/>
      <c r="B105" s="141"/>
      <c r="C105" s="141"/>
      <c r="D105" s="141"/>
      <c r="E105" s="142"/>
      <c r="F105" s="141"/>
      <c r="G105" s="141"/>
      <c r="H105" s="141"/>
      <c r="I105" s="141"/>
      <c r="J105" s="141"/>
      <c r="K105" s="141"/>
      <c r="L105" s="141"/>
      <c r="M105" s="144"/>
      <c r="N105" s="144"/>
      <c r="O105" s="141"/>
      <c r="P105" s="145"/>
      <c r="Q105" s="141"/>
      <c r="R105" s="144"/>
      <c r="S105" s="141"/>
      <c r="T105" s="141"/>
      <c r="U105" s="141"/>
    </row>
    <row r="106" ht="12.75" customHeight="1">
      <c r="A106" s="141"/>
      <c r="B106" s="141"/>
      <c r="C106" s="141"/>
      <c r="D106" s="141"/>
      <c r="E106" s="142"/>
      <c r="F106" s="141"/>
      <c r="G106" s="141"/>
      <c r="H106" s="141"/>
      <c r="I106" s="141"/>
      <c r="J106" s="141"/>
      <c r="K106" s="141"/>
      <c r="L106" s="141"/>
      <c r="M106" s="144"/>
      <c r="N106" s="144"/>
      <c r="O106" s="141"/>
      <c r="P106" s="145"/>
      <c r="Q106" s="141"/>
      <c r="R106" s="144"/>
      <c r="S106" s="141"/>
      <c r="T106" s="141"/>
      <c r="U106" s="141"/>
    </row>
    <row r="107" ht="12.75" customHeight="1">
      <c r="A107" s="141"/>
      <c r="B107" s="141"/>
      <c r="C107" s="141"/>
      <c r="D107" s="141"/>
      <c r="E107" s="142"/>
      <c r="F107" s="141"/>
      <c r="G107" s="141"/>
      <c r="H107" s="141"/>
      <c r="I107" s="141"/>
      <c r="J107" s="141"/>
      <c r="K107" s="141"/>
      <c r="L107" s="141"/>
      <c r="M107" s="144"/>
      <c r="N107" s="144"/>
      <c r="O107" s="141"/>
      <c r="P107" s="145"/>
      <c r="Q107" s="141"/>
      <c r="R107" s="144"/>
      <c r="S107" s="141"/>
      <c r="T107" s="141"/>
      <c r="U107" s="141"/>
    </row>
    <row r="108" ht="12.75" customHeight="1">
      <c r="A108" s="141"/>
      <c r="B108" s="141"/>
      <c r="C108" s="141"/>
      <c r="D108" s="141"/>
      <c r="E108" s="142"/>
      <c r="F108" s="141"/>
      <c r="G108" s="141"/>
      <c r="H108" s="141"/>
      <c r="I108" s="141"/>
      <c r="J108" s="141"/>
      <c r="K108" s="141"/>
      <c r="L108" s="141"/>
      <c r="M108" s="144"/>
      <c r="N108" s="144"/>
      <c r="O108" s="141"/>
      <c r="P108" s="145"/>
      <c r="Q108" s="141"/>
      <c r="R108" s="144"/>
      <c r="S108" s="141"/>
      <c r="T108" s="141"/>
      <c r="U108" s="141"/>
    </row>
    <row r="109" ht="12.75" customHeight="1">
      <c r="A109" s="141"/>
      <c r="B109" s="141"/>
      <c r="C109" s="141"/>
      <c r="D109" s="141"/>
      <c r="E109" s="142"/>
      <c r="F109" s="141"/>
      <c r="G109" s="141"/>
      <c r="H109" s="141"/>
      <c r="I109" s="141"/>
      <c r="J109" s="141"/>
      <c r="K109" s="141"/>
      <c r="L109" s="141"/>
      <c r="M109" s="144"/>
      <c r="N109" s="144"/>
      <c r="O109" s="141"/>
      <c r="P109" s="145"/>
      <c r="Q109" s="141"/>
      <c r="R109" s="144"/>
      <c r="S109" s="141"/>
      <c r="T109" s="141"/>
      <c r="U109" s="141"/>
    </row>
    <row r="110" ht="12.75" customHeight="1">
      <c r="A110" s="141"/>
      <c r="B110" s="141"/>
      <c r="C110" s="141"/>
      <c r="D110" s="141"/>
      <c r="E110" s="142"/>
      <c r="F110" s="141"/>
      <c r="G110" s="141"/>
      <c r="H110" s="141"/>
      <c r="I110" s="141"/>
      <c r="J110" s="141"/>
      <c r="K110" s="141"/>
      <c r="L110" s="141"/>
      <c r="M110" s="144"/>
      <c r="N110" s="144"/>
      <c r="O110" s="141"/>
      <c r="P110" s="145"/>
      <c r="Q110" s="141"/>
      <c r="R110" s="144"/>
      <c r="S110" s="141"/>
      <c r="T110" s="141"/>
      <c r="U110" s="141"/>
    </row>
    <row r="111" ht="12.75" customHeight="1">
      <c r="A111" s="141"/>
      <c r="B111" s="141"/>
      <c r="C111" s="141"/>
      <c r="D111" s="141"/>
      <c r="E111" s="142"/>
      <c r="F111" s="141"/>
      <c r="G111" s="141"/>
      <c r="H111" s="141"/>
      <c r="I111" s="141"/>
      <c r="J111" s="141"/>
      <c r="K111" s="141"/>
      <c r="L111" s="141"/>
      <c r="M111" s="144"/>
      <c r="N111" s="144"/>
      <c r="O111" s="141"/>
      <c r="P111" s="145"/>
      <c r="Q111" s="141"/>
      <c r="R111" s="144"/>
      <c r="S111" s="141"/>
      <c r="T111" s="141"/>
      <c r="U111" s="141"/>
    </row>
    <row r="112" ht="12.75" customHeight="1">
      <c r="A112" s="141"/>
      <c r="B112" s="141"/>
      <c r="C112" s="141"/>
      <c r="D112" s="141"/>
      <c r="E112" s="142"/>
      <c r="F112" s="141"/>
      <c r="G112" s="141"/>
      <c r="H112" s="141"/>
      <c r="I112" s="141"/>
      <c r="J112" s="141"/>
      <c r="K112" s="141"/>
      <c r="L112" s="141"/>
      <c r="M112" s="144"/>
      <c r="N112" s="144"/>
      <c r="O112" s="141"/>
      <c r="P112" s="145"/>
      <c r="Q112" s="141"/>
      <c r="R112" s="144"/>
      <c r="S112" s="141"/>
      <c r="T112" s="141"/>
      <c r="U112" s="141"/>
    </row>
    <row r="113" ht="12.75" customHeight="1">
      <c r="A113" s="141"/>
      <c r="B113" s="141"/>
      <c r="C113" s="141"/>
      <c r="D113" s="141"/>
      <c r="E113" s="142"/>
      <c r="F113" s="141"/>
      <c r="G113" s="141"/>
      <c r="H113" s="141"/>
      <c r="I113" s="141"/>
      <c r="J113" s="141"/>
      <c r="K113" s="141"/>
      <c r="L113" s="141"/>
      <c r="M113" s="144"/>
      <c r="N113" s="144"/>
      <c r="O113" s="141"/>
      <c r="P113" s="145"/>
      <c r="Q113" s="141"/>
      <c r="R113" s="144"/>
      <c r="S113" s="141"/>
      <c r="T113" s="141"/>
      <c r="U113" s="141"/>
    </row>
    <row r="114" ht="12.75" customHeight="1">
      <c r="A114" s="141"/>
      <c r="B114" s="141"/>
      <c r="C114" s="141"/>
      <c r="D114" s="141"/>
      <c r="E114" s="142"/>
      <c r="F114" s="141"/>
      <c r="G114" s="141"/>
      <c r="H114" s="141"/>
      <c r="I114" s="141"/>
      <c r="J114" s="141"/>
      <c r="K114" s="141"/>
      <c r="L114" s="141"/>
      <c r="M114" s="144"/>
      <c r="N114" s="144"/>
      <c r="O114" s="141"/>
      <c r="P114" s="145"/>
      <c r="Q114" s="141"/>
      <c r="R114" s="144"/>
      <c r="S114" s="141"/>
      <c r="T114" s="141"/>
      <c r="U114" s="141"/>
    </row>
    <row r="115" ht="12.75" customHeight="1">
      <c r="A115" s="141"/>
      <c r="B115" s="141"/>
      <c r="C115" s="141"/>
      <c r="D115" s="141"/>
      <c r="E115" s="142"/>
      <c r="F115" s="141"/>
      <c r="G115" s="141"/>
      <c r="H115" s="141"/>
      <c r="I115" s="141"/>
      <c r="J115" s="141"/>
      <c r="K115" s="141"/>
      <c r="L115" s="141"/>
      <c r="M115" s="144"/>
      <c r="N115" s="144"/>
      <c r="O115" s="141"/>
      <c r="P115" s="145"/>
      <c r="Q115" s="141"/>
      <c r="R115" s="144"/>
      <c r="S115" s="141"/>
      <c r="T115" s="141"/>
      <c r="U115" s="141"/>
    </row>
    <row r="116" ht="12.75" customHeight="1">
      <c r="A116" s="141"/>
      <c r="B116" s="141"/>
      <c r="C116" s="141"/>
      <c r="D116" s="141"/>
      <c r="E116" s="142"/>
      <c r="F116" s="141"/>
      <c r="G116" s="141"/>
      <c r="H116" s="141"/>
      <c r="I116" s="141"/>
      <c r="J116" s="141"/>
      <c r="K116" s="141"/>
      <c r="L116" s="141"/>
      <c r="M116" s="144"/>
      <c r="N116" s="144"/>
      <c r="O116" s="141"/>
      <c r="P116" s="145"/>
      <c r="Q116" s="141"/>
      <c r="R116" s="144"/>
      <c r="S116" s="141"/>
      <c r="T116" s="141"/>
      <c r="U116" s="141"/>
    </row>
    <row r="117" ht="12.75" customHeight="1">
      <c r="A117" s="141"/>
      <c r="B117" s="141"/>
      <c r="C117" s="141"/>
      <c r="D117" s="141"/>
      <c r="E117" s="142"/>
      <c r="F117" s="141"/>
      <c r="G117" s="141"/>
      <c r="H117" s="141"/>
      <c r="I117" s="141"/>
      <c r="J117" s="141"/>
      <c r="K117" s="141"/>
      <c r="L117" s="141"/>
      <c r="M117" s="144"/>
      <c r="N117" s="144"/>
      <c r="O117" s="141"/>
      <c r="P117" s="145"/>
      <c r="Q117" s="141"/>
      <c r="R117" s="144"/>
      <c r="S117" s="141"/>
      <c r="T117" s="141"/>
      <c r="U117" s="141"/>
    </row>
    <row r="118" ht="12.75" customHeight="1">
      <c r="A118" s="141"/>
      <c r="B118" s="141"/>
      <c r="C118" s="141"/>
      <c r="D118" s="141"/>
      <c r="E118" s="142"/>
      <c r="F118" s="141"/>
      <c r="G118" s="141"/>
      <c r="H118" s="141"/>
      <c r="I118" s="141"/>
      <c r="J118" s="141"/>
      <c r="K118" s="141"/>
      <c r="L118" s="141"/>
      <c r="M118" s="144"/>
      <c r="N118" s="144"/>
      <c r="O118" s="141"/>
      <c r="P118" s="145"/>
      <c r="Q118" s="141"/>
      <c r="R118" s="144"/>
      <c r="S118" s="141"/>
      <c r="T118" s="141"/>
      <c r="U118" s="141"/>
    </row>
    <row r="119" ht="12.75" customHeight="1">
      <c r="A119" s="141"/>
      <c r="B119" s="141"/>
      <c r="C119" s="141"/>
      <c r="D119" s="141"/>
      <c r="E119" s="142"/>
      <c r="F119" s="141"/>
      <c r="G119" s="141"/>
      <c r="H119" s="141"/>
      <c r="I119" s="141"/>
      <c r="J119" s="141"/>
      <c r="K119" s="141"/>
      <c r="L119" s="141"/>
      <c r="M119" s="144"/>
      <c r="N119" s="144"/>
      <c r="O119" s="141"/>
      <c r="P119" s="145"/>
      <c r="Q119" s="141"/>
      <c r="R119" s="144"/>
      <c r="S119" s="141"/>
      <c r="T119" s="141"/>
      <c r="U119" s="141"/>
    </row>
    <row r="120" ht="12.75" customHeight="1">
      <c r="A120" s="141"/>
      <c r="B120" s="141"/>
      <c r="C120" s="141"/>
      <c r="D120" s="141"/>
      <c r="E120" s="142"/>
      <c r="F120" s="141"/>
      <c r="G120" s="141"/>
      <c r="H120" s="141"/>
      <c r="I120" s="141"/>
      <c r="J120" s="141"/>
      <c r="K120" s="141"/>
      <c r="L120" s="141"/>
      <c r="M120" s="144"/>
      <c r="N120" s="144"/>
      <c r="O120" s="141"/>
      <c r="P120" s="145"/>
      <c r="Q120" s="141"/>
      <c r="R120" s="144"/>
      <c r="S120" s="141"/>
      <c r="T120" s="141"/>
      <c r="U120" s="141"/>
    </row>
    <row r="121" ht="12.75" customHeight="1">
      <c r="A121" s="141"/>
      <c r="B121" s="141"/>
      <c r="C121" s="141"/>
      <c r="D121" s="141"/>
      <c r="E121" s="142"/>
      <c r="F121" s="141"/>
      <c r="G121" s="141"/>
      <c r="H121" s="141"/>
      <c r="I121" s="141"/>
      <c r="J121" s="141"/>
      <c r="K121" s="141"/>
      <c r="L121" s="141"/>
      <c r="M121" s="144"/>
      <c r="N121" s="144"/>
      <c r="O121" s="141"/>
      <c r="P121" s="145"/>
      <c r="Q121" s="141"/>
      <c r="R121" s="144"/>
      <c r="S121" s="141"/>
      <c r="T121" s="141"/>
      <c r="U121" s="141"/>
    </row>
    <row r="122" ht="12.75" customHeight="1">
      <c r="A122" s="141"/>
      <c r="B122" s="141"/>
      <c r="C122" s="141"/>
      <c r="D122" s="141"/>
      <c r="E122" s="142"/>
      <c r="F122" s="141"/>
      <c r="G122" s="141"/>
      <c r="H122" s="141"/>
      <c r="I122" s="141"/>
      <c r="J122" s="141"/>
      <c r="K122" s="141"/>
      <c r="L122" s="141"/>
      <c r="M122" s="144"/>
      <c r="N122" s="144"/>
      <c r="O122" s="141"/>
      <c r="P122" s="145"/>
      <c r="Q122" s="141"/>
      <c r="R122" s="144"/>
      <c r="S122" s="141"/>
      <c r="T122" s="141"/>
      <c r="U122" s="141"/>
    </row>
    <row r="123" ht="12.75" customHeight="1">
      <c r="A123" s="141"/>
      <c r="B123" s="141"/>
      <c r="C123" s="141"/>
      <c r="D123" s="141"/>
      <c r="E123" s="142"/>
      <c r="F123" s="141"/>
      <c r="G123" s="141"/>
      <c r="H123" s="141"/>
      <c r="I123" s="141"/>
      <c r="J123" s="141"/>
      <c r="K123" s="141"/>
      <c r="L123" s="141"/>
      <c r="M123" s="144"/>
      <c r="N123" s="144"/>
      <c r="O123" s="141"/>
      <c r="P123" s="145"/>
      <c r="Q123" s="141"/>
      <c r="R123" s="144"/>
      <c r="S123" s="141"/>
      <c r="T123" s="141"/>
      <c r="U123" s="141"/>
    </row>
    <row r="124" ht="12.75" customHeight="1">
      <c r="A124" s="141"/>
      <c r="B124" s="141"/>
      <c r="C124" s="141"/>
      <c r="D124" s="141"/>
      <c r="E124" s="142"/>
      <c r="F124" s="141"/>
      <c r="G124" s="141"/>
      <c r="H124" s="141"/>
      <c r="I124" s="141"/>
      <c r="J124" s="141"/>
      <c r="K124" s="141"/>
      <c r="L124" s="141"/>
      <c r="M124" s="144"/>
      <c r="N124" s="144"/>
      <c r="O124" s="141"/>
      <c r="P124" s="145"/>
      <c r="Q124" s="141"/>
      <c r="R124" s="144"/>
      <c r="S124" s="141"/>
      <c r="T124" s="141"/>
      <c r="U124" s="141"/>
    </row>
    <row r="125" ht="12.75" customHeight="1">
      <c r="A125" s="141"/>
      <c r="B125" s="141"/>
      <c r="C125" s="141"/>
      <c r="D125" s="141"/>
      <c r="E125" s="142"/>
      <c r="F125" s="141"/>
      <c r="G125" s="141"/>
      <c r="H125" s="141"/>
      <c r="I125" s="141"/>
      <c r="J125" s="141"/>
      <c r="K125" s="141"/>
      <c r="L125" s="141"/>
      <c r="M125" s="144"/>
      <c r="N125" s="144"/>
      <c r="O125" s="141"/>
      <c r="P125" s="145"/>
      <c r="Q125" s="141"/>
      <c r="R125" s="144"/>
      <c r="S125" s="141"/>
      <c r="T125" s="141"/>
      <c r="U125" s="141"/>
    </row>
    <row r="126" ht="12.75" customHeight="1">
      <c r="A126" s="141"/>
      <c r="B126" s="141"/>
      <c r="C126" s="141"/>
      <c r="D126" s="141"/>
      <c r="E126" s="142"/>
      <c r="F126" s="141"/>
      <c r="G126" s="141"/>
      <c r="H126" s="141"/>
      <c r="I126" s="141"/>
      <c r="J126" s="141"/>
      <c r="K126" s="141"/>
      <c r="L126" s="141"/>
      <c r="M126" s="144"/>
      <c r="N126" s="144"/>
      <c r="O126" s="141"/>
      <c r="P126" s="145"/>
      <c r="Q126" s="141"/>
      <c r="R126" s="144"/>
      <c r="S126" s="141"/>
      <c r="T126" s="141"/>
      <c r="U126" s="141"/>
    </row>
    <row r="127" ht="12.75" customHeight="1">
      <c r="A127" s="141"/>
      <c r="B127" s="141"/>
      <c r="C127" s="141"/>
      <c r="D127" s="141"/>
      <c r="E127" s="142"/>
      <c r="F127" s="141"/>
      <c r="G127" s="141"/>
      <c r="H127" s="141"/>
      <c r="I127" s="141"/>
      <c r="J127" s="141"/>
      <c r="K127" s="141"/>
      <c r="L127" s="141"/>
      <c r="M127" s="144"/>
      <c r="N127" s="144"/>
      <c r="O127" s="141"/>
      <c r="P127" s="145"/>
      <c r="Q127" s="141"/>
      <c r="R127" s="144"/>
      <c r="S127" s="141"/>
      <c r="T127" s="141"/>
      <c r="U127" s="141"/>
    </row>
    <row r="128" ht="12.75" customHeight="1">
      <c r="A128" s="141"/>
      <c r="B128" s="141"/>
      <c r="C128" s="141"/>
      <c r="D128" s="141"/>
      <c r="E128" s="142"/>
      <c r="F128" s="141"/>
      <c r="G128" s="141"/>
      <c r="H128" s="141"/>
      <c r="I128" s="141"/>
      <c r="J128" s="141"/>
      <c r="K128" s="141"/>
      <c r="L128" s="141"/>
      <c r="M128" s="144"/>
      <c r="N128" s="144"/>
      <c r="O128" s="141"/>
      <c r="P128" s="145"/>
      <c r="Q128" s="141"/>
      <c r="R128" s="144"/>
      <c r="S128" s="141"/>
      <c r="T128" s="141"/>
      <c r="U128" s="141"/>
    </row>
    <row r="129" ht="12.75" customHeight="1">
      <c r="A129" s="141"/>
      <c r="B129" s="141"/>
      <c r="C129" s="141"/>
      <c r="D129" s="141"/>
      <c r="E129" s="142"/>
      <c r="F129" s="141"/>
      <c r="G129" s="141"/>
      <c r="H129" s="141"/>
      <c r="I129" s="141"/>
      <c r="J129" s="141"/>
      <c r="K129" s="141"/>
      <c r="L129" s="141"/>
      <c r="M129" s="144"/>
      <c r="N129" s="144"/>
      <c r="O129" s="141"/>
      <c r="P129" s="145"/>
      <c r="Q129" s="141"/>
      <c r="R129" s="144"/>
      <c r="S129" s="141"/>
      <c r="T129" s="141"/>
      <c r="U129" s="141"/>
    </row>
    <row r="130" ht="12.75" customHeight="1">
      <c r="A130" s="141"/>
      <c r="B130" s="141"/>
      <c r="C130" s="141"/>
      <c r="D130" s="141"/>
      <c r="E130" s="142"/>
      <c r="F130" s="141"/>
      <c r="G130" s="141"/>
      <c r="H130" s="141"/>
      <c r="I130" s="141"/>
      <c r="J130" s="141"/>
      <c r="K130" s="141"/>
      <c r="L130" s="141"/>
      <c r="M130" s="144"/>
      <c r="N130" s="144"/>
      <c r="O130" s="141"/>
      <c r="P130" s="145"/>
      <c r="Q130" s="141"/>
      <c r="R130" s="144"/>
      <c r="S130" s="141"/>
      <c r="T130" s="141"/>
      <c r="U130" s="141"/>
    </row>
    <row r="131" ht="12.75" customHeight="1">
      <c r="A131" s="141"/>
      <c r="B131" s="141"/>
      <c r="C131" s="141"/>
      <c r="D131" s="141"/>
      <c r="E131" s="142"/>
      <c r="F131" s="141"/>
      <c r="G131" s="141"/>
      <c r="H131" s="141"/>
      <c r="I131" s="141"/>
      <c r="J131" s="141"/>
      <c r="K131" s="141"/>
      <c r="L131" s="141"/>
      <c r="M131" s="144"/>
      <c r="N131" s="144"/>
      <c r="O131" s="141"/>
      <c r="P131" s="145"/>
      <c r="Q131" s="141"/>
      <c r="R131" s="144"/>
      <c r="S131" s="141"/>
      <c r="T131" s="141"/>
      <c r="U131" s="141"/>
    </row>
    <row r="132" ht="12.75" customHeight="1">
      <c r="A132" s="141"/>
      <c r="B132" s="141"/>
      <c r="C132" s="141"/>
      <c r="D132" s="141"/>
      <c r="E132" s="142"/>
      <c r="F132" s="141"/>
      <c r="G132" s="141"/>
      <c r="H132" s="141"/>
      <c r="I132" s="141"/>
      <c r="J132" s="141"/>
      <c r="K132" s="141"/>
      <c r="L132" s="141"/>
      <c r="M132" s="144"/>
      <c r="N132" s="144"/>
      <c r="O132" s="141"/>
      <c r="P132" s="145"/>
      <c r="Q132" s="141"/>
      <c r="R132" s="144"/>
      <c r="S132" s="141"/>
      <c r="T132" s="141"/>
      <c r="U132" s="141"/>
    </row>
    <row r="133" ht="12.75" customHeight="1">
      <c r="A133" s="141"/>
      <c r="B133" s="141"/>
      <c r="C133" s="141"/>
      <c r="D133" s="141"/>
      <c r="E133" s="142"/>
      <c r="F133" s="141"/>
      <c r="G133" s="141"/>
      <c r="H133" s="141"/>
      <c r="I133" s="141"/>
      <c r="J133" s="141"/>
      <c r="K133" s="141"/>
      <c r="L133" s="141"/>
      <c r="M133" s="144"/>
      <c r="N133" s="144"/>
      <c r="O133" s="141"/>
      <c r="P133" s="145"/>
      <c r="Q133" s="141"/>
      <c r="R133" s="144"/>
      <c r="S133" s="141"/>
      <c r="T133" s="141"/>
      <c r="U133" s="141"/>
    </row>
    <row r="134" ht="12.75" customHeight="1">
      <c r="A134" s="141"/>
      <c r="B134" s="141"/>
      <c r="C134" s="141"/>
      <c r="D134" s="141"/>
      <c r="E134" s="142"/>
      <c r="F134" s="141"/>
      <c r="G134" s="141"/>
      <c r="H134" s="141"/>
      <c r="I134" s="141"/>
      <c r="J134" s="141"/>
      <c r="K134" s="141"/>
      <c r="L134" s="141"/>
      <c r="M134" s="144"/>
      <c r="N134" s="144"/>
      <c r="O134" s="141"/>
      <c r="P134" s="145"/>
      <c r="Q134" s="141"/>
      <c r="R134" s="144"/>
      <c r="S134" s="141"/>
      <c r="T134" s="141"/>
      <c r="U134" s="141"/>
    </row>
    <row r="135" ht="12.75" customHeight="1">
      <c r="A135" s="141"/>
      <c r="B135" s="141"/>
      <c r="C135" s="141"/>
      <c r="D135" s="141"/>
      <c r="E135" s="142"/>
      <c r="F135" s="141"/>
      <c r="G135" s="141"/>
      <c r="H135" s="141"/>
      <c r="I135" s="141"/>
      <c r="J135" s="141"/>
      <c r="K135" s="141"/>
      <c r="L135" s="141"/>
      <c r="M135" s="144"/>
      <c r="N135" s="144"/>
      <c r="O135" s="141"/>
      <c r="P135" s="145"/>
      <c r="Q135" s="141"/>
      <c r="R135" s="144"/>
      <c r="S135" s="141"/>
      <c r="T135" s="141"/>
      <c r="U135" s="141"/>
    </row>
    <row r="136" ht="12.75" customHeight="1">
      <c r="A136" s="141"/>
      <c r="B136" s="141"/>
      <c r="C136" s="141"/>
      <c r="D136" s="141"/>
      <c r="E136" s="142"/>
      <c r="F136" s="141"/>
      <c r="G136" s="141"/>
      <c r="H136" s="141"/>
      <c r="I136" s="141"/>
      <c r="J136" s="141"/>
      <c r="K136" s="141"/>
      <c r="L136" s="141"/>
      <c r="M136" s="144"/>
      <c r="N136" s="144"/>
      <c r="O136" s="141"/>
      <c r="P136" s="145"/>
      <c r="Q136" s="141"/>
      <c r="R136" s="144"/>
      <c r="S136" s="141"/>
      <c r="T136" s="141"/>
      <c r="U136" s="141"/>
    </row>
    <row r="137" ht="12.75" customHeight="1">
      <c r="A137" s="141"/>
      <c r="B137" s="141"/>
      <c r="C137" s="141"/>
      <c r="D137" s="141"/>
      <c r="E137" s="142"/>
      <c r="F137" s="141"/>
      <c r="G137" s="141"/>
      <c r="H137" s="141"/>
      <c r="I137" s="141"/>
      <c r="J137" s="141"/>
      <c r="K137" s="141"/>
      <c r="L137" s="141"/>
      <c r="M137" s="144"/>
      <c r="N137" s="144"/>
      <c r="O137" s="141"/>
      <c r="P137" s="145"/>
      <c r="Q137" s="141"/>
      <c r="R137" s="144"/>
      <c r="S137" s="141"/>
      <c r="T137" s="141"/>
      <c r="U137" s="141"/>
    </row>
    <row r="138" ht="12.75" customHeight="1">
      <c r="A138" s="141"/>
      <c r="B138" s="141"/>
      <c r="C138" s="141"/>
      <c r="D138" s="141"/>
      <c r="E138" s="142"/>
      <c r="F138" s="141"/>
      <c r="G138" s="141"/>
      <c r="H138" s="141"/>
      <c r="I138" s="141"/>
      <c r="J138" s="141"/>
      <c r="K138" s="141"/>
      <c r="L138" s="141"/>
      <c r="M138" s="144"/>
      <c r="N138" s="144"/>
      <c r="O138" s="141"/>
      <c r="P138" s="145"/>
      <c r="Q138" s="141"/>
      <c r="R138" s="144"/>
      <c r="S138" s="141"/>
      <c r="T138" s="141"/>
      <c r="U138" s="141"/>
    </row>
    <row r="139" ht="12.75" customHeight="1">
      <c r="A139" s="141"/>
      <c r="B139" s="141"/>
      <c r="C139" s="141"/>
      <c r="D139" s="141"/>
      <c r="E139" s="142"/>
      <c r="F139" s="141"/>
      <c r="G139" s="141"/>
      <c r="H139" s="141"/>
      <c r="I139" s="141"/>
      <c r="J139" s="141"/>
      <c r="K139" s="141"/>
      <c r="L139" s="141"/>
      <c r="M139" s="144"/>
      <c r="N139" s="144"/>
      <c r="O139" s="141"/>
      <c r="P139" s="145"/>
      <c r="Q139" s="141"/>
      <c r="R139" s="144"/>
      <c r="S139" s="141"/>
      <c r="T139" s="141"/>
      <c r="U139" s="141"/>
    </row>
    <row r="140" ht="12.75" customHeight="1">
      <c r="A140" s="141"/>
      <c r="B140" s="141"/>
      <c r="C140" s="141"/>
      <c r="D140" s="141"/>
      <c r="E140" s="142"/>
      <c r="F140" s="141"/>
      <c r="G140" s="141"/>
      <c r="H140" s="141"/>
      <c r="I140" s="141"/>
      <c r="J140" s="141"/>
      <c r="K140" s="141"/>
      <c r="L140" s="141"/>
      <c r="M140" s="144"/>
      <c r="N140" s="144"/>
      <c r="O140" s="141"/>
      <c r="P140" s="145"/>
      <c r="Q140" s="141"/>
      <c r="R140" s="144"/>
      <c r="S140" s="141"/>
      <c r="T140" s="141"/>
      <c r="U140" s="141"/>
    </row>
    <row r="141" ht="12.75" customHeight="1">
      <c r="A141" s="141"/>
      <c r="B141" s="141"/>
      <c r="C141" s="141"/>
      <c r="D141" s="141"/>
      <c r="E141" s="142"/>
      <c r="F141" s="141"/>
      <c r="G141" s="141"/>
      <c r="H141" s="141"/>
      <c r="I141" s="141"/>
      <c r="J141" s="141"/>
      <c r="K141" s="141"/>
      <c r="L141" s="141"/>
      <c r="M141" s="144"/>
      <c r="N141" s="144"/>
      <c r="O141" s="141"/>
      <c r="P141" s="145"/>
      <c r="Q141" s="141"/>
      <c r="R141" s="144"/>
      <c r="S141" s="141"/>
      <c r="T141" s="141"/>
      <c r="U141" s="141"/>
    </row>
    <row r="142" ht="12.75" customHeight="1">
      <c r="A142" s="141"/>
      <c r="B142" s="141"/>
      <c r="C142" s="141"/>
      <c r="D142" s="141"/>
      <c r="E142" s="142"/>
      <c r="F142" s="141"/>
      <c r="G142" s="141"/>
      <c r="H142" s="141"/>
      <c r="I142" s="141"/>
      <c r="J142" s="141"/>
      <c r="K142" s="141"/>
      <c r="L142" s="141"/>
      <c r="M142" s="144"/>
      <c r="N142" s="144"/>
      <c r="O142" s="141"/>
      <c r="P142" s="145"/>
      <c r="Q142" s="141"/>
      <c r="R142" s="144"/>
      <c r="S142" s="141"/>
      <c r="T142" s="141"/>
      <c r="U142" s="141"/>
    </row>
    <row r="143" ht="12.75" customHeight="1">
      <c r="A143" s="141"/>
      <c r="B143" s="141"/>
      <c r="C143" s="141"/>
      <c r="D143" s="141"/>
      <c r="E143" s="142"/>
      <c r="F143" s="141"/>
      <c r="G143" s="141"/>
      <c r="H143" s="141"/>
      <c r="I143" s="141"/>
      <c r="J143" s="141"/>
      <c r="K143" s="141"/>
      <c r="L143" s="141"/>
      <c r="M143" s="144"/>
      <c r="N143" s="144"/>
      <c r="O143" s="141"/>
      <c r="P143" s="145"/>
      <c r="Q143" s="141"/>
      <c r="R143" s="144"/>
      <c r="S143" s="141"/>
      <c r="T143" s="141"/>
      <c r="U143" s="141"/>
    </row>
    <row r="144" ht="12.75" customHeight="1">
      <c r="A144" s="141"/>
      <c r="B144" s="141"/>
      <c r="C144" s="141"/>
      <c r="D144" s="141"/>
      <c r="E144" s="142"/>
      <c r="F144" s="141"/>
      <c r="G144" s="141"/>
      <c r="H144" s="141"/>
      <c r="I144" s="141"/>
      <c r="J144" s="141"/>
      <c r="K144" s="141"/>
      <c r="L144" s="141"/>
      <c r="M144" s="144"/>
      <c r="N144" s="144"/>
      <c r="O144" s="141"/>
      <c r="P144" s="145"/>
      <c r="Q144" s="141"/>
      <c r="R144" s="144"/>
      <c r="S144" s="141"/>
      <c r="T144" s="141"/>
      <c r="U144" s="141"/>
    </row>
    <row r="145" ht="12.75" customHeight="1">
      <c r="A145" s="141"/>
      <c r="B145" s="141"/>
      <c r="C145" s="141"/>
      <c r="D145" s="141"/>
      <c r="E145" s="142"/>
      <c r="F145" s="141"/>
      <c r="G145" s="141"/>
      <c r="H145" s="141"/>
      <c r="I145" s="141"/>
      <c r="J145" s="141"/>
      <c r="K145" s="141"/>
      <c r="L145" s="141"/>
      <c r="M145" s="144"/>
      <c r="N145" s="144"/>
      <c r="O145" s="141"/>
      <c r="P145" s="145"/>
      <c r="Q145" s="141"/>
      <c r="R145" s="144"/>
      <c r="S145" s="141"/>
      <c r="T145" s="141"/>
      <c r="U145" s="141"/>
    </row>
    <row r="146" ht="12.75" customHeight="1">
      <c r="A146" s="141"/>
      <c r="B146" s="141"/>
      <c r="C146" s="141"/>
      <c r="D146" s="141"/>
      <c r="E146" s="142"/>
      <c r="F146" s="141"/>
      <c r="G146" s="141"/>
      <c r="H146" s="141"/>
      <c r="I146" s="141"/>
      <c r="J146" s="141"/>
      <c r="K146" s="141"/>
      <c r="L146" s="141"/>
      <c r="M146" s="144"/>
      <c r="N146" s="144"/>
      <c r="O146" s="141"/>
      <c r="P146" s="145"/>
      <c r="Q146" s="141"/>
      <c r="R146" s="144"/>
      <c r="S146" s="141"/>
      <c r="T146" s="141"/>
      <c r="U146" s="141"/>
    </row>
    <row r="147" ht="12.75" customHeight="1">
      <c r="A147" s="141"/>
      <c r="B147" s="141"/>
      <c r="C147" s="141"/>
      <c r="D147" s="141"/>
      <c r="E147" s="142"/>
      <c r="F147" s="141"/>
      <c r="G147" s="141"/>
      <c r="H147" s="141"/>
      <c r="I147" s="141"/>
      <c r="J147" s="141"/>
      <c r="K147" s="141"/>
      <c r="L147" s="141"/>
      <c r="M147" s="144"/>
      <c r="N147" s="144"/>
      <c r="O147" s="141"/>
      <c r="P147" s="145"/>
      <c r="Q147" s="141"/>
      <c r="R147" s="144"/>
      <c r="S147" s="141"/>
      <c r="T147" s="141"/>
      <c r="U147" s="141"/>
    </row>
    <row r="148" ht="12.75" customHeight="1">
      <c r="A148" s="141"/>
      <c r="B148" s="141"/>
      <c r="C148" s="141"/>
      <c r="D148" s="141"/>
      <c r="E148" s="142"/>
      <c r="F148" s="141"/>
      <c r="G148" s="141"/>
      <c r="H148" s="141"/>
      <c r="I148" s="141"/>
      <c r="J148" s="141"/>
      <c r="K148" s="141"/>
      <c r="L148" s="141"/>
      <c r="M148" s="144"/>
      <c r="N148" s="144"/>
      <c r="O148" s="141"/>
      <c r="P148" s="145"/>
      <c r="Q148" s="141"/>
      <c r="R148" s="144"/>
      <c r="S148" s="141"/>
      <c r="T148" s="141"/>
      <c r="U148" s="141"/>
    </row>
    <row r="149" ht="12.75" customHeight="1">
      <c r="A149" s="141"/>
      <c r="B149" s="141"/>
      <c r="C149" s="141"/>
      <c r="D149" s="141"/>
      <c r="E149" s="142"/>
      <c r="F149" s="141"/>
      <c r="G149" s="141"/>
      <c r="H149" s="141"/>
      <c r="I149" s="141"/>
      <c r="J149" s="141"/>
      <c r="K149" s="141"/>
      <c r="L149" s="141"/>
      <c r="M149" s="144"/>
      <c r="N149" s="144"/>
      <c r="O149" s="141"/>
      <c r="P149" s="145"/>
      <c r="Q149" s="141"/>
      <c r="R149" s="144"/>
      <c r="S149" s="141"/>
      <c r="T149" s="141"/>
      <c r="U149" s="141"/>
    </row>
    <row r="150" ht="12.75" customHeight="1">
      <c r="A150" s="141"/>
      <c r="B150" s="141"/>
      <c r="C150" s="141"/>
      <c r="D150" s="141"/>
      <c r="E150" s="142"/>
      <c r="F150" s="141"/>
      <c r="G150" s="141"/>
      <c r="H150" s="141"/>
      <c r="I150" s="141"/>
      <c r="J150" s="141"/>
      <c r="K150" s="141"/>
      <c r="L150" s="141"/>
      <c r="M150" s="144"/>
      <c r="N150" s="144"/>
      <c r="O150" s="141"/>
      <c r="P150" s="145"/>
      <c r="Q150" s="141"/>
      <c r="R150" s="144"/>
      <c r="S150" s="141"/>
      <c r="T150" s="141"/>
      <c r="U150" s="141"/>
    </row>
    <row r="151" ht="12.75" customHeight="1">
      <c r="A151" s="141"/>
      <c r="B151" s="141"/>
      <c r="C151" s="141"/>
      <c r="D151" s="141"/>
      <c r="E151" s="142"/>
      <c r="F151" s="141"/>
      <c r="G151" s="141"/>
      <c r="H151" s="141"/>
      <c r="I151" s="141"/>
      <c r="J151" s="141"/>
      <c r="K151" s="141"/>
      <c r="L151" s="141"/>
      <c r="M151" s="144"/>
      <c r="N151" s="144"/>
      <c r="O151" s="141"/>
      <c r="P151" s="145"/>
      <c r="Q151" s="141"/>
      <c r="R151" s="144"/>
      <c r="S151" s="141"/>
      <c r="T151" s="141"/>
      <c r="U151" s="141"/>
    </row>
    <row r="152" ht="12.75" customHeight="1">
      <c r="A152" s="141"/>
      <c r="B152" s="141"/>
      <c r="C152" s="141"/>
      <c r="D152" s="141"/>
      <c r="E152" s="142"/>
      <c r="F152" s="141"/>
      <c r="G152" s="141"/>
      <c r="H152" s="141"/>
      <c r="I152" s="141"/>
      <c r="J152" s="141"/>
      <c r="K152" s="141"/>
      <c r="L152" s="141"/>
      <c r="M152" s="144"/>
      <c r="N152" s="144"/>
      <c r="O152" s="141"/>
      <c r="P152" s="145"/>
      <c r="Q152" s="141"/>
      <c r="R152" s="144"/>
      <c r="S152" s="141"/>
      <c r="T152" s="141"/>
      <c r="U152" s="141"/>
    </row>
    <row r="153" ht="12.75" customHeight="1">
      <c r="A153" s="141"/>
      <c r="B153" s="141"/>
      <c r="C153" s="141"/>
      <c r="D153" s="141"/>
      <c r="E153" s="142"/>
      <c r="F153" s="141"/>
      <c r="G153" s="141"/>
      <c r="H153" s="141"/>
      <c r="I153" s="141"/>
      <c r="J153" s="141"/>
      <c r="K153" s="141"/>
      <c r="L153" s="141"/>
      <c r="M153" s="144"/>
      <c r="N153" s="144"/>
      <c r="O153" s="141"/>
      <c r="P153" s="145"/>
      <c r="Q153" s="141"/>
      <c r="R153" s="144"/>
      <c r="S153" s="141"/>
      <c r="T153" s="141"/>
      <c r="U153" s="141"/>
    </row>
    <row r="154" ht="12.75" customHeight="1">
      <c r="A154" s="141"/>
      <c r="B154" s="141"/>
      <c r="C154" s="141"/>
      <c r="D154" s="141"/>
      <c r="E154" s="142"/>
      <c r="F154" s="141"/>
      <c r="G154" s="141"/>
      <c r="H154" s="141"/>
      <c r="I154" s="141"/>
      <c r="J154" s="141"/>
      <c r="K154" s="141"/>
      <c r="L154" s="141"/>
      <c r="M154" s="144"/>
      <c r="N154" s="144"/>
      <c r="O154" s="141"/>
      <c r="P154" s="145"/>
      <c r="Q154" s="141"/>
      <c r="R154" s="144"/>
      <c r="S154" s="141"/>
      <c r="T154" s="141"/>
      <c r="U154" s="141"/>
    </row>
    <row r="155" ht="12.75" customHeight="1">
      <c r="A155" s="141"/>
      <c r="B155" s="141"/>
      <c r="C155" s="141"/>
      <c r="D155" s="141"/>
      <c r="E155" s="142"/>
      <c r="F155" s="141"/>
      <c r="G155" s="141"/>
      <c r="H155" s="141"/>
      <c r="I155" s="141"/>
      <c r="J155" s="141"/>
      <c r="K155" s="141"/>
      <c r="L155" s="141"/>
      <c r="M155" s="144"/>
      <c r="N155" s="144"/>
      <c r="O155" s="141"/>
      <c r="P155" s="145"/>
      <c r="Q155" s="141"/>
      <c r="R155" s="144"/>
      <c r="S155" s="141"/>
      <c r="T155" s="141"/>
      <c r="U155" s="141"/>
    </row>
    <row r="156" ht="12.75" customHeight="1">
      <c r="A156" s="141"/>
      <c r="B156" s="141"/>
      <c r="C156" s="141"/>
      <c r="D156" s="141"/>
      <c r="E156" s="142"/>
      <c r="F156" s="141"/>
      <c r="G156" s="141"/>
      <c r="H156" s="141"/>
      <c r="I156" s="141"/>
      <c r="J156" s="141"/>
      <c r="K156" s="141"/>
      <c r="L156" s="141"/>
      <c r="M156" s="144"/>
      <c r="N156" s="144"/>
      <c r="O156" s="141"/>
      <c r="P156" s="145"/>
      <c r="Q156" s="141"/>
      <c r="R156" s="144"/>
      <c r="S156" s="141"/>
      <c r="T156" s="141"/>
      <c r="U156" s="141"/>
    </row>
    <row r="157" ht="12.75" customHeight="1">
      <c r="A157" s="141"/>
      <c r="B157" s="141"/>
      <c r="C157" s="141"/>
      <c r="D157" s="141"/>
      <c r="E157" s="142"/>
      <c r="F157" s="141"/>
      <c r="G157" s="141"/>
      <c r="H157" s="141"/>
      <c r="I157" s="141"/>
      <c r="J157" s="141"/>
      <c r="K157" s="141"/>
      <c r="L157" s="141"/>
      <c r="M157" s="144"/>
      <c r="N157" s="144"/>
      <c r="O157" s="141"/>
      <c r="P157" s="145"/>
      <c r="Q157" s="141"/>
      <c r="R157" s="144"/>
      <c r="S157" s="141"/>
      <c r="T157" s="141"/>
      <c r="U157" s="141"/>
    </row>
    <row r="158" ht="12.75" customHeight="1">
      <c r="A158" s="141"/>
      <c r="B158" s="141"/>
      <c r="C158" s="141"/>
      <c r="D158" s="141"/>
      <c r="E158" s="142"/>
      <c r="F158" s="141"/>
      <c r="G158" s="141"/>
      <c r="H158" s="141"/>
      <c r="I158" s="141"/>
      <c r="J158" s="141"/>
      <c r="K158" s="141"/>
      <c r="L158" s="141"/>
      <c r="M158" s="144"/>
      <c r="N158" s="144"/>
      <c r="O158" s="141"/>
      <c r="P158" s="145"/>
      <c r="Q158" s="141"/>
      <c r="R158" s="144"/>
      <c r="S158" s="141"/>
      <c r="T158" s="141"/>
      <c r="U158" s="141"/>
    </row>
    <row r="159" ht="12.75" customHeight="1">
      <c r="A159" s="141"/>
      <c r="B159" s="141"/>
      <c r="C159" s="141"/>
      <c r="D159" s="141"/>
      <c r="E159" s="142"/>
      <c r="F159" s="141"/>
      <c r="G159" s="141"/>
      <c r="H159" s="141"/>
      <c r="I159" s="141"/>
      <c r="J159" s="141"/>
      <c r="K159" s="141"/>
      <c r="L159" s="141"/>
      <c r="M159" s="144"/>
      <c r="N159" s="144"/>
      <c r="O159" s="141"/>
      <c r="P159" s="145"/>
      <c r="Q159" s="141"/>
      <c r="R159" s="144"/>
      <c r="S159" s="141"/>
      <c r="T159" s="141"/>
      <c r="U159" s="141"/>
    </row>
    <row r="160" ht="12.75" customHeight="1">
      <c r="A160" s="141"/>
      <c r="B160" s="141"/>
      <c r="C160" s="141"/>
      <c r="D160" s="141"/>
      <c r="E160" s="142"/>
      <c r="F160" s="141"/>
      <c r="G160" s="141"/>
      <c r="H160" s="141"/>
      <c r="I160" s="141"/>
      <c r="J160" s="141"/>
      <c r="K160" s="141"/>
      <c r="L160" s="141"/>
      <c r="M160" s="144"/>
      <c r="N160" s="144"/>
      <c r="O160" s="141"/>
      <c r="P160" s="145"/>
      <c r="Q160" s="141"/>
      <c r="R160" s="144"/>
      <c r="S160" s="141"/>
      <c r="T160" s="141"/>
      <c r="U160" s="141"/>
    </row>
    <row r="161" ht="12.75" customHeight="1">
      <c r="A161" s="141"/>
      <c r="B161" s="141"/>
      <c r="C161" s="141"/>
      <c r="D161" s="141"/>
      <c r="E161" s="142"/>
      <c r="F161" s="141"/>
      <c r="G161" s="141"/>
      <c r="H161" s="141"/>
      <c r="I161" s="141"/>
      <c r="J161" s="141"/>
      <c r="K161" s="141"/>
      <c r="L161" s="141"/>
      <c r="M161" s="144"/>
      <c r="N161" s="144"/>
      <c r="O161" s="141"/>
      <c r="P161" s="145"/>
      <c r="Q161" s="141"/>
      <c r="R161" s="144"/>
      <c r="S161" s="141"/>
      <c r="T161" s="141"/>
      <c r="U161" s="141"/>
    </row>
    <row r="162" ht="12.75" customHeight="1">
      <c r="A162" s="141"/>
      <c r="B162" s="141"/>
      <c r="C162" s="141"/>
      <c r="D162" s="141"/>
      <c r="E162" s="142"/>
      <c r="F162" s="141"/>
      <c r="G162" s="141"/>
      <c r="H162" s="141"/>
      <c r="I162" s="141"/>
      <c r="J162" s="141"/>
      <c r="K162" s="141"/>
      <c r="L162" s="141"/>
      <c r="M162" s="144"/>
      <c r="N162" s="144"/>
      <c r="O162" s="141"/>
      <c r="P162" s="145"/>
      <c r="Q162" s="141"/>
      <c r="R162" s="144"/>
      <c r="S162" s="141"/>
      <c r="T162" s="141"/>
      <c r="U162" s="141"/>
    </row>
    <row r="163" ht="12.75" customHeight="1">
      <c r="A163" s="141"/>
      <c r="B163" s="141"/>
      <c r="C163" s="141"/>
      <c r="D163" s="141"/>
      <c r="E163" s="142"/>
      <c r="F163" s="141"/>
      <c r="G163" s="141"/>
      <c r="H163" s="141"/>
      <c r="I163" s="141"/>
      <c r="J163" s="141"/>
      <c r="K163" s="141"/>
      <c r="L163" s="141"/>
      <c r="M163" s="144"/>
      <c r="N163" s="144"/>
      <c r="O163" s="141"/>
      <c r="P163" s="145"/>
      <c r="Q163" s="141"/>
      <c r="R163" s="144"/>
      <c r="S163" s="141"/>
      <c r="T163" s="141"/>
      <c r="U163" s="141"/>
    </row>
    <row r="164" ht="12.75" customHeight="1">
      <c r="A164" s="141"/>
      <c r="B164" s="141"/>
      <c r="C164" s="141"/>
      <c r="D164" s="141"/>
      <c r="E164" s="142"/>
      <c r="F164" s="141"/>
      <c r="G164" s="141"/>
      <c r="H164" s="141"/>
      <c r="I164" s="141"/>
      <c r="J164" s="141"/>
      <c r="K164" s="141"/>
      <c r="L164" s="141"/>
      <c r="M164" s="144"/>
      <c r="N164" s="144"/>
      <c r="O164" s="141"/>
      <c r="P164" s="145"/>
      <c r="Q164" s="141"/>
      <c r="R164" s="144"/>
      <c r="S164" s="141"/>
      <c r="T164" s="141"/>
      <c r="U164" s="141"/>
    </row>
    <row r="165" ht="12.75" customHeight="1">
      <c r="A165" s="141"/>
      <c r="B165" s="141"/>
      <c r="C165" s="141"/>
      <c r="D165" s="141"/>
      <c r="E165" s="142"/>
      <c r="F165" s="141"/>
      <c r="G165" s="141"/>
      <c r="H165" s="141"/>
      <c r="I165" s="141"/>
      <c r="J165" s="141"/>
      <c r="K165" s="141"/>
      <c r="L165" s="141"/>
      <c r="M165" s="144"/>
      <c r="N165" s="144"/>
      <c r="O165" s="141"/>
      <c r="P165" s="145"/>
      <c r="Q165" s="141"/>
      <c r="R165" s="144"/>
      <c r="S165" s="141"/>
      <c r="T165" s="141"/>
      <c r="U165" s="141"/>
    </row>
    <row r="166" ht="12.75" customHeight="1">
      <c r="A166" s="141"/>
      <c r="B166" s="141"/>
      <c r="C166" s="141"/>
      <c r="D166" s="141"/>
      <c r="E166" s="142"/>
      <c r="F166" s="141"/>
      <c r="G166" s="141"/>
      <c r="H166" s="141"/>
      <c r="I166" s="141"/>
      <c r="J166" s="141"/>
      <c r="K166" s="141"/>
      <c r="L166" s="141"/>
      <c r="M166" s="144"/>
      <c r="N166" s="144"/>
      <c r="O166" s="141"/>
      <c r="P166" s="145"/>
      <c r="Q166" s="141"/>
      <c r="R166" s="144"/>
      <c r="S166" s="141"/>
      <c r="T166" s="141"/>
      <c r="U166" s="141"/>
    </row>
    <row r="167" ht="12.75" customHeight="1">
      <c r="A167" s="141"/>
      <c r="B167" s="141"/>
      <c r="C167" s="141"/>
      <c r="D167" s="141"/>
      <c r="E167" s="142"/>
      <c r="F167" s="141"/>
      <c r="G167" s="141"/>
      <c r="H167" s="141"/>
      <c r="I167" s="141"/>
      <c r="J167" s="141"/>
      <c r="K167" s="141"/>
      <c r="L167" s="141"/>
      <c r="M167" s="144"/>
      <c r="N167" s="144"/>
      <c r="O167" s="141"/>
      <c r="P167" s="145"/>
      <c r="Q167" s="141"/>
      <c r="R167" s="144"/>
      <c r="S167" s="141"/>
      <c r="T167" s="141"/>
      <c r="U167" s="141"/>
    </row>
    <row r="168" ht="12.75" customHeight="1">
      <c r="A168" s="141"/>
      <c r="B168" s="141"/>
      <c r="C168" s="141"/>
      <c r="D168" s="141"/>
      <c r="E168" s="142"/>
      <c r="F168" s="141"/>
      <c r="G168" s="141"/>
      <c r="H168" s="141"/>
      <c r="I168" s="141"/>
      <c r="J168" s="141"/>
      <c r="K168" s="141"/>
      <c r="L168" s="141"/>
      <c r="M168" s="144"/>
      <c r="N168" s="144"/>
      <c r="O168" s="141"/>
      <c r="P168" s="145"/>
      <c r="Q168" s="141"/>
      <c r="R168" s="144"/>
      <c r="S168" s="141"/>
      <c r="T168" s="141"/>
      <c r="U168" s="141"/>
    </row>
    <row r="169" ht="12.75" customHeight="1">
      <c r="A169" s="141"/>
      <c r="B169" s="141"/>
      <c r="C169" s="141"/>
      <c r="D169" s="141"/>
      <c r="E169" s="142"/>
      <c r="F169" s="141"/>
      <c r="G169" s="141"/>
      <c r="H169" s="141"/>
      <c r="I169" s="141"/>
      <c r="J169" s="141"/>
      <c r="K169" s="141"/>
      <c r="L169" s="141"/>
      <c r="M169" s="144"/>
      <c r="N169" s="144"/>
      <c r="O169" s="141"/>
      <c r="P169" s="145"/>
      <c r="Q169" s="141"/>
      <c r="R169" s="144"/>
      <c r="S169" s="141"/>
      <c r="T169" s="141"/>
      <c r="U169" s="141"/>
    </row>
    <row r="170" ht="12.75" customHeight="1">
      <c r="A170" s="141"/>
      <c r="B170" s="141"/>
      <c r="C170" s="141"/>
      <c r="D170" s="141"/>
      <c r="E170" s="142"/>
      <c r="F170" s="141"/>
      <c r="G170" s="141"/>
      <c r="H170" s="141"/>
      <c r="I170" s="141"/>
      <c r="J170" s="141"/>
      <c r="K170" s="141"/>
      <c r="L170" s="141"/>
      <c r="M170" s="144"/>
      <c r="N170" s="144"/>
      <c r="O170" s="141"/>
      <c r="P170" s="145"/>
      <c r="Q170" s="141"/>
      <c r="R170" s="144"/>
      <c r="S170" s="141"/>
      <c r="T170" s="141"/>
      <c r="U170" s="141"/>
    </row>
    <row r="171" ht="12.75" customHeight="1">
      <c r="A171" s="141"/>
      <c r="B171" s="141"/>
      <c r="C171" s="141"/>
      <c r="D171" s="141"/>
      <c r="E171" s="142"/>
      <c r="F171" s="141"/>
      <c r="G171" s="141"/>
      <c r="H171" s="141"/>
      <c r="I171" s="141"/>
      <c r="J171" s="141"/>
      <c r="K171" s="141"/>
      <c r="L171" s="141"/>
      <c r="M171" s="144"/>
      <c r="N171" s="144"/>
      <c r="O171" s="141"/>
      <c r="P171" s="145"/>
      <c r="Q171" s="141"/>
      <c r="R171" s="144"/>
      <c r="S171" s="141"/>
      <c r="T171" s="141"/>
      <c r="U171" s="141"/>
    </row>
    <row r="172" ht="12.75" customHeight="1">
      <c r="A172" s="141"/>
      <c r="B172" s="141"/>
      <c r="C172" s="141"/>
      <c r="D172" s="141"/>
      <c r="E172" s="142"/>
      <c r="F172" s="141"/>
      <c r="G172" s="141"/>
      <c r="H172" s="141"/>
      <c r="I172" s="141"/>
      <c r="J172" s="141"/>
      <c r="K172" s="141"/>
      <c r="L172" s="141"/>
      <c r="M172" s="144"/>
      <c r="N172" s="144"/>
      <c r="O172" s="141"/>
      <c r="P172" s="145"/>
      <c r="Q172" s="141"/>
      <c r="R172" s="144"/>
      <c r="S172" s="141"/>
      <c r="T172" s="141"/>
      <c r="U172" s="141"/>
    </row>
    <row r="173" ht="12.75" customHeight="1">
      <c r="A173" s="141"/>
      <c r="B173" s="141"/>
      <c r="C173" s="141"/>
      <c r="D173" s="141"/>
      <c r="E173" s="142"/>
      <c r="F173" s="141"/>
      <c r="G173" s="141"/>
      <c r="H173" s="141"/>
      <c r="I173" s="141"/>
      <c r="J173" s="141"/>
      <c r="K173" s="141"/>
      <c r="L173" s="141"/>
      <c r="M173" s="144"/>
      <c r="N173" s="144"/>
      <c r="O173" s="141"/>
      <c r="P173" s="145"/>
      <c r="Q173" s="141"/>
      <c r="R173" s="144"/>
      <c r="S173" s="141"/>
      <c r="T173" s="141"/>
      <c r="U173" s="141"/>
    </row>
    <row r="174" ht="12.75" customHeight="1">
      <c r="A174" s="141"/>
      <c r="B174" s="141"/>
      <c r="C174" s="141"/>
      <c r="D174" s="141"/>
      <c r="E174" s="142"/>
      <c r="F174" s="141"/>
      <c r="G174" s="141"/>
      <c r="H174" s="141"/>
      <c r="I174" s="141"/>
      <c r="J174" s="141"/>
      <c r="K174" s="141"/>
      <c r="L174" s="141"/>
      <c r="M174" s="144"/>
      <c r="N174" s="144"/>
      <c r="O174" s="141"/>
      <c r="P174" s="145"/>
      <c r="Q174" s="141"/>
      <c r="R174" s="144"/>
      <c r="S174" s="141"/>
      <c r="T174" s="141"/>
      <c r="U174" s="141"/>
    </row>
    <row r="175" ht="12.75" customHeight="1">
      <c r="A175" s="141"/>
      <c r="B175" s="141"/>
      <c r="C175" s="141"/>
      <c r="D175" s="141"/>
      <c r="E175" s="142"/>
      <c r="F175" s="141"/>
      <c r="G175" s="141"/>
      <c r="H175" s="141"/>
      <c r="I175" s="141"/>
      <c r="J175" s="141"/>
      <c r="K175" s="141"/>
      <c r="L175" s="141"/>
      <c r="M175" s="144"/>
      <c r="N175" s="144"/>
      <c r="O175" s="141"/>
      <c r="P175" s="145"/>
      <c r="Q175" s="141"/>
      <c r="R175" s="144"/>
      <c r="S175" s="141"/>
      <c r="T175" s="141"/>
      <c r="U175" s="141"/>
    </row>
    <row r="176" ht="12.75" customHeight="1">
      <c r="A176" s="141"/>
      <c r="B176" s="141"/>
      <c r="C176" s="141"/>
      <c r="D176" s="141"/>
      <c r="E176" s="142"/>
      <c r="F176" s="141"/>
      <c r="G176" s="141"/>
      <c r="H176" s="141"/>
      <c r="I176" s="141"/>
      <c r="J176" s="141"/>
      <c r="K176" s="141"/>
      <c r="L176" s="141"/>
      <c r="M176" s="144"/>
      <c r="N176" s="144"/>
      <c r="O176" s="141"/>
      <c r="P176" s="145"/>
      <c r="Q176" s="141"/>
      <c r="R176" s="144"/>
      <c r="S176" s="141"/>
      <c r="T176" s="141"/>
      <c r="U176" s="141"/>
    </row>
    <row r="177" ht="12.75" customHeight="1">
      <c r="A177" s="141"/>
      <c r="B177" s="141"/>
      <c r="C177" s="141"/>
      <c r="D177" s="141"/>
      <c r="E177" s="142"/>
      <c r="F177" s="141"/>
      <c r="G177" s="141"/>
      <c r="H177" s="141"/>
      <c r="I177" s="141"/>
      <c r="J177" s="141"/>
      <c r="K177" s="141"/>
      <c r="L177" s="141"/>
      <c r="M177" s="144"/>
      <c r="N177" s="144"/>
      <c r="O177" s="141"/>
      <c r="P177" s="145"/>
      <c r="Q177" s="141"/>
      <c r="R177" s="144"/>
      <c r="S177" s="141"/>
      <c r="T177" s="141"/>
      <c r="U177" s="141"/>
    </row>
    <row r="178" ht="12.75" customHeight="1">
      <c r="A178" s="141"/>
      <c r="B178" s="141"/>
      <c r="C178" s="141"/>
      <c r="D178" s="141"/>
      <c r="E178" s="142"/>
      <c r="F178" s="141"/>
      <c r="G178" s="141"/>
      <c r="H178" s="141"/>
      <c r="I178" s="141"/>
      <c r="J178" s="141"/>
      <c r="K178" s="141"/>
      <c r="L178" s="141"/>
      <c r="M178" s="144"/>
      <c r="N178" s="144"/>
      <c r="O178" s="141"/>
      <c r="P178" s="145"/>
      <c r="Q178" s="141"/>
      <c r="R178" s="144"/>
      <c r="S178" s="141"/>
      <c r="T178" s="141"/>
      <c r="U178" s="141"/>
    </row>
    <row r="179" ht="12.75" customHeight="1">
      <c r="A179" s="141"/>
      <c r="B179" s="141"/>
      <c r="C179" s="141"/>
      <c r="D179" s="141"/>
      <c r="E179" s="142"/>
      <c r="F179" s="141"/>
      <c r="G179" s="141"/>
      <c r="H179" s="141"/>
      <c r="I179" s="141"/>
      <c r="J179" s="141"/>
      <c r="K179" s="141"/>
      <c r="L179" s="141"/>
      <c r="M179" s="144"/>
      <c r="N179" s="144"/>
      <c r="O179" s="141"/>
      <c r="P179" s="145"/>
      <c r="Q179" s="141"/>
      <c r="R179" s="144"/>
      <c r="S179" s="141"/>
      <c r="T179" s="141"/>
      <c r="U179" s="141"/>
    </row>
    <row r="180" ht="12.75" customHeight="1">
      <c r="A180" s="141"/>
      <c r="B180" s="141"/>
      <c r="C180" s="141"/>
      <c r="D180" s="141"/>
      <c r="E180" s="142"/>
      <c r="F180" s="141"/>
      <c r="G180" s="141"/>
      <c r="H180" s="141"/>
      <c r="I180" s="141"/>
      <c r="J180" s="141"/>
      <c r="K180" s="141"/>
      <c r="L180" s="141"/>
      <c r="M180" s="144"/>
      <c r="N180" s="144"/>
      <c r="O180" s="141"/>
      <c r="P180" s="145"/>
      <c r="Q180" s="141"/>
      <c r="R180" s="144"/>
      <c r="S180" s="141"/>
      <c r="T180" s="141"/>
      <c r="U180" s="141"/>
    </row>
    <row r="181" ht="12.75" customHeight="1">
      <c r="A181" s="141"/>
      <c r="B181" s="141"/>
      <c r="C181" s="141"/>
      <c r="D181" s="141"/>
      <c r="E181" s="142"/>
      <c r="F181" s="141"/>
      <c r="G181" s="141"/>
      <c r="H181" s="141"/>
      <c r="I181" s="141"/>
      <c r="J181" s="141"/>
      <c r="K181" s="141"/>
      <c r="L181" s="141"/>
      <c r="M181" s="144"/>
      <c r="N181" s="144"/>
      <c r="O181" s="141"/>
      <c r="P181" s="145"/>
      <c r="Q181" s="141"/>
      <c r="R181" s="144"/>
      <c r="S181" s="141"/>
      <c r="T181" s="141"/>
      <c r="U181" s="141"/>
    </row>
    <row r="182" ht="12.75" customHeight="1">
      <c r="A182" s="141"/>
      <c r="B182" s="141"/>
      <c r="C182" s="141"/>
      <c r="D182" s="141"/>
      <c r="E182" s="142"/>
      <c r="F182" s="141"/>
      <c r="G182" s="141"/>
      <c r="H182" s="141"/>
      <c r="I182" s="141"/>
      <c r="J182" s="141"/>
      <c r="K182" s="141"/>
      <c r="L182" s="141"/>
      <c r="M182" s="144"/>
      <c r="N182" s="144"/>
      <c r="O182" s="141"/>
      <c r="P182" s="145"/>
      <c r="Q182" s="141"/>
      <c r="R182" s="144"/>
      <c r="S182" s="141"/>
      <c r="T182" s="141"/>
      <c r="U182" s="141"/>
    </row>
    <row r="183" ht="12.75" customHeight="1">
      <c r="A183" s="141"/>
      <c r="B183" s="141"/>
      <c r="C183" s="141"/>
      <c r="D183" s="141"/>
      <c r="E183" s="142"/>
      <c r="F183" s="141"/>
      <c r="G183" s="141"/>
      <c r="H183" s="141"/>
      <c r="I183" s="141"/>
      <c r="J183" s="141"/>
      <c r="K183" s="141"/>
      <c r="L183" s="141"/>
      <c r="M183" s="144"/>
      <c r="N183" s="144"/>
      <c r="O183" s="141"/>
      <c r="P183" s="145"/>
      <c r="Q183" s="141"/>
      <c r="R183" s="144"/>
      <c r="S183" s="141"/>
      <c r="T183" s="141"/>
      <c r="U183" s="141"/>
    </row>
    <row r="184" ht="12.75" customHeight="1">
      <c r="A184" s="141"/>
      <c r="B184" s="141"/>
      <c r="C184" s="141"/>
      <c r="D184" s="141"/>
      <c r="E184" s="142"/>
      <c r="F184" s="141"/>
      <c r="G184" s="141"/>
      <c r="H184" s="141"/>
      <c r="I184" s="141"/>
      <c r="J184" s="141"/>
      <c r="K184" s="141"/>
      <c r="L184" s="141"/>
      <c r="M184" s="144"/>
      <c r="N184" s="144"/>
      <c r="O184" s="141"/>
      <c r="P184" s="145"/>
      <c r="Q184" s="141"/>
      <c r="R184" s="144"/>
      <c r="S184" s="141"/>
      <c r="T184" s="141"/>
      <c r="U184" s="141"/>
    </row>
    <row r="185" ht="12.75" customHeight="1">
      <c r="A185" s="141"/>
      <c r="B185" s="141"/>
      <c r="C185" s="141"/>
      <c r="D185" s="141"/>
      <c r="E185" s="142"/>
      <c r="F185" s="141"/>
      <c r="G185" s="141"/>
      <c r="H185" s="141"/>
      <c r="I185" s="141"/>
      <c r="J185" s="141"/>
      <c r="K185" s="141"/>
      <c r="L185" s="141"/>
      <c r="M185" s="144"/>
      <c r="N185" s="144"/>
      <c r="O185" s="141"/>
      <c r="P185" s="145"/>
      <c r="Q185" s="141"/>
      <c r="R185" s="144"/>
      <c r="S185" s="141"/>
      <c r="T185" s="141"/>
      <c r="U185" s="141"/>
    </row>
    <row r="186" ht="12.75" customHeight="1">
      <c r="A186" s="141"/>
      <c r="B186" s="141"/>
      <c r="C186" s="141"/>
      <c r="D186" s="141"/>
      <c r="E186" s="142"/>
      <c r="F186" s="141"/>
      <c r="G186" s="141"/>
      <c r="H186" s="141"/>
      <c r="I186" s="141"/>
      <c r="J186" s="141"/>
      <c r="K186" s="141"/>
      <c r="L186" s="141"/>
      <c r="M186" s="144"/>
      <c r="N186" s="144"/>
      <c r="O186" s="141"/>
      <c r="P186" s="145"/>
      <c r="Q186" s="141"/>
      <c r="R186" s="144"/>
      <c r="S186" s="141"/>
      <c r="T186" s="141"/>
      <c r="U186" s="141"/>
    </row>
    <row r="187" ht="12.75" customHeight="1">
      <c r="A187" s="141"/>
      <c r="B187" s="141"/>
      <c r="C187" s="141"/>
      <c r="D187" s="141"/>
      <c r="E187" s="142"/>
      <c r="F187" s="141"/>
      <c r="G187" s="141"/>
      <c r="H187" s="141"/>
      <c r="I187" s="141"/>
      <c r="J187" s="141"/>
      <c r="K187" s="141"/>
      <c r="L187" s="141"/>
      <c r="M187" s="144"/>
      <c r="N187" s="144"/>
      <c r="O187" s="141"/>
      <c r="P187" s="145"/>
      <c r="Q187" s="141"/>
      <c r="R187" s="144"/>
      <c r="S187" s="141"/>
      <c r="T187" s="141"/>
      <c r="U187" s="141"/>
    </row>
    <row r="188" ht="12.75" customHeight="1">
      <c r="A188" s="141"/>
      <c r="B188" s="141"/>
      <c r="C188" s="141"/>
      <c r="D188" s="141"/>
      <c r="E188" s="142"/>
      <c r="F188" s="141"/>
      <c r="G188" s="141"/>
      <c r="H188" s="141"/>
      <c r="I188" s="141"/>
      <c r="J188" s="141"/>
      <c r="K188" s="141"/>
      <c r="L188" s="141"/>
      <c r="M188" s="144"/>
      <c r="N188" s="144"/>
      <c r="O188" s="141"/>
      <c r="P188" s="145"/>
      <c r="Q188" s="141"/>
      <c r="R188" s="144"/>
      <c r="S188" s="141"/>
      <c r="T188" s="141"/>
      <c r="U188" s="141"/>
    </row>
    <row r="189" ht="12.75" customHeight="1">
      <c r="A189" s="141"/>
      <c r="B189" s="141"/>
      <c r="C189" s="141"/>
      <c r="D189" s="141"/>
      <c r="E189" s="142"/>
      <c r="F189" s="141"/>
      <c r="G189" s="141"/>
      <c r="H189" s="141"/>
      <c r="I189" s="141"/>
      <c r="J189" s="141"/>
      <c r="K189" s="141"/>
      <c r="L189" s="141"/>
      <c r="M189" s="144"/>
      <c r="N189" s="144"/>
      <c r="O189" s="141"/>
      <c r="P189" s="145"/>
      <c r="Q189" s="141"/>
      <c r="R189" s="144"/>
      <c r="S189" s="141"/>
      <c r="T189" s="141"/>
      <c r="U189" s="141"/>
    </row>
    <row r="190" ht="12.75" customHeight="1">
      <c r="A190" s="141"/>
      <c r="B190" s="141"/>
      <c r="C190" s="141"/>
      <c r="D190" s="141"/>
      <c r="E190" s="142"/>
      <c r="F190" s="141"/>
      <c r="G190" s="141"/>
      <c r="H190" s="141"/>
      <c r="I190" s="141"/>
      <c r="J190" s="141"/>
      <c r="K190" s="141"/>
      <c r="L190" s="141"/>
      <c r="M190" s="144"/>
      <c r="N190" s="144"/>
      <c r="O190" s="141"/>
      <c r="P190" s="145"/>
      <c r="Q190" s="141"/>
      <c r="R190" s="144"/>
      <c r="S190" s="141"/>
      <c r="T190" s="141"/>
      <c r="U190" s="141"/>
    </row>
    <row r="191" ht="12.75" customHeight="1">
      <c r="A191" s="141"/>
      <c r="B191" s="141"/>
      <c r="C191" s="141"/>
      <c r="D191" s="141"/>
      <c r="E191" s="142"/>
      <c r="F191" s="141"/>
      <c r="G191" s="141"/>
      <c r="H191" s="141"/>
      <c r="I191" s="141"/>
      <c r="J191" s="141"/>
      <c r="K191" s="141"/>
      <c r="L191" s="141"/>
      <c r="M191" s="144"/>
      <c r="N191" s="144"/>
      <c r="O191" s="141"/>
      <c r="P191" s="145"/>
      <c r="Q191" s="141"/>
      <c r="R191" s="144"/>
      <c r="S191" s="141"/>
      <c r="T191" s="141"/>
      <c r="U191" s="141"/>
    </row>
    <row r="192" ht="12.75" customHeight="1">
      <c r="A192" s="141"/>
      <c r="B192" s="141"/>
      <c r="C192" s="141"/>
      <c r="D192" s="141"/>
      <c r="E192" s="142"/>
      <c r="F192" s="141"/>
      <c r="G192" s="141"/>
      <c r="H192" s="141"/>
      <c r="I192" s="141"/>
      <c r="J192" s="141"/>
      <c r="K192" s="141"/>
      <c r="L192" s="141"/>
      <c r="M192" s="144"/>
      <c r="N192" s="144"/>
      <c r="O192" s="141"/>
      <c r="P192" s="145"/>
      <c r="Q192" s="141"/>
      <c r="R192" s="144"/>
      <c r="S192" s="141"/>
      <c r="T192" s="141"/>
      <c r="U192" s="141"/>
    </row>
    <row r="193" ht="12.75" customHeight="1">
      <c r="A193" s="141"/>
      <c r="B193" s="141"/>
      <c r="C193" s="141"/>
      <c r="D193" s="141"/>
      <c r="E193" s="142"/>
      <c r="F193" s="141"/>
      <c r="G193" s="141"/>
      <c r="H193" s="141"/>
      <c r="I193" s="141"/>
      <c r="J193" s="141"/>
      <c r="K193" s="141"/>
      <c r="L193" s="141"/>
      <c r="M193" s="144"/>
      <c r="N193" s="144"/>
      <c r="O193" s="141"/>
      <c r="P193" s="145"/>
      <c r="Q193" s="141"/>
      <c r="R193" s="144"/>
      <c r="S193" s="141"/>
      <c r="T193" s="141"/>
      <c r="U193" s="141"/>
    </row>
    <row r="194" ht="12.75" customHeight="1">
      <c r="A194" s="141"/>
      <c r="B194" s="141"/>
      <c r="C194" s="141"/>
      <c r="D194" s="141"/>
      <c r="E194" s="142"/>
      <c r="F194" s="141"/>
      <c r="G194" s="141"/>
      <c r="H194" s="141"/>
      <c r="I194" s="141"/>
      <c r="J194" s="141"/>
      <c r="K194" s="141"/>
      <c r="L194" s="141"/>
      <c r="M194" s="144"/>
      <c r="N194" s="144"/>
      <c r="O194" s="141"/>
      <c r="P194" s="145"/>
      <c r="Q194" s="141"/>
      <c r="R194" s="144"/>
      <c r="S194" s="141"/>
      <c r="T194" s="141"/>
      <c r="U194" s="141"/>
    </row>
    <row r="195" ht="12.75" customHeight="1">
      <c r="A195" s="141"/>
      <c r="B195" s="141"/>
      <c r="C195" s="141"/>
      <c r="D195" s="141"/>
      <c r="E195" s="142"/>
      <c r="F195" s="141"/>
      <c r="G195" s="141"/>
      <c r="H195" s="141"/>
      <c r="I195" s="141"/>
      <c r="J195" s="141"/>
      <c r="K195" s="141"/>
      <c r="L195" s="141"/>
      <c r="M195" s="144"/>
      <c r="N195" s="144"/>
      <c r="O195" s="141"/>
      <c r="P195" s="145"/>
      <c r="Q195" s="141"/>
      <c r="R195" s="144"/>
      <c r="S195" s="141"/>
      <c r="T195" s="141"/>
      <c r="U195" s="141"/>
    </row>
    <row r="196" ht="12.75" customHeight="1">
      <c r="A196" s="141"/>
      <c r="B196" s="141"/>
      <c r="C196" s="141"/>
      <c r="D196" s="141"/>
      <c r="E196" s="142"/>
      <c r="F196" s="141"/>
      <c r="G196" s="141"/>
      <c r="H196" s="141"/>
      <c r="I196" s="141"/>
      <c r="J196" s="141"/>
      <c r="K196" s="141"/>
      <c r="L196" s="141"/>
      <c r="M196" s="144"/>
      <c r="N196" s="144"/>
      <c r="O196" s="141"/>
      <c r="P196" s="145"/>
      <c r="Q196" s="141"/>
      <c r="R196" s="144"/>
      <c r="S196" s="141"/>
      <c r="T196" s="141"/>
      <c r="U196" s="141"/>
    </row>
    <row r="197" ht="12.75" customHeight="1">
      <c r="A197" s="141"/>
      <c r="B197" s="141"/>
      <c r="C197" s="141"/>
      <c r="D197" s="141"/>
      <c r="E197" s="142"/>
      <c r="F197" s="141"/>
      <c r="G197" s="141"/>
      <c r="H197" s="141"/>
      <c r="I197" s="141"/>
      <c r="J197" s="141"/>
      <c r="K197" s="141"/>
      <c r="L197" s="141"/>
      <c r="M197" s="144"/>
      <c r="N197" s="144"/>
      <c r="O197" s="141"/>
      <c r="P197" s="145"/>
      <c r="Q197" s="141"/>
      <c r="R197" s="144"/>
      <c r="S197" s="141"/>
      <c r="T197" s="141"/>
      <c r="U197" s="141"/>
    </row>
    <row r="198" ht="12.75" customHeight="1">
      <c r="A198" s="141"/>
      <c r="B198" s="141"/>
      <c r="C198" s="141"/>
      <c r="D198" s="141"/>
      <c r="E198" s="142"/>
      <c r="F198" s="141"/>
      <c r="G198" s="141"/>
      <c r="H198" s="141"/>
      <c r="I198" s="141"/>
      <c r="J198" s="141"/>
      <c r="K198" s="141"/>
      <c r="L198" s="141"/>
      <c r="M198" s="144"/>
      <c r="N198" s="144"/>
      <c r="O198" s="141"/>
      <c r="P198" s="145"/>
      <c r="Q198" s="141"/>
      <c r="R198" s="144"/>
      <c r="S198" s="141"/>
      <c r="T198" s="141"/>
      <c r="U198" s="141"/>
    </row>
    <row r="199" ht="12.75" customHeight="1">
      <c r="A199" s="141"/>
      <c r="B199" s="141"/>
      <c r="C199" s="141"/>
      <c r="D199" s="141"/>
      <c r="E199" s="142"/>
      <c r="F199" s="141"/>
      <c r="G199" s="141"/>
      <c r="H199" s="141"/>
      <c r="I199" s="141"/>
      <c r="J199" s="141"/>
      <c r="K199" s="141"/>
      <c r="L199" s="141"/>
      <c r="M199" s="144"/>
      <c r="N199" s="144"/>
      <c r="O199" s="141"/>
      <c r="P199" s="145"/>
      <c r="Q199" s="141"/>
      <c r="R199" s="144"/>
      <c r="S199" s="141"/>
      <c r="T199" s="141"/>
      <c r="U199" s="141"/>
    </row>
    <row r="200" ht="12.75" customHeight="1">
      <c r="A200" s="141"/>
      <c r="B200" s="141"/>
      <c r="C200" s="141"/>
      <c r="D200" s="141"/>
      <c r="E200" s="142"/>
      <c r="F200" s="141"/>
      <c r="G200" s="141"/>
      <c r="H200" s="141"/>
      <c r="I200" s="141"/>
      <c r="J200" s="141"/>
      <c r="K200" s="141"/>
      <c r="L200" s="141"/>
      <c r="M200" s="144"/>
      <c r="N200" s="144"/>
      <c r="O200" s="141"/>
      <c r="P200" s="145"/>
      <c r="Q200" s="141"/>
      <c r="R200" s="144"/>
      <c r="S200" s="141"/>
      <c r="T200" s="141"/>
      <c r="U200" s="141"/>
    </row>
    <row r="201" ht="12.75" customHeight="1">
      <c r="A201" s="141"/>
      <c r="B201" s="141"/>
      <c r="C201" s="141"/>
      <c r="D201" s="141"/>
      <c r="E201" s="142"/>
      <c r="F201" s="141"/>
      <c r="G201" s="141"/>
      <c r="H201" s="141"/>
      <c r="I201" s="141"/>
      <c r="J201" s="141"/>
      <c r="K201" s="141"/>
      <c r="L201" s="141"/>
      <c r="M201" s="144"/>
      <c r="N201" s="144"/>
      <c r="O201" s="141"/>
      <c r="P201" s="145"/>
      <c r="Q201" s="141"/>
      <c r="R201" s="144"/>
      <c r="S201" s="141"/>
      <c r="T201" s="141"/>
      <c r="U201" s="141"/>
    </row>
    <row r="202" ht="12.75" customHeight="1">
      <c r="A202" s="141"/>
      <c r="B202" s="141"/>
      <c r="C202" s="141"/>
      <c r="D202" s="141"/>
      <c r="E202" s="142"/>
      <c r="F202" s="141"/>
      <c r="G202" s="141"/>
      <c r="H202" s="141"/>
      <c r="I202" s="141"/>
      <c r="J202" s="141"/>
      <c r="K202" s="141"/>
      <c r="L202" s="141"/>
      <c r="M202" s="144"/>
      <c r="N202" s="144"/>
      <c r="O202" s="141"/>
      <c r="P202" s="145"/>
      <c r="Q202" s="141"/>
      <c r="R202" s="144"/>
      <c r="S202" s="141"/>
      <c r="T202" s="141"/>
      <c r="U202" s="141"/>
    </row>
    <row r="203" ht="12.75" customHeight="1">
      <c r="A203" s="141"/>
      <c r="B203" s="141"/>
      <c r="C203" s="141"/>
      <c r="D203" s="141"/>
      <c r="E203" s="142"/>
      <c r="F203" s="141"/>
      <c r="G203" s="141"/>
      <c r="H203" s="141"/>
      <c r="I203" s="141"/>
      <c r="J203" s="141"/>
      <c r="K203" s="141"/>
      <c r="L203" s="141"/>
      <c r="M203" s="144"/>
      <c r="N203" s="144"/>
      <c r="O203" s="141"/>
      <c r="P203" s="145"/>
      <c r="Q203" s="141"/>
      <c r="R203" s="144"/>
      <c r="S203" s="141"/>
      <c r="T203" s="141"/>
      <c r="U203" s="141"/>
    </row>
    <row r="204" ht="12.75" customHeight="1">
      <c r="A204" s="141"/>
      <c r="B204" s="141"/>
      <c r="C204" s="141"/>
      <c r="D204" s="141"/>
      <c r="E204" s="142"/>
      <c r="F204" s="141"/>
      <c r="G204" s="141"/>
      <c r="H204" s="141"/>
      <c r="I204" s="141"/>
      <c r="J204" s="141"/>
      <c r="K204" s="141"/>
      <c r="L204" s="141"/>
      <c r="M204" s="144"/>
      <c r="N204" s="144"/>
      <c r="O204" s="141"/>
      <c r="P204" s="145"/>
      <c r="Q204" s="141"/>
      <c r="R204" s="144"/>
      <c r="S204" s="141"/>
      <c r="T204" s="141"/>
      <c r="U204" s="141"/>
    </row>
    <row r="205" ht="12.75" customHeight="1">
      <c r="A205" s="141"/>
      <c r="B205" s="141"/>
      <c r="C205" s="141"/>
      <c r="D205" s="141"/>
      <c r="E205" s="142"/>
      <c r="F205" s="141"/>
      <c r="G205" s="141"/>
      <c r="H205" s="141"/>
      <c r="I205" s="141"/>
      <c r="J205" s="141"/>
      <c r="K205" s="141"/>
      <c r="L205" s="141"/>
      <c r="M205" s="144"/>
      <c r="N205" s="144"/>
      <c r="O205" s="141"/>
      <c r="P205" s="145"/>
      <c r="Q205" s="141"/>
      <c r="R205" s="144"/>
      <c r="S205" s="141"/>
      <c r="T205" s="141"/>
      <c r="U205" s="141"/>
    </row>
    <row r="206" ht="12.75" customHeight="1">
      <c r="A206" s="141"/>
      <c r="B206" s="141"/>
      <c r="C206" s="141"/>
      <c r="D206" s="141"/>
      <c r="E206" s="142"/>
      <c r="F206" s="141"/>
      <c r="G206" s="141"/>
      <c r="H206" s="141"/>
      <c r="I206" s="141"/>
      <c r="J206" s="141"/>
      <c r="K206" s="141"/>
      <c r="L206" s="141"/>
      <c r="M206" s="144"/>
      <c r="N206" s="144"/>
      <c r="O206" s="141"/>
      <c r="P206" s="145"/>
      <c r="Q206" s="141"/>
      <c r="R206" s="144"/>
      <c r="S206" s="141"/>
      <c r="T206" s="141"/>
      <c r="U206" s="141"/>
    </row>
    <row r="207" ht="12.75" customHeight="1">
      <c r="A207" s="141"/>
      <c r="B207" s="141"/>
      <c r="C207" s="141"/>
      <c r="D207" s="141"/>
      <c r="E207" s="142"/>
      <c r="F207" s="141"/>
      <c r="G207" s="141"/>
      <c r="H207" s="141"/>
      <c r="I207" s="141"/>
      <c r="J207" s="141"/>
      <c r="K207" s="141"/>
      <c r="L207" s="141"/>
      <c r="M207" s="144"/>
      <c r="N207" s="144"/>
      <c r="O207" s="141"/>
      <c r="P207" s="145"/>
      <c r="Q207" s="141"/>
      <c r="R207" s="144"/>
      <c r="S207" s="141"/>
      <c r="T207" s="141"/>
      <c r="U207" s="141"/>
    </row>
    <row r="208" ht="12.75" customHeight="1">
      <c r="A208" s="141"/>
      <c r="B208" s="141"/>
      <c r="C208" s="141"/>
      <c r="D208" s="141"/>
      <c r="E208" s="142"/>
      <c r="F208" s="141"/>
      <c r="G208" s="141"/>
      <c r="H208" s="141"/>
      <c r="I208" s="141"/>
      <c r="J208" s="141"/>
      <c r="K208" s="141"/>
      <c r="L208" s="141"/>
      <c r="M208" s="144"/>
      <c r="N208" s="144"/>
      <c r="O208" s="141"/>
      <c r="P208" s="145"/>
      <c r="Q208" s="141"/>
      <c r="R208" s="144"/>
      <c r="S208" s="141"/>
      <c r="T208" s="141"/>
      <c r="U208" s="141"/>
    </row>
    <row r="209" ht="12.75" customHeight="1">
      <c r="A209" s="141"/>
      <c r="B209" s="141"/>
      <c r="C209" s="141"/>
      <c r="D209" s="141"/>
      <c r="E209" s="142"/>
      <c r="F209" s="141"/>
      <c r="G209" s="141"/>
      <c r="H209" s="141"/>
      <c r="I209" s="141"/>
      <c r="J209" s="141"/>
      <c r="K209" s="141"/>
      <c r="L209" s="141"/>
      <c r="M209" s="144"/>
      <c r="N209" s="144"/>
      <c r="O209" s="141"/>
      <c r="P209" s="145"/>
      <c r="Q209" s="141"/>
      <c r="R209" s="144"/>
      <c r="S209" s="141"/>
      <c r="T209" s="141"/>
      <c r="U209" s="141"/>
    </row>
    <row r="210" ht="12.75" customHeight="1">
      <c r="A210" s="141"/>
      <c r="B210" s="141"/>
      <c r="C210" s="141"/>
      <c r="D210" s="141"/>
      <c r="E210" s="142"/>
      <c r="F210" s="141"/>
      <c r="G210" s="141"/>
      <c r="H210" s="141"/>
      <c r="I210" s="141"/>
      <c r="J210" s="141"/>
      <c r="K210" s="141"/>
      <c r="L210" s="141"/>
      <c r="M210" s="144"/>
      <c r="N210" s="144"/>
      <c r="O210" s="141"/>
      <c r="P210" s="145"/>
      <c r="Q210" s="141"/>
      <c r="R210" s="144"/>
      <c r="S210" s="141"/>
      <c r="T210" s="141"/>
      <c r="U210" s="141"/>
    </row>
    <row r="211" ht="12.75" customHeight="1">
      <c r="A211" s="141"/>
      <c r="B211" s="141"/>
      <c r="C211" s="141"/>
      <c r="D211" s="141"/>
      <c r="E211" s="142"/>
      <c r="F211" s="141"/>
      <c r="G211" s="141"/>
      <c r="H211" s="141"/>
      <c r="I211" s="141"/>
      <c r="J211" s="141"/>
      <c r="K211" s="141"/>
      <c r="L211" s="141"/>
      <c r="M211" s="144"/>
      <c r="N211" s="144"/>
      <c r="O211" s="141"/>
      <c r="P211" s="145"/>
      <c r="Q211" s="141"/>
      <c r="R211" s="144"/>
      <c r="S211" s="141"/>
      <c r="T211" s="141"/>
      <c r="U211" s="141"/>
    </row>
    <row r="212" ht="12.75" customHeight="1">
      <c r="A212" s="141"/>
      <c r="B212" s="141"/>
      <c r="C212" s="141"/>
      <c r="D212" s="141"/>
      <c r="E212" s="142"/>
      <c r="F212" s="141"/>
      <c r="G212" s="141"/>
      <c r="H212" s="141"/>
      <c r="I212" s="141"/>
      <c r="J212" s="141"/>
      <c r="K212" s="141"/>
      <c r="L212" s="141"/>
      <c r="M212" s="144"/>
      <c r="N212" s="144"/>
      <c r="O212" s="141"/>
      <c r="P212" s="145"/>
      <c r="Q212" s="141"/>
      <c r="R212" s="144"/>
      <c r="S212" s="141"/>
      <c r="T212" s="141"/>
      <c r="U212" s="141"/>
    </row>
    <row r="213" ht="12.75" customHeight="1">
      <c r="A213" s="141"/>
      <c r="B213" s="141"/>
      <c r="C213" s="141"/>
      <c r="D213" s="141"/>
      <c r="E213" s="142"/>
      <c r="F213" s="141"/>
      <c r="G213" s="141"/>
      <c r="H213" s="141"/>
      <c r="I213" s="141"/>
      <c r="J213" s="141"/>
      <c r="K213" s="141"/>
      <c r="L213" s="141"/>
      <c r="M213" s="144"/>
      <c r="N213" s="144"/>
      <c r="O213" s="141"/>
      <c r="P213" s="145"/>
      <c r="Q213" s="141"/>
      <c r="R213" s="144"/>
      <c r="S213" s="141"/>
      <c r="T213" s="141"/>
      <c r="U213" s="141"/>
    </row>
    <row r="214" ht="12.75" customHeight="1">
      <c r="A214" s="141"/>
      <c r="B214" s="141"/>
      <c r="C214" s="141"/>
      <c r="D214" s="141"/>
      <c r="E214" s="142"/>
      <c r="F214" s="141"/>
      <c r="G214" s="141"/>
      <c r="H214" s="141"/>
      <c r="I214" s="141"/>
      <c r="J214" s="141"/>
      <c r="K214" s="141"/>
      <c r="L214" s="141"/>
      <c r="M214" s="144"/>
      <c r="N214" s="144"/>
      <c r="O214" s="141"/>
      <c r="P214" s="145"/>
      <c r="Q214" s="141"/>
      <c r="R214" s="144"/>
      <c r="S214" s="141"/>
      <c r="T214" s="141"/>
      <c r="U214" s="141"/>
    </row>
    <row r="215" ht="12.75" customHeight="1">
      <c r="A215" s="141"/>
      <c r="B215" s="141"/>
      <c r="C215" s="141"/>
      <c r="D215" s="141"/>
      <c r="E215" s="142"/>
      <c r="F215" s="141"/>
      <c r="G215" s="141"/>
      <c r="H215" s="141"/>
      <c r="I215" s="141"/>
      <c r="J215" s="141"/>
      <c r="K215" s="141"/>
      <c r="L215" s="141"/>
      <c r="M215" s="144"/>
      <c r="N215" s="144"/>
      <c r="O215" s="141"/>
      <c r="P215" s="145"/>
      <c r="Q215" s="141"/>
      <c r="R215" s="144"/>
      <c r="S215" s="141"/>
      <c r="T215" s="141"/>
      <c r="U215" s="141"/>
    </row>
    <row r="216" ht="12.75" customHeight="1">
      <c r="A216" s="141"/>
      <c r="B216" s="141"/>
      <c r="C216" s="141"/>
      <c r="D216" s="141"/>
      <c r="E216" s="142"/>
      <c r="F216" s="141"/>
      <c r="G216" s="141"/>
      <c r="H216" s="141"/>
      <c r="I216" s="141"/>
      <c r="J216" s="141"/>
      <c r="K216" s="141"/>
      <c r="L216" s="141"/>
      <c r="M216" s="144"/>
      <c r="N216" s="144"/>
      <c r="O216" s="141"/>
      <c r="P216" s="145"/>
      <c r="Q216" s="141"/>
      <c r="R216" s="144"/>
      <c r="S216" s="141"/>
      <c r="T216" s="141"/>
      <c r="U216" s="141"/>
    </row>
    <row r="217" ht="12.75" customHeight="1">
      <c r="A217" s="141"/>
      <c r="B217" s="141"/>
      <c r="C217" s="141"/>
      <c r="D217" s="141"/>
      <c r="E217" s="142"/>
      <c r="F217" s="141"/>
      <c r="G217" s="141"/>
      <c r="H217" s="141"/>
      <c r="I217" s="141"/>
      <c r="J217" s="141"/>
      <c r="K217" s="141"/>
      <c r="L217" s="141"/>
      <c r="M217" s="144"/>
      <c r="N217" s="144"/>
      <c r="O217" s="141"/>
      <c r="P217" s="145"/>
      <c r="Q217" s="141"/>
      <c r="R217" s="144"/>
      <c r="S217" s="141"/>
      <c r="T217" s="141"/>
      <c r="U217" s="141"/>
    </row>
    <row r="218" ht="12.75" customHeight="1">
      <c r="A218" s="141"/>
      <c r="B218" s="141"/>
      <c r="C218" s="141"/>
      <c r="D218" s="141"/>
      <c r="E218" s="142"/>
      <c r="F218" s="141"/>
      <c r="G218" s="141"/>
      <c r="H218" s="141"/>
      <c r="I218" s="141"/>
      <c r="J218" s="141"/>
      <c r="K218" s="141"/>
      <c r="L218" s="141"/>
      <c r="M218" s="144"/>
      <c r="N218" s="144"/>
      <c r="O218" s="141"/>
      <c r="P218" s="145"/>
      <c r="Q218" s="141"/>
      <c r="R218" s="144"/>
      <c r="S218" s="141"/>
      <c r="T218" s="141"/>
      <c r="U218" s="141"/>
    </row>
    <row r="219" ht="12.75" customHeight="1">
      <c r="A219" s="141"/>
      <c r="B219" s="141"/>
      <c r="C219" s="141"/>
      <c r="D219" s="141"/>
      <c r="E219" s="142"/>
      <c r="F219" s="141"/>
      <c r="G219" s="141"/>
      <c r="H219" s="141"/>
      <c r="I219" s="141"/>
      <c r="J219" s="141"/>
      <c r="K219" s="141"/>
      <c r="L219" s="141"/>
      <c r="M219" s="144"/>
      <c r="N219" s="144"/>
      <c r="O219" s="141"/>
      <c r="P219" s="145"/>
      <c r="Q219" s="141"/>
      <c r="R219" s="144"/>
      <c r="S219" s="141"/>
      <c r="T219" s="141"/>
      <c r="U219" s="141"/>
    </row>
    <row r="220" ht="12.75" customHeight="1">
      <c r="A220" s="141"/>
      <c r="B220" s="141"/>
      <c r="C220" s="141"/>
      <c r="D220" s="141"/>
      <c r="E220" s="142"/>
      <c r="F220" s="141"/>
      <c r="G220" s="141"/>
      <c r="H220" s="141"/>
      <c r="I220" s="141"/>
      <c r="J220" s="141"/>
      <c r="K220" s="141"/>
      <c r="L220" s="141"/>
      <c r="M220" s="144"/>
      <c r="N220" s="144"/>
      <c r="O220" s="141"/>
      <c r="P220" s="145"/>
      <c r="Q220" s="141"/>
      <c r="R220" s="144"/>
      <c r="S220" s="141"/>
      <c r="T220" s="141"/>
      <c r="U220" s="141"/>
    </row>
    <row r="221" ht="12.75" customHeight="1">
      <c r="A221" s="141"/>
      <c r="B221" s="141"/>
      <c r="C221" s="141"/>
      <c r="D221" s="141"/>
      <c r="E221" s="142"/>
      <c r="F221" s="141"/>
      <c r="G221" s="141"/>
      <c r="H221" s="141"/>
      <c r="I221" s="141"/>
      <c r="J221" s="141"/>
      <c r="K221" s="141"/>
      <c r="L221" s="141"/>
      <c r="M221" s="144"/>
      <c r="N221" s="144"/>
      <c r="O221" s="141"/>
      <c r="P221" s="145"/>
      <c r="Q221" s="141"/>
      <c r="R221" s="144"/>
      <c r="S221" s="141"/>
      <c r="T221" s="141"/>
      <c r="U221" s="141"/>
    </row>
    <row r="222" ht="12.75" customHeight="1">
      <c r="A222" s="141"/>
      <c r="B222" s="141"/>
      <c r="C222" s="141"/>
      <c r="D222" s="141"/>
      <c r="E222" s="142"/>
      <c r="F222" s="141"/>
      <c r="G222" s="141"/>
      <c r="H222" s="141"/>
      <c r="I222" s="141"/>
      <c r="J222" s="141"/>
      <c r="K222" s="141"/>
      <c r="L222" s="141"/>
      <c r="M222" s="144"/>
      <c r="N222" s="144"/>
      <c r="O222" s="141"/>
      <c r="P222" s="145"/>
      <c r="Q222" s="141"/>
      <c r="R222" s="144"/>
      <c r="S222" s="141"/>
      <c r="T222" s="141"/>
      <c r="U222" s="141"/>
    </row>
    <row r="223" ht="12.75" customHeight="1">
      <c r="A223" s="141"/>
      <c r="B223" s="141"/>
      <c r="C223" s="141"/>
      <c r="D223" s="141"/>
      <c r="E223" s="142"/>
      <c r="F223" s="141"/>
      <c r="G223" s="141"/>
      <c r="H223" s="141"/>
      <c r="I223" s="141"/>
      <c r="J223" s="141"/>
      <c r="K223" s="141"/>
      <c r="L223" s="141"/>
      <c r="M223" s="144"/>
      <c r="N223" s="144"/>
      <c r="O223" s="141"/>
      <c r="P223" s="145"/>
      <c r="Q223" s="141"/>
      <c r="R223" s="144"/>
      <c r="S223" s="141"/>
      <c r="T223" s="141"/>
      <c r="U223" s="141"/>
    </row>
    <row r="224" ht="12.75" customHeight="1">
      <c r="A224" s="141"/>
      <c r="B224" s="141"/>
      <c r="C224" s="141"/>
      <c r="D224" s="141"/>
      <c r="E224" s="142"/>
      <c r="F224" s="141"/>
      <c r="G224" s="141"/>
      <c r="H224" s="141"/>
      <c r="I224" s="141"/>
      <c r="J224" s="141"/>
      <c r="K224" s="141"/>
      <c r="L224" s="141"/>
      <c r="M224" s="144"/>
      <c r="N224" s="144"/>
      <c r="O224" s="141"/>
      <c r="P224" s="145"/>
      <c r="Q224" s="141"/>
      <c r="R224" s="144"/>
      <c r="S224" s="141"/>
      <c r="T224" s="141"/>
      <c r="U224" s="141"/>
    </row>
    <row r="225" ht="12.75" customHeight="1">
      <c r="A225" s="141"/>
      <c r="B225" s="141"/>
      <c r="C225" s="141"/>
      <c r="D225" s="141"/>
      <c r="E225" s="142"/>
      <c r="F225" s="141"/>
      <c r="G225" s="141"/>
      <c r="H225" s="141"/>
      <c r="I225" s="141"/>
      <c r="J225" s="141"/>
      <c r="K225" s="141"/>
      <c r="L225" s="141"/>
      <c r="M225" s="144"/>
      <c r="N225" s="144"/>
      <c r="O225" s="141"/>
      <c r="P225" s="145"/>
      <c r="Q225" s="141"/>
      <c r="R225" s="144"/>
      <c r="S225" s="141"/>
      <c r="T225" s="141"/>
      <c r="U225" s="141"/>
    </row>
    <row r="226" ht="12.75" customHeight="1">
      <c r="A226" s="141"/>
      <c r="B226" s="141"/>
      <c r="C226" s="141"/>
      <c r="D226" s="141"/>
      <c r="E226" s="142"/>
      <c r="F226" s="141"/>
      <c r="G226" s="141"/>
      <c r="H226" s="141"/>
      <c r="I226" s="141"/>
      <c r="J226" s="141"/>
      <c r="K226" s="141"/>
      <c r="L226" s="141"/>
      <c r="M226" s="144"/>
      <c r="N226" s="144"/>
      <c r="O226" s="141"/>
      <c r="P226" s="145"/>
      <c r="Q226" s="141"/>
      <c r="R226" s="144"/>
      <c r="S226" s="141"/>
      <c r="T226" s="141"/>
      <c r="U226" s="141"/>
    </row>
    <row r="227" ht="12.75" customHeight="1">
      <c r="A227" s="141"/>
      <c r="B227" s="141"/>
      <c r="C227" s="141"/>
      <c r="D227" s="141"/>
      <c r="E227" s="142"/>
      <c r="F227" s="141"/>
      <c r="G227" s="141"/>
      <c r="H227" s="141"/>
      <c r="I227" s="141"/>
      <c r="J227" s="141"/>
      <c r="K227" s="141"/>
      <c r="L227" s="141"/>
      <c r="M227" s="144"/>
      <c r="N227" s="144"/>
      <c r="O227" s="141"/>
      <c r="P227" s="145"/>
      <c r="Q227" s="141"/>
      <c r="R227" s="144"/>
      <c r="S227" s="141"/>
      <c r="T227" s="141"/>
      <c r="U227" s="141"/>
    </row>
    <row r="228" ht="12.75" customHeight="1">
      <c r="A228" s="141"/>
      <c r="B228" s="141"/>
      <c r="C228" s="141"/>
      <c r="D228" s="141"/>
      <c r="E228" s="142"/>
      <c r="F228" s="141"/>
      <c r="G228" s="141"/>
      <c r="H228" s="141"/>
      <c r="I228" s="141"/>
      <c r="J228" s="141"/>
      <c r="K228" s="141"/>
      <c r="L228" s="141"/>
      <c r="M228" s="144"/>
      <c r="N228" s="144"/>
      <c r="O228" s="141"/>
      <c r="P228" s="145"/>
      <c r="Q228" s="141"/>
      <c r="R228" s="144"/>
      <c r="S228" s="141"/>
      <c r="T228" s="141"/>
      <c r="U228" s="141"/>
    </row>
    <row r="229" ht="12.75" customHeight="1">
      <c r="A229" s="141"/>
      <c r="B229" s="141"/>
      <c r="C229" s="141"/>
      <c r="D229" s="141"/>
      <c r="E229" s="142"/>
      <c r="F229" s="141"/>
      <c r="G229" s="141"/>
      <c r="H229" s="141"/>
      <c r="I229" s="141"/>
      <c r="J229" s="141"/>
      <c r="K229" s="141"/>
      <c r="L229" s="141"/>
      <c r="M229" s="144"/>
      <c r="N229" s="144"/>
      <c r="O229" s="141"/>
      <c r="P229" s="145"/>
      <c r="Q229" s="141"/>
      <c r="R229" s="144"/>
      <c r="S229" s="141"/>
      <c r="T229" s="141"/>
      <c r="U229" s="141"/>
    </row>
    <row r="230" ht="12.75" customHeight="1">
      <c r="A230" s="141"/>
      <c r="B230" s="141"/>
      <c r="C230" s="141"/>
      <c r="D230" s="141"/>
      <c r="E230" s="142"/>
      <c r="F230" s="141"/>
      <c r="G230" s="141"/>
      <c r="H230" s="141"/>
      <c r="I230" s="141"/>
      <c r="J230" s="141"/>
      <c r="K230" s="141"/>
      <c r="L230" s="141"/>
      <c r="M230" s="144"/>
      <c r="N230" s="144"/>
      <c r="O230" s="141"/>
      <c r="P230" s="145"/>
      <c r="Q230" s="141"/>
      <c r="R230" s="144"/>
      <c r="S230" s="141"/>
      <c r="T230" s="141"/>
      <c r="U230" s="141"/>
    </row>
    <row r="231" ht="12.75" customHeight="1">
      <c r="A231" s="141"/>
      <c r="B231" s="141"/>
      <c r="C231" s="141"/>
      <c r="D231" s="141"/>
      <c r="E231" s="142"/>
      <c r="F231" s="141"/>
      <c r="G231" s="141"/>
      <c r="H231" s="141"/>
      <c r="I231" s="141"/>
      <c r="J231" s="141"/>
      <c r="K231" s="141"/>
      <c r="L231" s="141"/>
      <c r="M231" s="144"/>
      <c r="N231" s="144"/>
      <c r="O231" s="141"/>
      <c r="P231" s="145"/>
      <c r="Q231" s="141"/>
      <c r="R231" s="144"/>
      <c r="S231" s="141"/>
      <c r="T231" s="141"/>
      <c r="U231" s="141"/>
    </row>
    <row r="232" ht="12.75" customHeight="1">
      <c r="A232" s="141"/>
      <c r="B232" s="141"/>
      <c r="C232" s="141"/>
      <c r="D232" s="141"/>
      <c r="E232" s="142"/>
      <c r="F232" s="141"/>
      <c r="G232" s="141"/>
      <c r="H232" s="141"/>
      <c r="I232" s="141"/>
      <c r="J232" s="141"/>
      <c r="K232" s="141"/>
      <c r="L232" s="141"/>
      <c r="M232" s="144"/>
      <c r="N232" s="144"/>
      <c r="O232" s="141"/>
      <c r="P232" s="145"/>
      <c r="Q232" s="141"/>
      <c r="R232" s="144"/>
      <c r="S232" s="141"/>
      <c r="T232" s="141"/>
      <c r="U232" s="141"/>
    </row>
    <row r="233" ht="12.75" customHeight="1">
      <c r="A233" s="141"/>
      <c r="B233" s="141"/>
      <c r="C233" s="141"/>
      <c r="D233" s="141"/>
      <c r="E233" s="142"/>
      <c r="F233" s="141"/>
      <c r="G233" s="141"/>
      <c r="H233" s="141"/>
      <c r="I233" s="141"/>
      <c r="J233" s="141"/>
      <c r="K233" s="141"/>
      <c r="L233" s="141"/>
      <c r="M233" s="144"/>
      <c r="N233" s="144"/>
      <c r="O233" s="141"/>
      <c r="P233" s="145"/>
      <c r="Q233" s="141"/>
      <c r="R233" s="144"/>
      <c r="S233" s="141"/>
      <c r="T233" s="141"/>
      <c r="U233" s="141"/>
    </row>
    <row r="234" ht="12.75" customHeight="1">
      <c r="A234" s="141"/>
      <c r="B234" s="141"/>
      <c r="C234" s="141"/>
      <c r="D234" s="141"/>
      <c r="E234" s="142"/>
      <c r="F234" s="141"/>
      <c r="G234" s="141"/>
      <c r="H234" s="141"/>
      <c r="I234" s="141"/>
      <c r="J234" s="141"/>
      <c r="K234" s="141"/>
      <c r="L234" s="141"/>
      <c r="M234" s="144"/>
      <c r="N234" s="144"/>
      <c r="O234" s="141"/>
      <c r="P234" s="145"/>
      <c r="Q234" s="141"/>
      <c r="R234" s="144"/>
      <c r="S234" s="141"/>
      <c r="T234" s="141"/>
      <c r="U234" s="141"/>
    </row>
    <row r="235" ht="12.75" customHeight="1">
      <c r="A235" s="141"/>
      <c r="B235" s="141"/>
      <c r="C235" s="141"/>
      <c r="D235" s="141"/>
      <c r="E235" s="142"/>
      <c r="F235" s="141"/>
      <c r="G235" s="141"/>
      <c r="H235" s="141"/>
      <c r="I235" s="141"/>
      <c r="J235" s="141"/>
      <c r="K235" s="141"/>
      <c r="L235" s="141"/>
      <c r="M235" s="144"/>
      <c r="N235" s="144"/>
      <c r="O235" s="141"/>
      <c r="P235" s="145"/>
      <c r="Q235" s="141"/>
      <c r="R235" s="144"/>
      <c r="S235" s="141"/>
      <c r="T235" s="141"/>
      <c r="U235" s="141"/>
    </row>
    <row r="236" ht="12.75" customHeight="1">
      <c r="A236" s="141"/>
      <c r="B236" s="141"/>
      <c r="C236" s="141"/>
      <c r="D236" s="141"/>
      <c r="E236" s="142"/>
      <c r="F236" s="141"/>
      <c r="G236" s="141"/>
      <c r="H236" s="141"/>
      <c r="I236" s="141"/>
      <c r="J236" s="141"/>
      <c r="K236" s="141"/>
      <c r="L236" s="141"/>
      <c r="M236" s="144"/>
      <c r="N236" s="144"/>
      <c r="O236" s="141"/>
      <c r="P236" s="145"/>
      <c r="Q236" s="141"/>
      <c r="R236" s="144"/>
      <c r="S236" s="141"/>
      <c r="T236" s="141"/>
      <c r="U236" s="141"/>
    </row>
    <row r="237" ht="12.75" customHeight="1">
      <c r="A237" s="141"/>
      <c r="B237" s="141"/>
      <c r="C237" s="141"/>
      <c r="D237" s="141"/>
      <c r="E237" s="142"/>
      <c r="F237" s="141"/>
      <c r="G237" s="141"/>
      <c r="H237" s="141"/>
      <c r="I237" s="141"/>
      <c r="J237" s="141"/>
      <c r="K237" s="141"/>
      <c r="L237" s="141"/>
      <c r="M237" s="144"/>
      <c r="N237" s="144"/>
      <c r="O237" s="141"/>
      <c r="P237" s="145"/>
      <c r="Q237" s="141"/>
      <c r="R237" s="144"/>
      <c r="S237" s="141"/>
      <c r="T237" s="141"/>
      <c r="U237" s="141"/>
    </row>
    <row r="238" ht="12.75" customHeight="1">
      <c r="A238" s="141"/>
      <c r="B238" s="141"/>
      <c r="C238" s="141"/>
      <c r="D238" s="141"/>
      <c r="E238" s="142"/>
      <c r="F238" s="141"/>
      <c r="G238" s="141"/>
      <c r="H238" s="141"/>
      <c r="I238" s="141"/>
      <c r="J238" s="141"/>
      <c r="K238" s="141"/>
      <c r="L238" s="141"/>
      <c r="M238" s="144"/>
      <c r="N238" s="144"/>
      <c r="O238" s="141"/>
      <c r="P238" s="145"/>
      <c r="Q238" s="141"/>
      <c r="R238" s="144"/>
      <c r="S238" s="141"/>
      <c r="T238" s="141"/>
      <c r="U238" s="141"/>
    </row>
    <row r="239" ht="12.75" customHeight="1">
      <c r="A239" s="141"/>
      <c r="B239" s="141"/>
      <c r="C239" s="141"/>
      <c r="D239" s="141"/>
      <c r="E239" s="142"/>
      <c r="F239" s="141"/>
      <c r="G239" s="141"/>
      <c r="H239" s="141"/>
      <c r="I239" s="141"/>
      <c r="J239" s="141"/>
      <c r="K239" s="141"/>
      <c r="L239" s="141"/>
      <c r="M239" s="144"/>
      <c r="N239" s="144"/>
      <c r="O239" s="141"/>
      <c r="P239" s="145"/>
      <c r="Q239" s="141"/>
      <c r="R239" s="144"/>
      <c r="S239" s="141"/>
      <c r="T239" s="141"/>
      <c r="U239" s="141"/>
    </row>
    <row r="240" ht="12.75" customHeight="1">
      <c r="A240" s="141"/>
      <c r="B240" s="141"/>
      <c r="C240" s="141"/>
      <c r="D240" s="141"/>
      <c r="E240" s="142"/>
      <c r="F240" s="141"/>
      <c r="G240" s="141"/>
      <c r="H240" s="141"/>
      <c r="I240" s="141"/>
      <c r="J240" s="141"/>
      <c r="K240" s="141"/>
      <c r="L240" s="141"/>
      <c r="M240" s="144"/>
      <c r="N240" s="144"/>
      <c r="O240" s="141"/>
      <c r="P240" s="145"/>
      <c r="Q240" s="141"/>
      <c r="R240" s="144"/>
      <c r="S240" s="141"/>
      <c r="T240" s="141"/>
      <c r="U240" s="141"/>
    </row>
    <row r="241" ht="12.75" customHeight="1">
      <c r="A241" s="141"/>
      <c r="B241" s="141"/>
      <c r="C241" s="141"/>
      <c r="D241" s="141"/>
      <c r="E241" s="142"/>
      <c r="F241" s="141"/>
      <c r="G241" s="141"/>
      <c r="H241" s="141"/>
      <c r="I241" s="141"/>
      <c r="J241" s="141"/>
      <c r="K241" s="141"/>
      <c r="L241" s="141"/>
      <c r="M241" s="144"/>
      <c r="N241" s="144"/>
      <c r="O241" s="141"/>
      <c r="P241" s="145"/>
      <c r="Q241" s="141"/>
      <c r="R241" s="144"/>
      <c r="S241" s="141"/>
      <c r="T241" s="141"/>
      <c r="U241" s="141"/>
    </row>
    <row r="242" ht="12.75" customHeight="1">
      <c r="A242" s="141"/>
      <c r="B242" s="141"/>
      <c r="C242" s="141"/>
      <c r="D242" s="141"/>
      <c r="E242" s="142"/>
      <c r="F242" s="141"/>
      <c r="G242" s="141"/>
      <c r="H242" s="141"/>
      <c r="I242" s="141"/>
      <c r="J242" s="141"/>
      <c r="K242" s="141"/>
      <c r="L242" s="141"/>
      <c r="M242" s="144"/>
      <c r="N242" s="144"/>
      <c r="O242" s="141"/>
      <c r="P242" s="145"/>
      <c r="Q242" s="141"/>
      <c r="R242" s="144"/>
      <c r="S242" s="141"/>
      <c r="T242" s="141"/>
      <c r="U242" s="141"/>
    </row>
    <row r="243" ht="12.75" customHeight="1">
      <c r="A243" s="141"/>
      <c r="B243" s="141"/>
      <c r="C243" s="141"/>
      <c r="D243" s="141"/>
      <c r="E243" s="142"/>
      <c r="F243" s="141"/>
      <c r="G243" s="141"/>
      <c r="H243" s="141"/>
      <c r="I243" s="141"/>
      <c r="J243" s="141"/>
      <c r="K243" s="141"/>
      <c r="L243" s="141"/>
      <c r="M243" s="144"/>
      <c r="N243" s="144"/>
      <c r="O243" s="141"/>
      <c r="P243" s="145"/>
      <c r="Q243" s="141"/>
      <c r="R243" s="144"/>
      <c r="S243" s="141"/>
      <c r="T243" s="141"/>
      <c r="U243" s="141"/>
    </row>
    <row r="244" ht="12.75" customHeight="1">
      <c r="A244" s="141"/>
      <c r="B244" s="141"/>
      <c r="C244" s="141"/>
      <c r="D244" s="141"/>
      <c r="E244" s="142"/>
      <c r="F244" s="141"/>
      <c r="G244" s="141"/>
      <c r="H244" s="141"/>
      <c r="I244" s="141"/>
      <c r="J244" s="141"/>
      <c r="K244" s="141"/>
      <c r="L244" s="141"/>
      <c r="M244" s="144"/>
      <c r="N244" s="144"/>
      <c r="O244" s="141"/>
      <c r="P244" s="145"/>
      <c r="Q244" s="141"/>
      <c r="R244" s="144"/>
      <c r="S244" s="141"/>
      <c r="T244" s="141"/>
      <c r="U244" s="141"/>
    </row>
    <row r="245" ht="12.75" customHeight="1">
      <c r="A245" s="141"/>
      <c r="B245" s="141"/>
      <c r="C245" s="141"/>
      <c r="D245" s="141"/>
      <c r="E245" s="142"/>
      <c r="F245" s="141"/>
      <c r="G245" s="141"/>
      <c r="H245" s="141"/>
      <c r="I245" s="141"/>
      <c r="J245" s="141"/>
      <c r="K245" s="141"/>
      <c r="L245" s="141"/>
      <c r="M245" s="144"/>
      <c r="N245" s="144"/>
      <c r="O245" s="141"/>
      <c r="P245" s="145"/>
      <c r="Q245" s="141"/>
      <c r="R245" s="144"/>
      <c r="S245" s="141"/>
      <c r="T245" s="141"/>
      <c r="U245" s="141"/>
    </row>
    <row r="246" ht="12.75" customHeight="1">
      <c r="A246" s="141"/>
      <c r="B246" s="141"/>
      <c r="C246" s="141"/>
      <c r="D246" s="141"/>
      <c r="E246" s="142"/>
      <c r="F246" s="141"/>
      <c r="G246" s="141"/>
      <c r="H246" s="141"/>
      <c r="I246" s="141"/>
      <c r="J246" s="141"/>
      <c r="K246" s="141"/>
      <c r="L246" s="141"/>
      <c r="M246" s="144"/>
      <c r="N246" s="144"/>
      <c r="O246" s="141"/>
      <c r="P246" s="145"/>
      <c r="Q246" s="141"/>
      <c r="R246" s="144"/>
      <c r="S246" s="141"/>
      <c r="T246" s="141"/>
      <c r="U246" s="141"/>
    </row>
    <row r="247" ht="12.75" customHeight="1">
      <c r="A247" s="141"/>
      <c r="B247" s="141"/>
      <c r="C247" s="141"/>
      <c r="D247" s="141"/>
      <c r="E247" s="142"/>
      <c r="F247" s="141"/>
      <c r="G247" s="141"/>
      <c r="H247" s="141"/>
      <c r="I247" s="141"/>
      <c r="J247" s="141"/>
      <c r="K247" s="141"/>
      <c r="L247" s="141"/>
      <c r="M247" s="144"/>
      <c r="N247" s="144"/>
      <c r="O247" s="141"/>
      <c r="P247" s="145"/>
      <c r="Q247" s="141"/>
      <c r="R247" s="144"/>
      <c r="S247" s="141"/>
      <c r="T247" s="141"/>
      <c r="U247" s="141"/>
    </row>
    <row r="248" ht="12.75" customHeight="1">
      <c r="A248" s="141"/>
      <c r="B248" s="141"/>
      <c r="C248" s="141"/>
      <c r="D248" s="141"/>
      <c r="E248" s="142"/>
      <c r="F248" s="141"/>
      <c r="G248" s="141"/>
      <c r="H248" s="141"/>
      <c r="I248" s="141"/>
      <c r="J248" s="141"/>
      <c r="K248" s="141"/>
      <c r="L248" s="141"/>
      <c r="M248" s="144"/>
      <c r="N248" s="144"/>
      <c r="O248" s="141"/>
      <c r="P248" s="145"/>
      <c r="Q248" s="141"/>
      <c r="R248" s="144"/>
      <c r="S248" s="141"/>
      <c r="T248" s="141"/>
      <c r="U248" s="141"/>
    </row>
    <row r="249" ht="12.75" customHeight="1">
      <c r="A249" s="141"/>
      <c r="B249" s="141"/>
      <c r="C249" s="141"/>
      <c r="D249" s="141"/>
      <c r="E249" s="142"/>
      <c r="F249" s="141"/>
      <c r="G249" s="141"/>
      <c r="H249" s="141"/>
      <c r="I249" s="141"/>
      <c r="J249" s="141"/>
      <c r="K249" s="141"/>
      <c r="L249" s="141"/>
      <c r="M249" s="144"/>
      <c r="N249" s="144"/>
      <c r="O249" s="141"/>
      <c r="P249" s="145"/>
      <c r="Q249" s="141"/>
      <c r="R249" s="144"/>
      <c r="S249" s="141"/>
      <c r="T249" s="141"/>
      <c r="U249" s="141"/>
    </row>
    <row r="250" ht="12.75" customHeight="1">
      <c r="A250" s="141"/>
      <c r="B250" s="141"/>
      <c r="C250" s="141"/>
      <c r="D250" s="141"/>
      <c r="E250" s="142"/>
      <c r="F250" s="141"/>
      <c r="G250" s="141"/>
      <c r="H250" s="141"/>
      <c r="I250" s="141"/>
      <c r="J250" s="141"/>
      <c r="K250" s="141"/>
      <c r="L250" s="141"/>
      <c r="M250" s="144"/>
      <c r="N250" s="144"/>
      <c r="O250" s="141"/>
      <c r="P250" s="145"/>
      <c r="Q250" s="141"/>
      <c r="R250" s="144"/>
      <c r="S250" s="141"/>
      <c r="T250" s="141"/>
      <c r="U250" s="141"/>
    </row>
    <row r="251" ht="12.75" customHeight="1">
      <c r="A251" s="141"/>
      <c r="B251" s="141"/>
      <c r="C251" s="141"/>
      <c r="D251" s="141"/>
      <c r="E251" s="142"/>
      <c r="F251" s="141"/>
      <c r="G251" s="141"/>
      <c r="H251" s="141"/>
      <c r="I251" s="141"/>
      <c r="J251" s="141"/>
      <c r="K251" s="141"/>
      <c r="L251" s="141"/>
      <c r="M251" s="144"/>
      <c r="N251" s="144"/>
      <c r="O251" s="141"/>
      <c r="P251" s="145"/>
      <c r="Q251" s="141"/>
      <c r="R251" s="144"/>
      <c r="S251" s="141"/>
      <c r="T251" s="141"/>
      <c r="U251" s="141"/>
    </row>
    <row r="252" ht="12.75" customHeight="1">
      <c r="A252" s="141"/>
      <c r="B252" s="141"/>
      <c r="C252" s="141"/>
      <c r="D252" s="141"/>
      <c r="E252" s="142"/>
      <c r="F252" s="141"/>
      <c r="G252" s="141"/>
      <c r="H252" s="141"/>
      <c r="I252" s="141"/>
      <c r="J252" s="141"/>
      <c r="K252" s="141"/>
      <c r="L252" s="141"/>
      <c r="M252" s="144"/>
      <c r="N252" s="144"/>
      <c r="O252" s="141"/>
      <c r="P252" s="145"/>
      <c r="Q252" s="141"/>
      <c r="R252" s="144"/>
      <c r="S252" s="141"/>
      <c r="T252" s="141"/>
      <c r="U252" s="141"/>
    </row>
    <row r="253" ht="12.75" customHeight="1">
      <c r="A253" s="141"/>
      <c r="B253" s="141"/>
      <c r="C253" s="141"/>
      <c r="D253" s="141"/>
      <c r="E253" s="142"/>
      <c r="F253" s="141"/>
      <c r="G253" s="141"/>
      <c r="H253" s="141"/>
      <c r="I253" s="141"/>
      <c r="J253" s="141"/>
      <c r="K253" s="141"/>
      <c r="L253" s="141"/>
      <c r="M253" s="144"/>
      <c r="N253" s="144"/>
      <c r="O253" s="141"/>
      <c r="P253" s="145"/>
      <c r="Q253" s="141"/>
      <c r="R253" s="144"/>
      <c r="S253" s="141"/>
      <c r="T253" s="141"/>
      <c r="U253" s="141"/>
    </row>
    <row r="254" ht="12.75" customHeight="1">
      <c r="A254" s="141"/>
      <c r="B254" s="141"/>
      <c r="C254" s="141"/>
      <c r="D254" s="141"/>
      <c r="E254" s="142"/>
      <c r="F254" s="141"/>
      <c r="G254" s="141"/>
      <c r="H254" s="141"/>
      <c r="I254" s="141"/>
      <c r="J254" s="141"/>
      <c r="K254" s="141"/>
      <c r="L254" s="141"/>
      <c r="M254" s="144"/>
      <c r="N254" s="144"/>
      <c r="O254" s="141"/>
      <c r="P254" s="145"/>
      <c r="Q254" s="141"/>
      <c r="R254" s="144"/>
      <c r="S254" s="141"/>
      <c r="T254" s="141"/>
      <c r="U254" s="141"/>
    </row>
    <row r="255" ht="12.75" customHeight="1">
      <c r="A255" s="141"/>
      <c r="B255" s="141"/>
      <c r="C255" s="141"/>
      <c r="D255" s="141"/>
      <c r="E255" s="142"/>
      <c r="F255" s="141"/>
      <c r="G255" s="141"/>
      <c r="H255" s="141"/>
      <c r="I255" s="141"/>
      <c r="J255" s="141"/>
      <c r="K255" s="141"/>
      <c r="L255" s="141"/>
      <c r="M255" s="144"/>
      <c r="N255" s="144"/>
      <c r="O255" s="141"/>
      <c r="P255" s="145"/>
      <c r="Q255" s="141"/>
      <c r="R255" s="144"/>
      <c r="S255" s="141"/>
      <c r="T255" s="141"/>
      <c r="U255" s="141"/>
    </row>
    <row r="256" ht="12.75" customHeight="1">
      <c r="A256" s="141"/>
      <c r="B256" s="141"/>
      <c r="C256" s="141"/>
      <c r="D256" s="141"/>
      <c r="E256" s="142"/>
      <c r="F256" s="141"/>
      <c r="G256" s="141"/>
      <c r="H256" s="141"/>
      <c r="I256" s="141"/>
      <c r="J256" s="141"/>
      <c r="K256" s="141"/>
      <c r="L256" s="141"/>
      <c r="M256" s="144"/>
      <c r="N256" s="144"/>
      <c r="O256" s="141"/>
      <c r="P256" s="145"/>
      <c r="Q256" s="141"/>
      <c r="R256" s="144"/>
      <c r="S256" s="141"/>
      <c r="T256" s="141"/>
      <c r="U256" s="141"/>
    </row>
    <row r="257" ht="12.75" customHeight="1">
      <c r="A257" s="141"/>
      <c r="B257" s="141"/>
      <c r="C257" s="141"/>
      <c r="D257" s="141"/>
      <c r="E257" s="142"/>
      <c r="F257" s="141"/>
      <c r="G257" s="141"/>
      <c r="H257" s="141"/>
      <c r="I257" s="141"/>
      <c r="J257" s="141"/>
      <c r="K257" s="141"/>
      <c r="L257" s="141"/>
      <c r="M257" s="144"/>
      <c r="N257" s="144"/>
      <c r="O257" s="141"/>
      <c r="P257" s="145"/>
      <c r="Q257" s="141"/>
      <c r="R257" s="144"/>
      <c r="S257" s="141"/>
      <c r="T257" s="141"/>
      <c r="U257" s="141"/>
    </row>
    <row r="258" ht="12.75" customHeight="1">
      <c r="A258" s="141"/>
      <c r="B258" s="141"/>
      <c r="C258" s="141"/>
      <c r="D258" s="141"/>
      <c r="E258" s="142"/>
      <c r="F258" s="141"/>
      <c r="G258" s="141"/>
      <c r="H258" s="141"/>
      <c r="I258" s="141"/>
      <c r="J258" s="141"/>
      <c r="K258" s="141"/>
      <c r="L258" s="141"/>
      <c r="M258" s="144"/>
      <c r="N258" s="144"/>
      <c r="O258" s="141"/>
      <c r="P258" s="145"/>
      <c r="Q258" s="141"/>
      <c r="R258" s="144"/>
      <c r="S258" s="141"/>
      <c r="T258" s="141"/>
      <c r="U258" s="141"/>
    </row>
    <row r="259" ht="12.75" customHeight="1">
      <c r="A259" s="141"/>
      <c r="B259" s="141"/>
      <c r="C259" s="141"/>
      <c r="D259" s="141"/>
      <c r="E259" s="142"/>
      <c r="F259" s="141"/>
      <c r="G259" s="141"/>
      <c r="H259" s="141"/>
      <c r="I259" s="141"/>
      <c r="J259" s="141"/>
      <c r="K259" s="141"/>
      <c r="L259" s="141"/>
      <c r="M259" s="144"/>
      <c r="N259" s="144"/>
      <c r="O259" s="141"/>
      <c r="P259" s="145"/>
      <c r="Q259" s="141"/>
      <c r="R259" s="144"/>
      <c r="S259" s="141"/>
      <c r="T259" s="141"/>
      <c r="U259" s="141"/>
    </row>
    <row r="260" ht="12.75" customHeight="1">
      <c r="A260" s="141"/>
      <c r="B260" s="141"/>
      <c r="C260" s="141"/>
      <c r="D260" s="141"/>
      <c r="E260" s="142"/>
      <c r="F260" s="141"/>
      <c r="G260" s="141"/>
      <c r="H260" s="141"/>
      <c r="I260" s="141"/>
      <c r="J260" s="141"/>
      <c r="K260" s="141"/>
      <c r="L260" s="141"/>
      <c r="M260" s="144"/>
      <c r="N260" s="144"/>
      <c r="O260" s="141"/>
      <c r="P260" s="145"/>
      <c r="Q260" s="141"/>
      <c r="R260" s="144"/>
      <c r="S260" s="141"/>
      <c r="T260" s="141"/>
      <c r="U260" s="141"/>
    </row>
    <row r="261" ht="12.75" customHeight="1">
      <c r="A261" s="141"/>
      <c r="B261" s="141"/>
      <c r="C261" s="141"/>
      <c r="D261" s="141"/>
      <c r="E261" s="142"/>
      <c r="F261" s="141"/>
      <c r="G261" s="141"/>
      <c r="H261" s="141"/>
      <c r="I261" s="141"/>
      <c r="J261" s="141"/>
      <c r="K261" s="141"/>
      <c r="L261" s="141"/>
      <c r="M261" s="144"/>
      <c r="N261" s="144"/>
      <c r="O261" s="141"/>
      <c r="P261" s="145"/>
      <c r="Q261" s="141"/>
      <c r="R261" s="144"/>
      <c r="S261" s="141"/>
      <c r="T261" s="141"/>
      <c r="U261" s="141"/>
    </row>
    <row r="262" ht="12.75" customHeight="1">
      <c r="A262" s="141"/>
      <c r="B262" s="141"/>
      <c r="C262" s="141"/>
      <c r="D262" s="141"/>
      <c r="E262" s="142"/>
      <c r="F262" s="141"/>
      <c r="G262" s="141"/>
      <c r="H262" s="141"/>
      <c r="I262" s="141"/>
      <c r="J262" s="141"/>
      <c r="K262" s="141"/>
      <c r="L262" s="141"/>
      <c r="M262" s="144"/>
      <c r="N262" s="144"/>
      <c r="O262" s="141"/>
      <c r="P262" s="145"/>
      <c r="Q262" s="141"/>
      <c r="R262" s="144"/>
      <c r="S262" s="141"/>
      <c r="T262" s="141"/>
      <c r="U262" s="141"/>
    </row>
    <row r="263" ht="12.75" customHeight="1">
      <c r="A263" s="141"/>
      <c r="B263" s="141"/>
      <c r="C263" s="141"/>
      <c r="D263" s="141"/>
      <c r="E263" s="142"/>
      <c r="F263" s="141"/>
      <c r="G263" s="141"/>
      <c r="H263" s="141"/>
      <c r="I263" s="141"/>
      <c r="J263" s="141"/>
      <c r="K263" s="141"/>
      <c r="L263" s="141"/>
      <c r="M263" s="144"/>
      <c r="N263" s="144"/>
      <c r="O263" s="141"/>
      <c r="P263" s="145"/>
      <c r="Q263" s="141"/>
      <c r="R263" s="144"/>
      <c r="S263" s="141"/>
      <c r="T263" s="141"/>
      <c r="U263" s="141"/>
    </row>
    <row r="264" ht="12.75" customHeight="1">
      <c r="A264" s="141"/>
      <c r="B264" s="141"/>
      <c r="C264" s="141"/>
      <c r="D264" s="141"/>
      <c r="E264" s="142"/>
      <c r="F264" s="141"/>
      <c r="G264" s="141"/>
      <c r="H264" s="141"/>
      <c r="I264" s="141"/>
      <c r="J264" s="141"/>
      <c r="K264" s="141"/>
      <c r="L264" s="141"/>
      <c r="M264" s="144"/>
      <c r="N264" s="144"/>
      <c r="O264" s="141"/>
      <c r="P264" s="145"/>
      <c r="Q264" s="141"/>
      <c r="R264" s="144"/>
      <c r="S264" s="141"/>
      <c r="T264" s="141"/>
      <c r="U264" s="141"/>
    </row>
    <row r="265" ht="12.75" customHeight="1">
      <c r="A265" s="141"/>
      <c r="B265" s="141"/>
      <c r="C265" s="141"/>
      <c r="D265" s="141"/>
      <c r="E265" s="142"/>
      <c r="F265" s="141"/>
      <c r="G265" s="141"/>
      <c r="H265" s="141"/>
      <c r="I265" s="141"/>
      <c r="J265" s="141"/>
      <c r="K265" s="141"/>
      <c r="L265" s="141"/>
      <c r="M265" s="144"/>
      <c r="N265" s="144"/>
      <c r="O265" s="141"/>
      <c r="P265" s="145"/>
      <c r="Q265" s="141"/>
      <c r="R265" s="144"/>
      <c r="S265" s="141"/>
      <c r="T265" s="141"/>
      <c r="U265" s="141"/>
    </row>
    <row r="266" ht="12.75" customHeight="1">
      <c r="A266" s="141"/>
      <c r="B266" s="141"/>
      <c r="C266" s="141"/>
      <c r="D266" s="141"/>
      <c r="E266" s="142"/>
      <c r="F266" s="141"/>
      <c r="G266" s="141"/>
      <c r="H266" s="141"/>
      <c r="I266" s="141"/>
      <c r="J266" s="141"/>
      <c r="K266" s="141"/>
      <c r="L266" s="141"/>
      <c r="M266" s="144"/>
      <c r="N266" s="144"/>
      <c r="O266" s="141"/>
      <c r="P266" s="145"/>
      <c r="Q266" s="141"/>
      <c r="R266" s="144"/>
      <c r="S266" s="141"/>
      <c r="T266" s="141"/>
      <c r="U266" s="141"/>
    </row>
    <row r="267" ht="12.75" customHeight="1">
      <c r="A267" s="141"/>
      <c r="B267" s="141"/>
      <c r="C267" s="141"/>
      <c r="D267" s="141"/>
      <c r="E267" s="142"/>
      <c r="F267" s="141"/>
      <c r="G267" s="141"/>
      <c r="H267" s="141"/>
      <c r="I267" s="141"/>
      <c r="J267" s="141"/>
      <c r="K267" s="141"/>
      <c r="L267" s="141"/>
      <c r="M267" s="144"/>
      <c r="N267" s="144"/>
      <c r="O267" s="141"/>
      <c r="P267" s="145"/>
      <c r="Q267" s="141"/>
      <c r="R267" s="144"/>
      <c r="S267" s="141"/>
      <c r="T267" s="141"/>
      <c r="U267" s="141"/>
    </row>
    <row r="268" ht="12.75" customHeight="1">
      <c r="A268" s="141"/>
      <c r="B268" s="141"/>
      <c r="C268" s="141"/>
      <c r="D268" s="141"/>
      <c r="E268" s="142"/>
      <c r="F268" s="141"/>
      <c r="G268" s="141"/>
      <c r="H268" s="141"/>
      <c r="I268" s="141"/>
      <c r="J268" s="141"/>
      <c r="K268" s="141"/>
      <c r="L268" s="141"/>
      <c r="M268" s="144"/>
      <c r="N268" s="144"/>
      <c r="O268" s="141"/>
      <c r="P268" s="145"/>
      <c r="Q268" s="141"/>
      <c r="R268" s="144"/>
      <c r="S268" s="141"/>
      <c r="T268" s="141"/>
      <c r="U268" s="141"/>
    </row>
    <row r="269" ht="12.75" customHeight="1">
      <c r="A269" s="141"/>
      <c r="B269" s="141"/>
      <c r="C269" s="141"/>
      <c r="D269" s="141"/>
      <c r="E269" s="142"/>
      <c r="F269" s="141"/>
      <c r="G269" s="141"/>
      <c r="H269" s="141"/>
      <c r="I269" s="141"/>
      <c r="J269" s="141"/>
      <c r="K269" s="141"/>
      <c r="L269" s="141"/>
      <c r="M269" s="144"/>
      <c r="N269" s="144"/>
      <c r="O269" s="141"/>
      <c r="P269" s="145"/>
      <c r="Q269" s="141"/>
      <c r="R269" s="144"/>
      <c r="S269" s="141"/>
      <c r="T269" s="141"/>
      <c r="U269" s="141"/>
    </row>
    <row r="270" ht="12.75" customHeight="1">
      <c r="A270" s="141"/>
      <c r="B270" s="141"/>
      <c r="C270" s="141"/>
      <c r="D270" s="141"/>
      <c r="E270" s="142"/>
      <c r="F270" s="141"/>
      <c r="G270" s="141"/>
      <c r="H270" s="141"/>
      <c r="I270" s="141"/>
      <c r="J270" s="141"/>
      <c r="K270" s="141"/>
      <c r="L270" s="141"/>
      <c r="M270" s="144"/>
      <c r="N270" s="144"/>
      <c r="O270" s="141"/>
      <c r="P270" s="145"/>
      <c r="Q270" s="141"/>
      <c r="R270" s="144"/>
      <c r="S270" s="141"/>
      <c r="T270" s="141"/>
      <c r="U270" s="141"/>
    </row>
    <row r="271" ht="12.75" customHeight="1">
      <c r="A271" s="141"/>
      <c r="B271" s="141"/>
      <c r="C271" s="141"/>
      <c r="D271" s="141"/>
      <c r="E271" s="142"/>
      <c r="F271" s="141"/>
      <c r="G271" s="141"/>
      <c r="H271" s="141"/>
      <c r="I271" s="141"/>
      <c r="J271" s="141"/>
      <c r="K271" s="141"/>
      <c r="L271" s="141"/>
      <c r="M271" s="144"/>
      <c r="N271" s="144"/>
      <c r="O271" s="141"/>
      <c r="P271" s="145"/>
      <c r="Q271" s="141"/>
      <c r="R271" s="144"/>
      <c r="S271" s="141"/>
      <c r="T271" s="141"/>
      <c r="U271" s="141"/>
    </row>
    <row r="272" ht="12.75" customHeight="1">
      <c r="A272" s="141"/>
      <c r="B272" s="141"/>
      <c r="C272" s="141"/>
      <c r="D272" s="141"/>
      <c r="E272" s="142"/>
      <c r="F272" s="141"/>
      <c r="G272" s="141"/>
      <c r="H272" s="141"/>
      <c r="I272" s="141"/>
      <c r="J272" s="141"/>
      <c r="K272" s="141"/>
      <c r="L272" s="141"/>
      <c r="M272" s="144"/>
      <c r="N272" s="144"/>
      <c r="O272" s="141"/>
      <c r="P272" s="145"/>
      <c r="Q272" s="141"/>
      <c r="R272" s="144"/>
      <c r="S272" s="141"/>
      <c r="T272" s="141"/>
      <c r="U272" s="141"/>
    </row>
    <row r="273" ht="12.75" customHeight="1">
      <c r="A273" s="141"/>
      <c r="B273" s="141"/>
      <c r="C273" s="141"/>
      <c r="D273" s="141"/>
      <c r="E273" s="142"/>
      <c r="F273" s="141"/>
      <c r="G273" s="141"/>
      <c r="H273" s="141"/>
      <c r="I273" s="141"/>
      <c r="J273" s="141"/>
      <c r="K273" s="141"/>
      <c r="L273" s="141"/>
      <c r="M273" s="144"/>
      <c r="N273" s="144"/>
      <c r="O273" s="141"/>
      <c r="P273" s="145"/>
      <c r="Q273" s="141"/>
      <c r="R273" s="144"/>
      <c r="S273" s="141"/>
      <c r="T273" s="141"/>
      <c r="U273" s="141"/>
    </row>
    <row r="274" ht="12.75" customHeight="1">
      <c r="A274" s="141"/>
      <c r="B274" s="141"/>
      <c r="C274" s="141"/>
      <c r="D274" s="141"/>
      <c r="E274" s="142"/>
      <c r="F274" s="141"/>
      <c r="G274" s="141"/>
      <c r="H274" s="141"/>
      <c r="I274" s="141"/>
      <c r="J274" s="141"/>
      <c r="K274" s="141"/>
      <c r="L274" s="141"/>
      <c r="M274" s="144"/>
      <c r="N274" s="144"/>
      <c r="O274" s="141"/>
      <c r="P274" s="145"/>
      <c r="Q274" s="141"/>
      <c r="R274" s="144"/>
      <c r="S274" s="141"/>
      <c r="T274" s="141"/>
      <c r="U274" s="141"/>
    </row>
    <row r="275" ht="12.75" customHeight="1">
      <c r="A275" s="141"/>
      <c r="B275" s="141"/>
      <c r="C275" s="141"/>
      <c r="D275" s="141"/>
      <c r="E275" s="142"/>
      <c r="F275" s="141"/>
      <c r="G275" s="141"/>
      <c r="H275" s="141"/>
      <c r="I275" s="141"/>
      <c r="J275" s="141"/>
      <c r="K275" s="141"/>
      <c r="L275" s="141"/>
      <c r="M275" s="144"/>
      <c r="N275" s="144"/>
      <c r="O275" s="141"/>
      <c r="P275" s="145"/>
      <c r="Q275" s="141"/>
      <c r="R275" s="144"/>
      <c r="S275" s="141"/>
      <c r="T275" s="141"/>
      <c r="U275" s="141"/>
    </row>
    <row r="276" ht="12.75" customHeight="1">
      <c r="A276" s="141"/>
      <c r="B276" s="141"/>
      <c r="C276" s="141"/>
      <c r="D276" s="141"/>
      <c r="E276" s="142"/>
      <c r="F276" s="141"/>
      <c r="G276" s="141"/>
      <c r="H276" s="141"/>
      <c r="I276" s="141"/>
      <c r="J276" s="141"/>
      <c r="K276" s="141"/>
      <c r="L276" s="141"/>
      <c r="M276" s="144"/>
      <c r="N276" s="144"/>
      <c r="O276" s="141"/>
      <c r="P276" s="145"/>
      <c r="Q276" s="141"/>
      <c r="R276" s="144"/>
      <c r="S276" s="141"/>
      <c r="T276" s="141"/>
      <c r="U276" s="141"/>
    </row>
    <row r="277" ht="12.75" customHeight="1">
      <c r="A277" s="141"/>
      <c r="B277" s="141"/>
      <c r="C277" s="141"/>
      <c r="D277" s="141"/>
      <c r="E277" s="142"/>
      <c r="F277" s="141"/>
      <c r="G277" s="141"/>
      <c r="H277" s="141"/>
      <c r="I277" s="141"/>
      <c r="J277" s="141"/>
      <c r="K277" s="141"/>
      <c r="L277" s="141"/>
      <c r="M277" s="144"/>
      <c r="N277" s="144"/>
      <c r="O277" s="141"/>
      <c r="P277" s="145"/>
      <c r="Q277" s="141"/>
      <c r="R277" s="144"/>
      <c r="S277" s="141"/>
      <c r="T277" s="141"/>
      <c r="U277" s="141"/>
    </row>
    <row r="278" ht="12.75" customHeight="1">
      <c r="A278" s="141"/>
      <c r="B278" s="141"/>
      <c r="C278" s="141"/>
      <c r="D278" s="141"/>
      <c r="E278" s="142"/>
      <c r="F278" s="141"/>
      <c r="G278" s="141"/>
      <c r="H278" s="141"/>
      <c r="I278" s="141"/>
      <c r="J278" s="141"/>
      <c r="K278" s="141"/>
      <c r="L278" s="141"/>
      <c r="M278" s="144"/>
      <c r="N278" s="144"/>
      <c r="O278" s="141"/>
      <c r="P278" s="145"/>
      <c r="Q278" s="141"/>
      <c r="R278" s="144"/>
      <c r="S278" s="141"/>
      <c r="T278" s="141"/>
      <c r="U278" s="141"/>
    </row>
    <row r="279" ht="12.75" customHeight="1">
      <c r="A279" s="141"/>
      <c r="B279" s="141"/>
      <c r="C279" s="141"/>
      <c r="D279" s="141"/>
      <c r="E279" s="142"/>
      <c r="F279" s="141"/>
      <c r="G279" s="141"/>
      <c r="H279" s="141"/>
      <c r="I279" s="141"/>
      <c r="J279" s="141"/>
      <c r="K279" s="141"/>
      <c r="L279" s="141"/>
      <c r="M279" s="144"/>
      <c r="N279" s="144"/>
      <c r="O279" s="141"/>
      <c r="P279" s="145"/>
      <c r="Q279" s="141"/>
      <c r="R279" s="144"/>
      <c r="S279" s="141"/>
      <c r="T279" s="141"/>
      <c r="U279" s="141"/>
    </row>
    <row r="280" ht="12.75" customHeight="1">
      <c r="A280" s="141"/>
      <c r="B280" s="141"/>
      <c r="C280" s="141"/>
      <c r="D280" s="141"/>
      <c r="E280" s="142"/>
      <c r="F280" s="141"/>
      <c r="G280" s="141"/>
      <c r="H280" s="141"/>
      <c r="I280" s="141"/>
      <c r="J280" s="141"/>
      <c r="K280" s="141"/>
      <c r="L280" s="141"/>
      <c r="M280" s="144"/>
      <c r="N280" s="144"/>
      <c r="O280" s="141"/>
      <c r="P280" s="145"/>
      <c r="Q280" s="141"/>
      <c r="R280" s="144"/>
      <c r="S280" s="141"/>
      <c r="T280" s="141"/>
      <c r="U280" s="141"/>
    </row>
    <row r="281" ht="12.75" customHeight="1">
      <c r="A281" s="141"/>
      <c r="B281" s="141"/>
      <c r="C281" s="141"/>
      <c r="D281" s="141"/>
      <c r="E281" s="142"/>
      <c r="F281" s="141"/>
      <c r="G281" s="141"/>
      <c r="H281" s="141"/>
      <c r="I281" s="141"/>
      <c r="J281" s="141"/>
      <c r="K281" s="141"/>
      <c r="L281" s="141"/>
      <c r="M281" s="144"/>
      <c r="N281" s="144"/>
      <c r="O281" s="141"/>
      <c r="P281" s="145"/>
      <c r="Q281" s="141"/>
      <c r="R281" s="144"/>
      <c r="S281" s="141"/>
      <c r="T281" s="141"/>
      <c r="U281" s="141"/>
    </row>
    <row r="282" ht="12.75" customHeight="1">
      <c r="A282" s="141"/>
      <c r="B282" s="141"/>
      <c r="C282" s="141"/>
      <c r="D282" s="141"/>
      <c r="E282" s="142"/>
      <c r="F282" s="141"/>
      <c r="G282" s="141"/>
      <c r="H282" s="141"/>
      <c r="I282" s="141"/>
      <c r="J282" s="141"/>
      <c r="K282" s="141"/>
      <c r="L282" s="141"/>
      <c r="M282" s="144"/>
      <c r="N282" s="144"/>
      <c r="O282" s="141"/>
      <c r="P282" s="145"/>
      <c r="Q282" s="141"/>
      <c r="R282" s="144"/>
      <c r="S282" s="141"/>
      <c r="T282" s="141"/>
      <c r="U282" s="141"/>
    </row>
    <row r="283" ht="12.75" customHeight="1">
      <c r="A283" s="141"/>
      <c r="B283" s="141"/>
      <c r="C283" s="141"/>
      <c r="D283" s="141"/>
      <c r="E283" s="142"/>
      <c r="F283" s="141"/>
      <c r="G283" s="141"/>
      <c r="H283" s="141"/>
      <c r="I283" s="141"/>
      <c r="J283" s="141"/>
      <c r="K283" s="141"/>
      <c r="L283" s="141"/>
      <c r="M283" s="144"/>
      <c r="N283" s="144"/>
      <c r="O283" s="141"/>
      <c r="P283" s="145"/>
      <c r="Q283" s="141"/>
      <c r="R283" s="144"/>
      <c r="S283" s="141"/>
      <c r="T283" s="141"/>
      <c r="U283" s="141"/>
    </row>
    <row r="284" ht="12.75" customHeight="1">
      <c r="A284" s="141"/>
      <c r="B284" s="141"/>
      <c r="C284" s="141"/>
      <c r="D284" s="141"/>
      <c r="E284" s="142"/>
      <c r="F284" s="141"/>
      <c r="G284" s="141"/>
      <c r="H284" s="141"/>
      <c r="I284" s="141"/>
      <c r="J284" s="141"/>
      <c r="K284" s="141"/>
      <c r="L284" s="141"/>
      <c r="M284" s="144"/>
      <c r="N284" s="144"/>
      <c r="O284" s="141"/>
      <c r="P284" s="145"/>
      <c r="Q284" s="141"/>
      <c r="R284" s="144"/>
      <c r="S284" s="141"/>
      <c r="T284" s="141"/>
      <c r="U284" s="141"/>
    </row>
    <row r="285" ht="12.75" customHeight="1">
      <c r="A285" s="141"/>
      <c r="B285" s="141"/>
      <c r="C285" s="141"/>
      <c r="D285" s="141"/>
      <c r="E285" s="142"/>
      <c r="F285" s="141"/>
      <c r="G285" s="141"/>
      <c r="H285" s="141"/>
      <c r="I285" s="141"/>
      <c r="J285" s="141"/>
      <c r="K285" s="141"/>
      <c r="L285" s="141"/>
      <c r="M285" s="144"/>
      <c r="N285" s="144"/>
      <c r="O285" s="141"/>
      <c r="P285" s="145"/>
      <c r="Q285" s="141"/>
      <c r="R285" s="144"/>
      <c r="S285" s="141"/>
      <c r="T285" s="141"/>
      <c r="U285" s="141"/>
    </row>
    <row r="286" ht="12.75" customHeight="1">
      <c r="A286" s="141"/>
      <c r="B286" s="141"/>
      <c r="C286" s="141"/>
      <c r="D286" s="141"/>
      <c r="E286" s="142"/>
      <c r="F286" s="141"/>
      <c r="G286" s="141"/>
      <c r="H286" s="141"/>
      <c r="I286" s="141"/>
      <c r="J286" s="141"/>
      <c r="K286" s="141"/>
      <c r="L286" s="141"/>
      <c r="M286" s="144"/>
      <c r="N286" s="144"/>
      <c r="O286" s="141"/>
      <c r="P286" s="145"/>
      <c r="Q286" s="141"/>
      <c r="R286" s="144"/>
      <c r="S286" s="141"/>
      <c r="T286" s="141"/>
      <c r="U286" s="141"/>
    </row>
    <row r="287" ht="12.75" customHeight="1">
      <c r="A287" s="141"/>
      <c r="B287" s="141"/>
      <c r="C287" s="141"/>
      <c r="D287" s="141"/>
      <c r="E287" s="142"/>
      <c r="F287" s="141"/>
      <c r="G287" s="141"/>
      <c r="H287" s="141"/>
      <c r="I287" s="141"/>
      <c r="J287" s="141"/>
      <c r="K287" s="141"/>
      <c r="L287" s="141"/>
      <c r="M287" s="144"/>
      <c r="N287" s="144"/>
      <c r="O287" s="141"/>
      <c r="P287" s="145"/>
      <c r="Q287" s="141"/>
      <c r="R287" s="144"/>
      <c r="S287" s="141"/>
      <c r="T287" s="141"/>
      <c r="U287" s="141"/>
    </row>
    <row r="288" ht="12.75" customHeight="1">
      <c r="A288" s="141"/>
      <c r="B288" s="141"/>
      <c r="C288" s="141"/>
      <c r="D288" s="141"/>
      <c r="E288" s="142"/>
      <c r="F288" s="141"/>
      <c r="G288" s="141"/>
      <c r="H288" s="141"/>
      <c r="I288" s="141"/>
      <c r="J288" s="141"/>
      <c r="K288" s="141"/>
      <c r="L288" s="141"/>
      <c r="M288" s="144"/>
      <c r="N288" s="144"/>
      <c r="O288" s="141"/>
      <c r="P288" s="145"/>
      <c r="Q288" s="141"/>
      <c r="R288" s="144"/>
      <c r="S288" s="141"/>
      <c r="T288" s="141"/>
      <c r="U288" s="141"/>
    </row>
    <row r="289" ht="12.75" customHeight="1">
      <c r="A289" s="141"/>
      <c r="B289" s="141"/>
      <c r="C289" s="141"/>
      <c r="D289" s="141"/>
      <c r="E289" s="142"/>
      <c r="F289" s="141"/>
      <c r="G289" s="141"/>
      <c r="H289" s="141"/>
      <c r="I289" s="141"/>
      <c r="J289" s="141"/>
      <c r="K289" s="141"/>
      <c r="L289" s="141"/>
      <c r="M289" s="144"/>
      <c r="N289" s="144"/>
      <c r="O289" s="141"/>
      <c r="P289" s="145"/>
      <c r="Q289" s="141"/>
      <c r="R289" s="144"/>
      <c r="S289" s="141"/>
      <c r="T289" s="141"/>
      <c r="U289" s="141"/>
    </row>
    <row r="290" ht="12.75" customHeight="1">
      <c r="A290" s="141"/>
      <c r="B290" s="141"/>
      <c r="C290" s="141"/>
      <c r="D290" s="141"/>
      <c r="E290" s="142"/>
      <c r="F290" s="141"/>
      <c r="G290" s="141"/>
      <c r="H290" s="141"/>
      <c r="I290" s="141"/>
      <c r="J290" s="141"/>
      <c r="K290" s="141"/>
      <c r="L290" s="141"/>
      <c r="M290" s="144"/>
      <c r="N290" s="144"/>
      <c r="O290" s="141"/>
      <c r="P290" s="145"/>
      <c r="Q290" s="141"/>
      <c r="R290" s="144"/>
      <c r="S290" s="141"/>
      <c r="T290" s="141"/>
      <c r="U290" s="141"/>
    </row>
    <row r="291" ht="12.75" customHeight="1">
      <c r="A291" s="141"/>
      <c r="B291" s="141"/>
      <c r="C291" s="141"/>
      <c r="D291" s="141"/>
      <c r="E291" s="142"/>
      <c r="F291" s="141"/>
      <c r="G291" s="141"/>
      <c r="H291" s="141"/>
      <c r="I291" s="141"/>
      <c r="J291" s="141"/>
      <c r="K291" s="141"/>
      <c r="L291" s="141"/>
      <c r="M291" s="144"/>
      <c r="N291" s="144"/>
      <c r="O291" s="141"/>
      <c r="P291" s="145"/>
      <c r="Q291" s="141"/>
      <c r="R291" s="144"/>
      <c r="S291" s="141"/>
      <c r="T291" s="141"/>
      <c r="U291" s="141"/>
    </row>
    <row r="292" ht="12.75" customHeight="1">
      <c r="A292" s="141"/>
      <c r="B292" s="141"/>
      <c r="C292" s="141"/>
      <c r="D292" s="141"/>
      <c r="E292" s="142"/>
      <c r="F292" s="141"/>
      <c r="G292" s="141"/>
      <c r="H292" s="141"/>
      <c r="I292" s="141"/>
      <c r="J292" s="141"/>
      <c r="K292" s="141"/>
      <c r="L292" s="141"/>
      <c r="M292" s="144"/>
      <c r="N292" s="144"/>
      <c r="O292" s="141"/>
      <c r="P292" s="145"/>
      <c r="Q292" s="141"/>
      <c r="R292" s="144"/>
      <c r="S292" s="141"/>
      <c r="T292" s="141"/>
      <c r="U292" s="141"/>
    </row>
    <row r="293" ht="12.75" customHeight="1">
      <c r="A293" s="141"/>
      <c r="B293" s="141"/>
      <c r="C293" s="141"/>
      <c r="D293" s="141"/>
      <c r="E293" s="142"/>
      <c r="F293" s="141"/>
      <c r="G293" s="141"/>
      <c r="H293" s="141"/>
      <c r="I293" s="141"/>
      <c r="J293" s="141"/>
      <c r="K293" s="141"/>
      <c r="L293" s="141"/>
      <c r="M293" s="144"/>
      <c r="N293" s="144"/>
      <c r="O293" s="141"/>
      <c r="P293" s="145"/>
      <c r="Q293" s="141"/>
      <c r="R293" s="144"/>
      <c r="S293" s="141"/>
      <c r="T293" s="141"/>
      <c r="U293" s="141"/>
    </row>
    <row r="294" ht="12.75" customHeight="1">
      <c r="A294" s="141"/>
      <c r="B294" s="141"/>
      <c r="C294" s="141"/>
      <c r="D294" s="141"/>
      <c r="E294" s="142"/>
      <c r="F294" s="141"/>
      <c r="G294" s="141"/>
      <c r="H294" s="141"/>
      <c r="I294" s="141"/>
      <c r="J294" s="141"/>
      <c r="K294" s="141"/>
      <c r="L294" s="141"/>
      <c r="M294" s="144"/>
      <c r="N294" s="144"/>
      <c r="O294" s="141"/>
      <c r="P294" s="145"/>
      <c r="Q294" s="141"/>
      <c r="R294" s="144"/>
      <c r="S294" s="141"/>
      <c r="T294" s="141"/>
      <c r="U294" s="141"/>
    </row>
    <row r="295" ht="12.75" customHeight="1">
      <c r="A295" s="141"/>
      <c r="B295" s="141"/>
      <c r="C295" s="141"/>
      <c r="D295" s="141"/>
      <c r="E295" s="142"/>
      <c r="F295" s="141"/>
      <c r="G295" s="141"/>
      <c r="H295" s="141"/>
      <c r="I295" s="141"/>
      <c r="J295" s="141"/>
      <c r="K295" s="141"/>
      <c r="L295" s="141"/>
      <c r="M295" s="144"/>
      <c r="N295" s="144"/>
      <c r="O295" s="141"/>
      <c r="P295" s="145"/>
      <c r="Q295" s="141"/>
      <c r="R295" s="144"/>
      <c r="S295" s="141"/>
      <c r="T295" s="141"/>
      <c r="U295" s="141"/>
    </row>
    <row r="296" ht="12.75" customHeight="1">
      <c r="A296" s="141"/>
      <c r="B296" s="141"/>
      <c r="C296" s="141"/>
      <c r="D296" s="141"/>
      <c r="E296" s="142"/>
      <c r="F296" s="141"/>
      <c r="G296" s="141"/>
      <c r="H296" s="141"/>
      <c r="I296" s="141"/>
      <c r="J296" s="141"/>
      <c r="K296" s="141"/>
      <c r="L296" s="141"/>
      <c r="M296" s="144"/>
      <c r="N296" s="144"/>
      <c r="O296" s="141"/>
      <c r="P296" s="145"/>
      <c r="Q296" s="141"/>
      <c r="R296" s="144"/>
      <c r="S296" s="141"/>
      <c r="T296" s="141"/>
      <c r="U296" s="141"/>
    </row>
    <row r="297" ht="12.75" customHeight="1">
      <c r="A297" s="141"/>
      <c r="B297" s="141"/>
      <c r="C297" s="141"/>
      <c r="D297" s="141"/>
      <c r="E297" s="142"/>
      <c r="F297" s="141"/>
      <c r="G297" s="141"/>
      <c r="H297" s="141"/>
      <c r="I297" s="141"/>
      <c r="J297" s="141"/>
      <c r="K297" s="141"/>
      <c r="L297" s="141"/>
      <c r="M297" s="144"/>
      <c r="N297" s="144"/>
      <c r="O297" s="141"/>
      <c r="P297" s="145"/>
      <c r="Q297" s="141"/>
      <c r="R297" s="144"/>
      <c r="S297" s="141"/>
      <c r="T297" s="141"/>
      <c r="U297" s="141"/>
    </row>
    <row r="298" ht="12.75" customHeight="1">
      <c r="A298" s="141"/>
      <c r="B298" s="141"/>
      <c r="C298" s="141"/>
      <c r="D298" s="141"/>
      <c r="E298" s="142"/>
      <c r="F298" s="141"/>
      <c r="G298" s="141"/>
      <c r="H298" s="141"/>
      <c r="I298" s="141"/>
      <c r="J298" s="141"/>
      <c r="K298" s="141"/>
      <c r="L298" s="141"/>
      <c r="M298" s="144"/>
      <c r="N298" s="144"/>
      <c r="O298" s="141"/>
      <c r="P298" s="145"/>
      <c r="Q298" s="141"/>
      <c r="R298" s="144"/>
      <c r="S298" s="141"/>
      <c r="T298" s="141"/>
      <c r="U298" s="141"/>
    </row>
    <row r="299" ht="12.75" customHeight="1">
      <c r="A299" s="141"/>
      <c r="B299" s="141"/>
      <c r="C299" s="141"/>
      <c r="D299" s="141"/>
      <c r="E299" s="142"/>
      <c r="F299" s="141"/>
      <c r="G299" s="141"/>
      <c r="H299" s="141"/>
      <c r="I299" s="141"/>
      <c r="J299" s="141"/>
      <c r="K299" s="141"/>
      <c r="L299" s="141"/>
      <c r="M299" s="144"/>
      <c r="N299" s="144"/>
      <c r="O299" s="141"/>
      <c r="P299" s="145"/>
      <c r="Q299" s="141"/>
      <c r="R299" s="144"/>
      <c r="S299" s="141"/>
      <c r="T299" s="141"/>
      <c r="U299" s="141"/>
    </row>
    <row r="300" ht="12.75" customHeight="1">
      <c r="A300" s="141"/>
      <c r="B300" s="141"/>
      <c r="C300" s="141"/>
      <c r="D300" s="141"/>
      <c r="E300" s="142"/>
      <c r="F300" s="141"/>
      <c r="G300" s="141"/>
      <c r="H300" s="141"/>
      <c r="I300" s="141"/>
      <c r="J300" s="141"/>
      <c r="K300" s="141"/>
      <c r="L300" s="141"/>
      <c r="M300" s="144"/>
      <c r="N300" s="144"/>
      <c r="O300" s="141"/>
      <c r="P300" s="145"/>
      <c r="Q300" s="141"/>
      <c r="R300" s="144"/>
      <c r="S300" s="141"/>
      <c r="T300" s="141"/>
      <c r="U300" s="141"/>
    </row>
    <row r="301" ht="12.75" customHeight="1">
      <c r="A301" s="141"/>
      <c r="B301" s="141"/>
      <c r="C301" s="141"/>
      <c r="D301" s="141"/>
      <c r="E301" s="142"/>
      <c r="F301" s="141"/>
      <c r="G301" s="141"/>
      <c r="H301" s="141"/>
      <c r="I301" s="141"/>
      <c r="J301" s="141"/>
      <c r="K301" s="141"/>
      <c r="L301" s="141"/>
      <c r="M301" s="144"/>
      <c r="N301" s="144"/>
      <c r="O301" s="141"/>
      <c r="P301" s="145"/>
      <c r="Q301" s="141"/>
      <c r="R301" s="144"/>
      <c r="S301" s="141"/>
      <c r="T301" s="141"/>
      <c r="U301" s="141"/>
    </row>
    <row r="302" ht="12.75" customHeight="1">
      <c r="A302" s="141"/>
      <c r="B302" s="141"/>
      <c r="C302" s="141"/>
      <c r="D302" s="141"/>
      <c r="E302" s="142"/>
      <c r="F302" s="141"/>
      <c r="G302" s="141"/>
      <c r="H302" s="141"/>
      <c r="I302" s="141"/>
      <c r="J302" s="141"/>
      <c r="K302" s="141"/>
      <c r="L302" s="141"/>
      <c r="M302" s="144"/>
      <c r="N302" s="144"/>
      <c r="O302" s="141"/>
      <c r="P302" s="145"/>
      <c r="Q302" s="141"/>
      <c r="R302" s="144"/>
      <c r="S302" s="141"/>
      <c r="T302" s="141"/>
      <c r="U302" s="141"/>
    </row>
    <row r="303" ht="12.75" customHeight="1">
      <c r="A303" s="141"/>
      <c r="B303" s="141"/>
      <c r="C303" s="141"/>
      <c r="D303" s="141"/>
      <c r="E303" s="142"/>
      <c r="F303" s="141"/>
      <c r="G303" s="141"/>
      <c r="H303" s="141"/>
      <c r="I303" s="141"/>
      <c r="J303" s="141"/>
      <c r="K303" s="141"/>
      <c r="L303" s="141"/>
      <c r="M303" s="144"/>
      <c r="N303" s="144"/>
      <c r="O303" s="141"/>
      <c r="P303" s="145"/>
      <c r="Q303" s="141"/>
      <c r="R303" s="144"/>
      <c r="S303" s="141"/>
      <c r="T303" s="141"/>
      <c r="U303" s="141"/>
    </row>
    <row r="304" ht="12.75" customHeight="1">
      <c r="A304" s="141"/>
      <c r="B304" s="141"/>
      <c r="C304" s="141"/>
      <c r="D304" s="141"/>
      <c r="E304" s="142"/>
      <c r="F304" s="141"/>
      <c r="G304" s="141"/>
      <c r="H304" s="141"/>
      <c r="I304" s="141"/>
      <c r="J304" s="141"/>
      <c r="K304" s="141"/>
      <c r="L304" s="141"/>
      <c r="M304" s="144"/>
      <c r="N304" s="144"/>
      <c r="O304" s="141"/>
      <c r="P304" s="145"/>
      <c r="Q304" s="141"/>
      <c r="R304" s="144"/>
      <c r="S304" s="141"/>
      <c r="T304" s="141"/>
      <c r="U304" s="141"/>
    </row>
    <row r="305" ht="12.75" customHeight="1">
      <c r="A305" s="141"/>
      <c r="B305" s="141"/>
      <c r="C305" s="141"/>
      <c r="D305" s="141"/>
      <c r="E305" s="142"/>
      <c r="F305" s="141"/>
      <c r="G305" s="141"/>
      <c r="H305" s="141"/>
      <c r="I305" s="141"/>
      <c r="J305" s="141"/>
      <c r="K305" s="141"/>
      <c r="L305" s="141"/>
      <c r="M305" s="144"/>
      <c r="N305" s="144"/>
      <c r="O305" s="141"/>
      <c r="P305" s="145"/>
      <c r="Q305" s="141"/>
      <c r="R305" s="144"/>
      <c r="S305" s="141"/>
      <c r="T305" s="141"/>
      <c r="U305" s="141"/>
    </row>
    <row r="306" ht="12.75" customHeight="1">
      <c r="A306" s="141"/>
      <c r="B306" s="141"/>
      <c r="C306" s="141"/>
      <c r="D306" s="141"/>
      <c r="E306" s="142"/>
      <c r="F306" s="141"/>
      <c r="G306" s="141"/>
      <c r="H306" s="141"/>
      <c r="I306" s="141"/>
      <c r="J306" s="141"/>
      <c r="K306" s="141"/>
      <c r="L306" s="141"/>
      <c r="M306" s="144"/>
      <c r="N306" s="144"/>
      <c r="O306" s="141"/>
      <c r="P306" s="145"/>
      <c r="Q306" s="141"/>
      <c r="R306" s="144"/>
      <c r="S306" s="141"/>
      <c r="T306" s="141"/>
      <c r="U306" s="141"/>
    </row>
    <row r="307" ht="12.75" customHeight="1">
      <c r="A307" s="141"/>
      <c r="B307" s="141"/>
      <c r="C307" s="141"/>
      <c r="D307" s="141"/>
      <c r="E307" s="142"/>
      <c r="F307" s="141"/>
      <c r="G307" s="141"/>
      <c r="H307" s="141"/>
      <c r="I307" s="141"/>
      <c r="J307" s="141"/>
      <c r="K307" s="141"/>
      <c r="L307" s="141"/>
      <c r="M307" s="144"/>
      <c r="N307" s="144"/>
      <c r="O307" s="141"/>
      <c r="P307" s="145"/>
      <c r="Q307" s="141"/>
      <c r="R307" s="144"/>
      <c r="S307" s="141"/>
      <c r="T307" s="141"/>
      <c r="U307" s="141"/>
    </row>
    <row r="308" ht="12.75" customHeight="1">
      <c r="A308" s="141"/>
      <c r="B308" s="141"/>
      <c r="C308" s="141"/>
      <c r="D308" s="141"/>
      <c r="E308" s="142"/>
      <c r="F308" s="141"/>
      <c r="G308" s="141"/>
      <c r="H308" s="141"/>
      <c r="I308" s="141"/>
      <c r="J308" s="141"/>
      <c r="K308" s="141"/>
      <c r="L308" s="141"/>
      <c r="M308" s="144"/>
      <c r="N308" s="144"/>
      <c r="O308" s="141"/>
      <c r="P308" s="145"/>
      <c r="Q308" s="141"/>
      <c r="R308" s="144"/>
      <c r="S308" s="141"/>
      <c r="T308" s="141"/>
      <c r="U308" s="141"/>
    </row>
    <row r="309" ht="12.75" customHeight="1">
      <c r="A309" s="141"/>
      <c r="B309" s="141"/>
      <c r="C309" s="141"/>
      <c r="D309" s="141"/>
      <c r="E309" s="142"/>
      <c r="F309" s="141"/>
      <c r="G309" s="141"/>
      <c r="H309" s="141"/>
      <c r="I309" s="141"/>
      <c r="J309" s="141"/>
      <c r="K309" s="141"/>
      <c r="L309" s="141"/>
      <c r="M309" s="144"/>
      <c r="N309" s="144"/>
      <c r="O309" s="141"/>
      <c r="P309" s="145"/>
      <c r="Q309" s="141"/>
      <c r="R309" s="144"/>
      <c r="S309" s="141"/>
      <c r="T309" s="141"/>
      <c r="U309" s="141"/>
    </row>
    <row r="310" ht="12.75" customHeight="1">
      <c r="A310" s="141"/>
      <c r="B310" s="141"/>
      <c r="C310" s="141"/>
      <c r="D310" s="141"/>
      <c r="E310" s="142"/>
      <c r="F310" s="141"/>
      <c r="G310" s="141"/>
      <c r="H310" s="141"/>
      <c r="I310" s="141"/>
      <c r="J310" s="141"/>
      <c r="K310" s="141"/>
      <c r="L310" s="141"/>
      <c r="M310" s="144"/>
      <c r="N310" s="144"/>
      <c r="O310" s="141"/>
      <c r="P310" s="145"/>
      <c r="Q310" s="141"/>
      <c r="R310" s="144"/>
      <c r="S310" s="141"/>
      <c r="T310" s="141"/>
      <c r="U310" s="141"/>
    </row>
    <row r="311" ht="12.75" customHeight="1">
      <c r="A311" s="141"/>
      <c r="B311" s="141"/>
      <c r="C311" s="141"/>
      <c r="D311" s="141"/>
      <c r="E311" s="142"/>
      <c r="F311" s="141"/>
      <c r="G311" s="141"/>
      <c r="H311" s="141"/>
      <c r="I311" s="141"/>
      <c r="J311" s="141"/>
      <c r="K311" s="141"/>
      <c r="L311" s="141"/>
      <c r="M311" s="144"/>
      <c r="N311" s="144"/>
      <c r="O311" s="141"/>
      <c r="P311" s="145"/>
      <c r="Q311" s="141"/>
      <c r="R311" s="144"/>
      <c r="S311" s="141"/>
      <c r="T311" s="141"/>
      <c r="U311" s="141"/>
    </row>
    <row r="312" ht="12.75" customHeight="1">
      <c r="A312" s="141"/>
      <c r="B312" s="141"/>
      <c r="C312" s="141"/>
      <c r="D312" s="141"/>
      <c r="E312" s="142"/>
      <c r="F312" s="141"/>
      <c r="G312" s="141"/>
      <c r="H312" s="141"/>
      <c r="I312" s="141"/>
      <c r="J312" s="141"/>
      <c r="K312" s="141"/>
      <c r="L312" s="141"/>
      <c r="M312" s="144"/>
      <c r="N312" s="144"/>
      <c r="O312" s="141"/>
      <c r="P312" s="145"/>
      <c r="Q312" s="141"/>
      <c r="R312" s="144"/>
      <c r="S312" s="141"/>
      <c r="T312" s="141"/>
      <c r="U312" s="141"/>
    </row>
    <row r="313" ht="12.75" customHeight="1">
      <c r="A313" s="141"/>
      <c r="B313" s="141"/>
      <c r="C313" s="141"/>
      <c r="D313" s="141"/>
      <c r="E313" s="142"/>
      <c r="F313" s="141"/>
      <c r="G313" s="141"/>
      <c r="H313" s="141"/>
      <c r="I313" s="141"/>
      <c r="J313" s="141"/>
      <c r="K313" s="141"/>
      <c r="L313" s="141"/>
      <c r="M313" s="144"/>
      <c r="N313" s="144"/>
      <c r="O313" s="141"/>
      <c r="P313" s="145"/>
      <c r="Q313" s="141"/>
      <c r="R313" s="144"/>
      <c r="S313" s="141"/>
      <c r="T313" s="141"/>
      <c r="U313" s="141"/>
    </row>
    <row r="314" ht="12.75" customHeight="1">
      <c r="A314" s="141"/>
      <c r="B314" s="141"/>
      <c r="C314" s="141"/>
      <c r="D314" s="141"/>
      <c r="E314" s="142"/>
      <c r="F314" s="141"/>
      <c r="G314" s="141"/>
      <c r="H314" s="141"/>
      <c r="I314" s="141"/>
      <c r="J314" s="141"/>
      <c r="K314" s="141"/>
      <c r="L314" s="141"/>
      <c r="M314" s="144"/>
      <c r="N314" s="144"/>
      <c r="O314" s="141"/>
      <c r="P314" s="145"/>
      <c r="Q314" s="141"/>
      <c r="R314" s="144"/>
      <c r="S314" s="141"/>
      <c r="T314" s="141"/>
      <c r="U314" s="141"/>
    </row>
    <row r="315" ht="12.75" customHeight="1">
      <c r="A315" s="141"/>
      <c r="B315" s="141"/>
      <c r="C315" s="141"/>
      <c r="D315" s="141"/>
      <c r="E315" s="142"/>
      <c r="F315" s="141"/>
      <c r="G315" s="141"/>
      <c r="H315" s="141"/>
      <c r="I315" s="141"/>
      <c r="J315" s="141"/>
      <c r="K315" s="141"/>
      <c r="L315" s="141"/>
      <c r="M315" s="144"/>
      <c r="N315" s="144"/>
      <c r="O315" s="141"/>
      <c r="P315" s="145"/>
      <c r="Q315" s="141"/>
      <c r="R315" s="144"/>
      <c r="S315" s="141"/>
      <c r="T315" s="141"/>
      <c r="U315" s="141"/>
    </row>
    <row r="316" ht="12.75" customHeight="1">
      <c r="A316" s="141"/>
      <c r="B316" s="141"/>
      <c r="C316" s="141"/>
      <c r="D316" s="141"/>
      <c r="E316" s="142"/>
      <c r="F316" s="141"/>
      <c r="G316" s="141"/>
      <c r="H316" s="141"/>
      <c r="I316" s="141"/>
      <c r="J316" s="141"/>
      <c r="K316" s="141"/>
      <c r="L316" s="141"/>
      <c r="M316" s="144"/>
      <c r="N316" s="144"/>
      <c r="O316" s="141"/>
      <c r="P316" s="145"/>
      <c r="Q316" s="141"/>
      <c r="R316" s="144"/>
      <c r="S316" s="141"/>
      <c r="T316" s="141"/>
      <c r="U316" s="141"/>
    </row>
    <row r="317" ht="12.75" customHeight="1">
      <c r="A317" s="141"/>
      <c r="B317" s="141"/>
      <c r="C317" s="141"/>
      <c r="D317" s="141"/>
      <c r="E317" s="142"/>
      <c r="F317" s="141"/>
      <c r="G317" s="141"/>
      <c r="H317" s="141"/>
      <c r="I317" s="141"/>
      <c r="J317" s="141"/>
      <c r="K317" s="141"/>
      <c r="L317" s="141"/>
      <c r="M317" s="144"/>
      <c r="N317" s="144"/>
      <c r="O317" s="141"/>
      <c r="P317" s="145"/>
      <c r="Q317" s="141"/>
      <c r="R317" s="144"/>
      <c r="S317" s="141"/>
      <c r="T317" s="141"/>
      <c r="U317" s="141"/>
    </row>
    <row r="318" ht="12.75" customHeight="1">
      <c r="A318" s="141"/>
      <c r="B318" s="141"/>
      <c r="C318" s="141"/>
      <c r="D318" s="141"/>
      <c r="E318" s="142"/>
      <c r="F318" s="141"/>
      <c r="G318" s="141"/>
      <c r="H318" s="141"/>
      <c r="I318" s="141"/>
      <c r="J318" s="141"/>
      <c r="K318" s="141"/>
      <c r="L318" s="141"/>
      <c r="M318" s="144"/>
      <c r="N318" s="144"/>
      <c r="O318" s="141"/>
      <c r="P318" s="145"/>
      <c r="Q318" s="141"/>
      <c r="R318" s="144"/>
      <c r="S318" s="141"/>
      <c r="T318" s="141"/>
      <c r="U318" s="141"/>
    </row>
    <row r="319" ht="12.75" customHeight="1">
      <c r="A319" s="141"/>
      <c r="B319" s="141"/>
      <c r="C319" s="141"/>
      <c r="D319" s="141"/>
      <c r="E319" s="142"/>
      <c r="F319" s="141"/>
      <c r="G319" s="141"/>
      <c r="H319" s="141"/>
      <c r="I319" s="141"/>
      <c r="J319" s="141"/>
      <c r="K319" s="141"/>
      <c r="L319" s="141"/>
      <c r="M319" s="144"/>
      <c r="N319" s="144"/>
      <c r="O319" s="141"/>
      <c r="P319" s="145"/>
      <c r="Q319" s="141"/>
      <c r="R319" s="144"/>
      <c r="S319" s="141"/>
      <c r="T319" s="141"/>
      <c r="U319" s="141"/>
    </row>
    <row r="320" ht="12.75" customHeight="1">
      <c r="A320" s="141"/>
      <c r="B320" s="141"/>
      <c r="C320" s="141"/>
      <c r="D320" s="141"/>
      <c r="E320" s="142"/>
      <c r="F320" s="141"/>
      <c r="G320" s="141"/>
      <c r="H320" s="141"/>
      <c r="I320" s="141"/>
      <c r="J320" s="141"/>
      <c r="K320" s="141"/>
      <c r="L320" s="141"/>
      <c r="M320" s="144"/>
      <c r="N320" s="144"/>
      <c r="O320" s="141"/>
      <c r="P320" s="145"/>
      <c r="Q320" s="141"/>
      <c r="R320" s="144"/>
      <c r="S320" s="141"/>
      <c r="T320" s="141"/>
      <c r="U320" s="141"/>
    </row>
    <row r="321" ht="12.75" customHeight="1">
      <c r="A321" s="141"/>
      <c r="B321" s="141"/>
      <c r="C321" s="141"/>
      <c r="D321" s="141"/>
      <c r="E321" s="142"/>
      <c r="F321" s="141"/>
      <c r="G321" s="141"/>
      <c r="H321" s="141"/>
      <c r="I321" s="141"/>
      <c r="J321" s="141"/>
      <c r="K321" s="141"/>
      <c r="L321" s="141"/>
      <c r="M321" s="144"/>
      <c r="N321" s="144"/>
      <c r="O321" s="141"/>
      <c r="P321" s="145"/>
      <c r="Q321" s="141"/>
      <c r="R321" s="144"/>
      <c r="S321" s="141"/>
      <c r="T321" s="141"/>
      <c r="U321" s="141"/>
    </row>
    <row r="322" ht="12.75" customHeight="1">
      <c r="A322" s="141"/>
      <c r="B322" s="141"/>
      <c r="C322" s="141"/>
      <c r="D322" s="141"/>
      <c r="E322" s="142"/>
      <c r="F322" s="141"/>
      <c r="G322" s="141"/>
      <c r="H322" s="141"/>
      <c r="I322" s="141"/>
      <c r="J322" s="141"/>
      <c r="K322" s="141"/>
      <c r="L322" s="141"/>
      <c r="M322" s="144"/>
      <c r="N322" s="144"/>
      <c r="O322" s="141"/>
      <c r="P322" s="145"/>
      <c r="Q322" s="141"/>
      <c r="R322" s="144"/>
      <c r="S322" s="141"/>
      <c r="T322" s="141"/>
      <c r="U322" s="141"/>
    </row>
    <row r="323" ht="12.75" customHeight="1">
      <c r="A323" s="141"/>
      <c r="B323" s="141"/>
      <c r="C323" s="141"/>
      <c r="D323" s="141"/>
      <c r="E323" s="142"/>
      <c r="F323" s="141"/>
      <c r="G323" s="141"/>
      <c r="H323" s="141"/>
      <c r="I323" s="141"/>
      <c r="J323" s="141"/>
      <c r="K323" s="141"/>
      <c r="L323" s="141"/>
      <c r="M323" s="144"/>
      <c r="N323" s="144"/>
      <c r="O323" s="141"/>
      <c r="P323" s="145"/>
      <c r="Q323" s="141"/>
      <c r="R323" s="144"/>
      <c r="S323" s="141"/>
      <c r="T323" s="141"/>
      <c r="U323" s="141"/>
    </row>
    <row r="324" ht="12.75" customHeight="1">
      <c r="A324" s="141"/>
      <c r="B324" s="141"/>
      <c r="C324" s="141"/>
      <c r="D324" s="141"/>
      <c r="E324" s="142"/>
      <c r="F324" s="141"/>
      <c r="G324" s="141"/>
      <c r="H324" s="141"/>
      <c r="I324" s="141"/>
      <c r="J324" s="141"/>
      <c r="K324" s="141"/>
      <c r="L324" s="141"/>
      <c r="M324" s="144"/>
      <c r="N324" s="144"/>
      <c r="O324" s="141"/>
      <c r="P324" s="145"/>
      <c r="Q324" s="141"/>
      <c r="R324" s="144"/>
      <c r="S324" s="141"/>
      <c r="T324" s="141"/>
      <c r="U324" s="141"/>
    </row>
    <row r="325" ht="12.75" customHeight="1">
      <c r="A325" s="141"/>
      <c r="B325" s="141"/>
      <c r="C325" s="141"/>
      <c r="D325" s="141"/>
      <c r="E325" s="142"/>
      <c r="F325" s="141"/>
      <c r="G325" s="141"/>
      <c r="H325" s="141"/>
      <c r="I325" s="141"/>
      <c r="J325" s="141"/>
      <c r="K325" s="141"/>
      <c r="L325" s="141"/>
      <c r="M325" s="144"/>
      <c r="N325" s="144"/>
      <c r="O325" s="141"/>
      <c r="P325" s="145"/>
      <c r="Q325" s="141"/>
      <c r="R325" s="144"/>
      <c r="S325" s="141"/>
      <c r="T325" s="141"/>
      <c r="U325" s="141"/>
    </row>
    <row r="326" ht="12.75" customHeight="1">
      <c r="A326" s="141"/>
      <c r="B326" s="141"/>
      <c r="C326" s="141"/>
      <c r="D326" s="141"/>
      <c r="E326" s="142"/>
      <c r="F326" s="141"/>
      <c r="G326" s="141"/>
      <c r="H326" s="141"/>
      <c r="I326" s="141"/>
      <c r="J326" s="141"/>
      <c r="K326" s="141"/>
      <c r="L326" s="141"/>
      <c r="M326" s="144"/>
      <c r="N326" s="144"/>
      <c r="O326" s="141"/>
      <c r="P326" s="145"/>
      <c r="Q326" s="141"/>
      <c r="R326" s="144"/>
      <c r="S326" s="141"/>
      <c r="T326" s="141"/>
      <c r="U326" s="141"/>
    </row>
    <row r="327" ht="12.75" customHeight="1">
      <c r="A327" s="141"/>
      <c r="B327" s="141"/>
      <c r="C327" s="141"/>
      <c r="D327" s="141"/>
      <c r="E327" s="142"/>
      <c r="F327" s="141"/>
      <c r="G327" s="141"/>
      <c r="H327" s="141"/>
      <c r="I327" s="141"/>
      <c r="J327" s="141"/>
      <c r="K327" s="141"/>
      <c r="L327" s="141"/>
      <c r="M327" s="144"/>
      <c r="N327" s="144"/>
      <c r="O327" s="141"/>
      <c r="P327" s="145"/>
      <c r="Q327" s="141"/>
      <c r="R327" s="144"/>
      <c r="S327" s="141"/>
      <c r="T327" s="141"/>
      <c r="U327" s="141"/>
    </row>
    <row r="328" ht="12.75" customHeight="1">
      <c r="A328" s="141"/>
      <c r="B328" s="141"/>
      <c r="C328" s="141"/>
      <c r="D328" s="141"/>
      <c r="E328" s="142"/>
      <c r="F328" s="141"/>
      <c r="G328" s="141"/>
      <c r="H328" s="141"/>
      <c r="I328" s="141"/>
      <c r="J328" s="141"/>
      <c r="K328" s="141"/>
      <c r="L328" s="141"/>
      <c r="M328" s="144"/>
      <c r="N328" s="144"/>
      <c r="O328" s="141"/>
      <c r="P328" s="145"/>
      <c r="Q328" s="141"/>
      <c r="R328" s="144"/>
      <c r="S328" s="141"/>
      <c r="T328" s="141"/>
      <c r="U328" s="141"/>
    </row>
    <row r="329" ht="12.75" customHeight="1">
      <c r="A329" s="141"/>
      <c r="B329" s="141"/>
      <c r="C329" s="141"/>
      <c r="D329" s="141"/>
      <c r="E329" s="142"/>
      <c r="F329" s="141"/>
      <c r="G329" s="141"/>
      <c r="H329" s="141"/>
      <c r="I329" s="141"/>
      <c r="J329" s="141"/>
      <c r="K329" s="141"/>
      <c r="L329" s="141"/>
      <c r="M329" s="144"/>
      <c r="N329" s="144"/>
      <c r="O329" s="141"/>
      <c r="P329" s="145"/>
      <c r="Q329" s="141"/>
      <c r="R329" s="144"/>
      <c r="S329" s="141"/>
      <c r="T329" s="141"/>
      <c r="U329" s="141"/>
    </row>
    <row r="330" ht="12.75" customHeight="1">
      <c r="A330" s="141"/>
      <c r="B330" s="141"/>
      <c r="C330" s="141"/>
      <c r="D330" s="141"/>
      <c r="E330" s="142"/>
      <c r="F330" s="141"/>
      <c r="G330" s="141"/>
      <c r="H330" s="141"/>
      <c r="I330" s="141"/>
      <c r="J330" s="141"/>
      <c r="K330" s="141"/>
      <c r="L330" s="141"/>
      <c r="M330" s="144"/>
      <c r="N330" s="144"/>
      <c r="O330" s="141"/>
      <c r="P330" s="145"/>
      <c r="Q330" s="141"/>
      <c r="R330" s="144"/>
      <c r="S330" s="141"/>
      <c r="T330" s="141"/>
      <c r="U330" s="141"/>
    </row>
    <row r="331" ht="12.75" customHeight="1">
      <c r="A331" s="141"/>
      <c r="B331" s="141"/>
      <c r="C331" s="141"/>
      <c r="D331" s="141"/>
      <c r="E331" s="142"/>
      <c r="F331" s="141"/>
      <c r="G331" s="141"/>
      <c r="H331" s="141"/>
      <c r="I331" s="141"/>
      <c r="J331" s="141"/>
      <c r="K331" s="141"/>
      <c r="L331" s="141"/>
      <c r="M331" s="144"/>
      <c r="N331" s="144"/>
      <c r="O331" s="141"/>
      <c r="P331" s="145"/>
      <c r="Q331" s="141"/>
      <c r="R331" s="144"/>
      <c r="S331" s="141"/>
      <c r="T331" s="141"/>
      <c r="U331" s="141"/>
    </row>
    <row r="332" ht="12.75" customHeight="1">
      <c r="A332" s="141"/>
      <c r="B332" s="141"/>
      <c r="C332" s="141"/>
      <c r="D332" s="141"/>
      <c r="E332" s="142"/>
      <c r="F332" s="141"/>
      <c r="G332" s="141"/>
      <c r="H332" s="141"/>
      <c r="I332" s="141"/>
      <c r="J332" s="141"/>
      <c r="K332" s="141"/>
      <c r="L332" s="141"/>
      <c r="M332" s="144"/>
      <c r="N332" s="144"/>
      <c r="O332" s="141"/>
      <c r="P332" s="145"/>
      <c r="Q332" s="141"/>
      <c r="R332" s="144"/>
      <c r="S332" s="141"/>
      <c r="T332" s="141"/>
      <c r="U332" s="141"/>
    </row>
    <row r="333" ht="12.75" customHeight="1">
      <c r="A333" s="141"/>
      <c r="B333" s="141"/>
      <c r="C333" s="141"/>
      <c r="D333" s="141"/>
      <c r="E333" s="142"/>
      <c r="F333" s="141"/>
      <c r="G333" s="141"/>
      <c r="H333" s="141"/>
      <c r="I333" s="141"/>
      <c r="J333" s="141"/>
      <c r="K333" s="141"/>
      <c r="L333" s="141"/>
      <c r="M333" s="144"/>
      <c r="N333" s="144"/>
      <c r="O333" s="141"/>
      <c r="P333" s="145"/>
      <c r="Q333" s="141"/>
      <c r="R333" s="144"/>
      <c r="S333" s="141"/>
      <c r="T333" s="141"/>
      <c r="U333" s="141"/>
    </row>
    <row r="334" ht="12.75" customHeight="1">
      <c r="A334" s="141"/>
      <c r="B334" s="141"/>
      <c r="C334" s="141"/>
      <c r="D334" s="141"/>
      <c r="E334" s="142"/>
      <c r="F334" s="141"/>
      <c r="G334" s="141"/>
      <c r="H334" s="141"/>
      <c r="I334" s="141"/>
      <c r="J334" s="141"/>
      <c r="K334" s="141"/>
      <c r="L334" s="141"/>
      <c r="M334" s="144"/>
      <c r="N334" s="144"/>
      <c r="O334" s="141"/>
      <c r="P334" s="145"/>
      <c r="Q334" s="141"/>
      <c r="R334" s="144"/>
      <c r="S334" s="141"/>
      <c r="T334" s="141"/>
      <c r="U334" s="141"/>
    </row>
    <row r="335" ht="12.75" customHeight="1">
      <c r="A335" s="141"/>
      <c r="B335" s="141"/>
      <c r="C335" s="141"/>
      <c r="D335" s="141"/>
      <c r="E335" s="142"/>
      <c r="F335" s="141"/>
      <c r="G335" s="141"/>
      <c r="H335" s="141"/>
      <c r="I335" s="141"/>
      <c r="J335" s="141"/>
      <c r="K335" s="141"/>
      <c r="L335" s="141"/>
      <c r="M335" s="144"/>
      <c r="N335" s="144"/>
      <c r="O335" s="141"/>
      <c r="P335" s="145"/>
      <c r="Q335" s="141"/>
      <c r="R335" s="144"/>
      <c r="S335" s="141"/>
      <c r="T335" s="141"/>
      <c r="U335" s="141"/>
    </row>
    <row r="336" ht="12.75" customHeight="1">
      <c r="A336" s="141"/>
      <c r="B336" s="141"/>
      <c r="C336" s="141"/>
      <c r="D336" s="141"/>
      <c r="E336" s="142"/>
      <c r="F336" s="141"/>
      <c r="G336" s="141"/>
      <c r="H336" s="141"/>
      <c r="I336" s="141"/>
      <c r="J336" s="141"/>
      <c r="K336" s="141"/>
      <c r="L336" s="141"/>
      <c r="M336" s="144"/>
      <c r="N336" s="144"/>
      <c r="O336" s="141"/>
      <c r="P336" s="145"/>
      <c r="Q336" s="141"/>
      <c r="R336" s="144"/>
      <c r="S336" s="141"/>
      <c r="T336" s="141"/>
      <c r="U336" s="141"/>
    </row>
    <row r="337" ht="12.75" customHeight="1">
      <c r="A337" s="141"/>
      <c r="B337" s="141"/>
      <c r="C337" s="141"/>
      <c r="D337" s="141"/>
      <c r="E337" s="142"/>
      <c r="F337" s="141"/>
      <c r="G337" s="141"/>
      <c r="H337" s="141"/>
      <c r="I337" s="141"/>
      <c r="J337" s="141"/>
      <c r="K337" s="141"/>
      <c r="L337" s="141"/>
      <c r="M337" s="144"/>
      <c r="N337" s="144"/>
      <c r="O337" s="141"/>
      <c r="P337" s="145"/>
      <c r="Q337" s="141"/>
      <c r="R337" s="144"/>
      <c r="S337" s="141"/>
      <c r="T337" s="141"/>
      <c r="U337" s="141"/>
    </row>
    <row r="338" ht="12.75" customHeight="1">
      <c r="A338" s="141"/>
      <c r="B338" s="141"/>
      <c r="C338" s="141"/>
      <c r="D338" s="141"/>
      <c r="E338" s="142"/>
      <c r="F338" s="141"/>
      <c r="G338" s="141"/>
      <c r="H338" s="141"/>
      <c r="I338" s="141"/>
      <c r="J338" s="141"/>
      <c r="K338" s="141"/>
      <c r="L338" s="141"/>
      <c r="M338" s="144"/>
      <c r="N338" s="144"/>
      <c r="O338" s="141"/>
      <c r="P338" s="145"/>
      <c r="Q338" s="141"/>
      <c r="R338" s="144"/>
      <c r="S338" s="141"/>
      <c r="T338" s="141"/>
      <c r="U338" s="141"/>
    </row>
    <row r="339" ht="12.75" customHeight="1">
      <c r="A339" s="141"/>
      <c r="B339" s="141"/>
      <c r="C339" s="141"/>
      <c r="D339" s="141"/>
      <c r="E339" s="142"/>
      <c r="F339" s="141"/>
      <c r="G339" s="141"/>
      <c r="H339" s="141"/>
      <c r="I339" s="141"/>
      <c r="J339" s="141"/>
      <c r="K339" s="141"/>
      <c r="L339" s="141"/>
      <c r="M339" s="144"/>
      <c r="N339" s="144"/>
      <c r="O339" s="141"/>
      <c r="P339" s="145"/>
      <c r="Q339" s="141"/>
      <c r="R339" s="144"/>
      <c r="S339" s="141"/>
      <c r="T339" s="141"/>
      <c r="U339" s="141"/>
    </row>
    <row r="340" ht="12.75" customHeight="1">
      <c r="A340" s="141"/>
      <c r="B340" s="141"/>
      <c r="C340" s="141"/>
      <c r="D340" s="141"/>
      <c r="E340" s="142"/>
      <c r="F340" s="141"/>
      <c r="G340" s="141"/>
      <c r="H340" s="141"/>
      <c r="I340" s="141"/>
      <c r="J340" s="141"/>
      <c r="K340" s="141"/>
      <c r="L340" s="141"/>
      <c r="M340" s="144"/>
      <c r="N340" s="144"/>
      <c r="O340" s="141"/>
      <c r="P340" s="145"/>
      <c r="Q340" s="141"/>
      <c r="R340" s="144"/>
      <c r="S340" s="141"/>
      <c r="T340" s="141"/>
      <c r="U340" s="141"/>
    </row>
    <row r="341" ht="12.75" customHeight="1">
      <c r="A341" s="141"/>
      <c r="B341" s="141"/>
      <c r="C341" s="141"/>
      <c r="D341" s="141"/>
      <c r="E341" s="142"/>
      <c r="F341" s="141"/>
      <c r="G341" s="141"/>
      <c r="H341" s="141"/>
      <c r="I341" s="141"/>
      <c r="J341" s="141"/>
      <c r="K341" s="141"/>
      <c r="L341" s="141"/>
      <c r="M341" s="144"/>
      <c r="N341" s="144"/>
      <c r="O341" s="141"/>
      <c r="P341" s="145"/>
      <c r="Q341" s="141"/>
      <c r="R341" s="144"/>
      <c r="S341" s="141"/>
      <c r="T341" s="141"/>
      <c r="U341" s="141"/>
    </row>
    <row r="342" ht="12.75" customHeight="1">
      <c r="A342" s="141"/>
      <c r="B342" s="141"/>
      <c r="C342" s="141"/>
      <c r="D342" s="141"/>
      <c r="E342" s="142"/>
      <c r="F342" s="141"/>
      <c r="G342" s="141"/>
      <c r="H342" s="141"/>
      <c r="I342" s="141"/>
      <c r="J342" s="141"/>
      <c r="K342" s="141"/>
      <c r="L342" s="141"/>
      <c r="M342" s="144"/>
      <c r="N342" s="144"/>
      <c r="O342" s="141"/>
      <c r="P342" s="145"/>
      <c r="Q342" s="141"/>
      <c r="R342" s="144"/>
      <c r="S342" s="141"/>
      <c r="T342" s="141"/>
      <c r="U342" s="141"/>
    </row>
    <row r="343" ht="12.75" customHeight="1">
      <c r="A343" s="141"/>
      <c r="B343" s="141"/>
      <c r="C343" s="141"/>
      <c r="D343" s="141"/>
      <c r="E343" s="142"/>
      <c r="F343" s="141"/>
      <c r="G343" s="141"/>
      <c r="H343" s="141"/>
      <c r="I343" s="141"/>
      <c r="J343" s="141"/>
      <c r="K343" s="141"/>
      <c r="L343" s="141"/>
      <c r="M343" s="144"/>
      <c r="N343" s="144"/>
      <c r="O343" s="141"/>
      <c r="P343" s="145"/>
      <c r="Q343" s="141"/>
      <c r="R343" s="144"/>
      <c r="S343" s="141"/>
      <c r="T343" s="141"/>
      <c r="U343" s="141"/>
    </row>
    <row r="344" ht="12.75" customHeight="1">
      <c r="A344" s="141"/>
      <c r="B344" s="141"/>
      <c r="C344" s="141"/>
      <c r="D344" s="141"/>
      <c r="E344" s="142"/>
      <c r="F344" s="141"/>
      <c r="G344" s="141"/>
      <c r="H344" s="141"/>
      <c r="I344" s="141"/>
      <c r="J344" s="141"/>
      <c r="K344" s="141"/>
      <c r="L344" s="141"/>
      <c r="M344" s="144"/>
      <c r="N344" s="144"/>
      <c r="O344" s="141"/>
      <c r="P344" s="145"/>
      <c r="Q344" s="141"/>
      <c r="R344" s="144"/>
      <c r="S344" s="141"/>
      <c r="T344" s="141"/>
      <c r="U344" s="141"/>
    </row>
    <row r="345" ht="12.75" customHeight="1">
      <c r="A345" s="141"/>
      <c r="B345" s="141"/>
      <c r="C345" s="141"/>
      <c r="D345" s="141"/>
      <c r="E345" s="142"/>
      <c r="F345" s="141"/>
      <c r="G345" s="141"/>
      <c r="H345" s="141"/>
      <c r="I345" s="141"/>
      <c r="J345" s="141"/>
      <c r="K345" s="141"/>
      <c r="L345" s="141"/>
      <c r="M345" s="144"/>
      <c r="N345" s="144"/>
      <c r="O345" s="141"/>
      <c r="P345" s="145"/>
      <c r="Q345" s="141"/>
      <c r="R345" s="144"/>
      <c r="S345" s="141"/>
      <c r="T345" s="141"/>
      <c r="U345" s="141"/>
    </row>
    <row r="346" ht="12.75" customHeight="1">
      <c r="A346" s="141"/>
      <c r="B346" s="141"/>
      <c r="C346" s="141"/>
      <c r="D346" s="141"/>
      <c r="E346" s="142"/>
      <c r="F346" s="141"/>
      <c r="G346" s="141"/>
      <c r="H346" s="141"/>
      <c r="I346" s="141"/>
      <c r="J346" s="141"/>
      <c r="K346" s="141"/>
      <c r="L346" s="141"/>
      <c r="M346" s="144"/>
      <c r="N346" s="144"/>
      <c r="O346" s="141"/>
      <c r="P346" s="145"/>
      <c r="Q346" s="141"/>
      <c r="R346" s="144"/>
      <c r="S346" s="141"/>
      <c r="T346" s="141"/>
      <c r="U346" s="141"/>
    </row>
    <row r="347" ht="12.75" customHeight="1">
      <c r="A347" s="141"/>
      <c r="B347" s="141"/>
      <c r="C347" s="141"/>
      <c r="D347" s="141"/>
      <c r="E347" s="142"/>
      <c r="F347" s="141"/>
      <c r="G347" s="141"/>
      <c r="H347" s="141"/>
      <c r="I347" s="141"/>
      <c r="J347" s="141"/>
      <c r="K347" s="141"/>
      <c r="L347" s="141"/>
      <c r="M347" s="144"/>
      <c r="N347" s="144"/>
      <c r="O347" s="141"/>
      <c r="P347" s="145"/>
      <c r="Q347" s="141"/>
      <c r="R347" s="144"/>
      <c r="S347" s="141"/>
      <c r="T347" s="141"/>
      <c r="U347" s="141"/>
    </row>
    <row r="348" ht="12.75" customHeight="1">
      <c r="A348" s="141"/>
      <c r="B348" s="141"/>
      <c r="C348" s="141"/>
      <c r="D348" s="141"/>
      <c r="E348" s="142"/>
      <c r="F348" s="141"/>
      <c r="G348" s="141"/>
      <c r="H348" s="141"/>
      <c r="I348" s="141"/>
      <c r="J348" s="141"/>
      <c r="K348" s="141"/>
      <c r="L348" s="141"/>
      <c r="M348" s="144"/>
      <c r="N348" s="144"/>
      <c r="O348" s="141"/>
      <c r="P348" s="145"/>
      <c r="Q348" s="141"/>
      <c r="R348" s="144"/>
      <c r="S348" s="141"/>
      <c r="T348" s="141"/>
      <c r="U348" s="141"/>
    </row>
    <row r="349" ht="12.75" customHeight="1">
      <c r="A349" s="141"/>
      <c r="B349" s="141"/>
      <c r="C349" s="141"/>
      <c r="D349" s="141"/>
      <c r="E349" s="142"/>
      <c r="F349" s="141"/>
      <c r="G349" s="141"/>
      <c r="H349" s="141"/>
      <c r="I349" s="141"/>
      <c r="J349" s="141"/>
      <c r="K349" s="141"/>
      <c r="L349" s="141"/>
      <c r="M349" s="144"/>
      <c r="N349" s="144"/>
      <c r="O349" s="141"/>
      <c r="P349" s="145"/>
      <c r="Q349" s="141"/>
      <c r="R349" s="144"/>
      <c r="S349" s="141"/>
      <c r="T349" s="141"/>
      <c r="U349" s="141"/>
    </row>
    <row r="350" ht="12.75" customHeight="1">
      <c r="A350" s="141"/>
      <c r="B350" s="141"/>
      <c r="C350" s="141"/>
      <c r="D350" s="141"/>
      <c r="E350" s="142"/>
      <c r="F350" s="141"/>
      <c r="G350" s="141"/>
      <c r="H350" s="141"/>
      <c r="I350" s="141"/>
      <c r="J350" s="141"/>
      <c r="K350" s="141"/>
      <c r="L350" s="141"/>
      <c r="M350" s="144"/>
      <c r="N350" s="144"/>
      <c r="O350" s="141"/>
      <c r="P350" s="145"/>
      <c r="Q350" s="141"/>
      <c r="R350" s="144"/>
      <c r="S350" s="141"/>
      <c r="T350" s="141"/>
      <c r="U350" s="141"/>
    </row>
    <row r="351" ht="12.75" customHeight="1">
      <c r="A351" s="141"/>
      <c r="B351" s="141"/>
      <c r="C351" s="141"/>
      <c r="D351" s="141"/>
      <c r="E351" s="142"/>
      <c r="F351" s="141"/>
      <c r="G351" s="141"/>
      <c r="H351" s="141"/>
      <c r="I351" s="141"/>
      <c r="J351" s="141"/>
      <c r="K351" s="141"/>
      <c r="L351" s="141"/>
      <c r="M351" s="144"/>
      <c r="N351" s="144"/>
      <c r="O351" s="141"/>
      <c r="P351" s="145"/>
      <c r="Q351" s="141"/>
      <c r="R351" s="144"/>
      <c r="S351" s="141"/>
      <c r="T351" s="141"/>
      <c r="U351" s="141"/>
    </row>
    <row r="352" ht="12.75" customHeight="1">
      <c r="A352" s="141"/>
      <c r="B352" s="141"/>
      <c r="C352" s="141"/>
      <c r="D352" s="141"/>
      <c r="E352" s="142"/>
      <c r="F352" s="141"/>
      <c r="G352" s="141"/>
      <c r="H352" s="141"/>
      <c r="I352" s="141"/>
      <c r="J352" s="141"/>
      <c r="K352" s="141"/>
      <c r="L352" s="141"/>
      <c r="M352" s="144"/>
      <c r="N352" s="144"/>
      <c r="O352" s="141"/>
      <c r="P352" s="145"/>
      <c r="Q352" s="141"/>
      <c r="R352" s="144"/>
      <c r="S352" s="141"/>
      <c r="T352" s="141"/>
      <c r="U352" s="141"/>
    </row>
    <row r="353" ht="12.75" customHeight="1">
      <c r="A353" s="141"/>
      <c r="B353" s="141"/>
      <c r="C353" s="141"/>
      <c r="D353" s="141"/>
      <c r="E353" s="142"/>
      <c r="F353" s="141"/>
      <c r="G353" s="141"/>
      <c r="H353" s="141"/>
      <c r="I353" s="141"/>
      <c r="J353" s="141"/>
      <c r="K353" s="141"/>
      <c r="L353" s="141"/>
      <c r="M353" s="144"/>
      <c r="N353" s="144"/>
      <c r="O353" s="141"/>
      <c r="P353" s="145"/>
      <c r="Q353" s="141"/>
      <c r="R353" s="144"/>
      <c r="S353" s="141"/>
      <c r="T353" s="141"/>
      <c r="U353" s="141"/>
    </row>
    <row r="354" ht="12.75" customHeight="1">
      <c r="A354" s="141"/>
      <c r="B354" s="141"/>
      <c r="C354" s="141"/>
      <c r="D354" s="141"/>
      <c r="E354" s="142"/>
      <c r="F354" s="141"/>
      <c r="G354" s="141"/>
      <c r="H354" s="141"/>
      <c r="I354" s="141"/>
      <c r="J354" s="141"/>
      <c r="K354" s="141"/>
      <c r="L354" s="141"/>
      <c r="M354" s="144"/>
      <c r="N354" s="144"/>
      <c r="O354" s="141"/>
      <c r="P354" s="145"/>
      <c r="Q354" s="141"/>
      <c r="R354" s="144"/>
      <c r="S354" s="141"/>
      <c r="T354" s="141"/>
      <c r="U354" s="141"/>
    </row>
    <row r="355" ht="12.75" customHeight="1">
      <c r="A355" s="141"/>
      <c r="B355" s="141"/>
      <c r="C355" s="141"/>
      <c r="D355" s="141"/>
      <c r="E355" s="142"/>
      <c r="F355" s="141"/>
      <c r="G355" s="141"/>
      <c r="H355" s="141"/>
      <c r="I355" s="141"/>
      <c r="J355" s="141"/>
      <c r="K355" s="141"/>
      <c r="L355" s="141"/>
      <c r="M355" s="144"/>
      <c r="N355" s="144"/>
      <c r="O355" s="141"/>
      <c r="P355" s="145"/>
      <c r="Q355" s="141"/>
      <c r="R355" s="144"/>
      <c r="S355" s="141"/>
      <c r="T355" s="141"/>
      <c r="U355" s="141"/>
    </row>
    <row r="356" ht="12.75" customHeight="1">
      <c r="A356" s="141"/>
      <c r="B356" s="141"/>
      <c r="C356" s="141"/>
      <c r="D356" s="141"/>
      <c r="E356" s="142"/>
      <c r="F356" s="141"/>
      <c r="G356" s="141"/>
      <c r="H356" s="141"/>
      <c r="I356" s="141"/>
      <c r="J356" s="141"/>
      <c r="K356" s="141"/>
      <c r="L356" s="141"/>
      <c r="M356" s="144"/>
      <c r="N356" s="144"/>
      <c r="O356" s="141"/>
      <c r="P356" s="145"/>
      <c r="Q356" s="141"/>
      <c r="R356" s="144"/>
      <c r="S356" s="141"/>
      <c r="T356" s="141"/>
      <c r="U356" s="141"/>
    </row>
    <row r="357" ht="12.75" customHeight="1">
      <c r="A357" s="141"/>
      <c r="B357" s="141"/>
      <c r="C357" s="141"/>
      <c r="D357" s="141"/>
      <c r="E357" s="142"/>
      <c r="F357" s="141"/>
      <c r="G357" s="141"/>
      <c r="H357" s="141"/>
      <c r="I357" s="141"/>
      <c r="J357" s="141"/>
      <c r="K357" s="141"/>
      <c r="L357" s="141"/>
      <c r="M357" s="144"/>
      <c r="N357" s="144"/>
      <c r="O357" s="141"/>
      <c r="P357" s="145"/>
      <c r="Q357" s="141"/>
      <c r="R357" s="144"/>
      <c r="S357" s="141"/>
      <c r="T357" s="141"/>
      <c r="U357" s="141"/>
    </row>
    <row r="358" ht="12.75" customHeight="1">
      <c r="A358" s="141"/>
      <c r="B358" s="141"/>
      <c r="C358" s="141"/>
      <c r="D358" s="141"/>
      <c r="E358" s="142"/>
      <c r="F358" s="141"/>
      <c r="G358" s="141"/>
      <c r="H358" s="141"/>
      <c r="I358" s="141"/>
      <c r="J358" s="141"/>
      <c r="K358" s="141"/>
      <c r="L358" s="141"/>
      <c r="M358" s="144"/>
      <c r="N358" s="144"/>
      <c r="O358" s="141"/>
      <c r="P358" s="145"/>
      <c r="Q358" s="141"/>
      <c r="R358" s="144"/>
      <c r="S358" s="141"/>
      <c r="T358" s="141"/>
      <c r="U358" s="141"/>
    </row>
    <row r="359" ht="12.75" customHeight="1">
      <c r="A359" s="141"/>
      <c r="B359" s="141"/>
      <c r="C359" s="141"/>
      <c r="D359" s="141"/>
      <c r="E359" s="142"/>
      <c r="F359" s="141"/>
      <c r="G359" s="141"/>
      <c r="H359" s="141"/>
      <c r="I359" s="141"/>
      <c r="J359" s="141"/>
      <c r="K359" s="141"/>
      <c r="L359" s="141"/>
      <c r="M359" s="144"/>
      <c r="N359" s="144"/>
      <c r="O359" s="141"/>
      <c r="P359" s="145"/>
      <c r="Q359" s="141"/>
      <c r="R359" s="144"/>
      <c r="S359" s="141"/>
      <c r="T359" s="141"/>
      <c r="U359" s="141"/>
    </row>
    <row r="360" ht="12.75" customHeight="1">
      <c r="A360" s="141"/>
      <c r="B360" s="141"/>
      <c r="C360" s="141"/>
      <c r="D360" s="141"/>
      <c r="E360" s="142"/>
      <c r="F360" s="141"/>
      <c r="G360" s="141"/>
      <c r="H360" s="141"/>
      <c r="I360" s="141"/>
      <c r="J360" s="141"/>
      <c r="K360" s="141"/>
      <c r="L360" s="141"/>
      <c r="M360" s="144"/>
      <c r="N360" s="144"/>
      <c r="O360" s="141"/>
      <c r="P360" s="145"/>
      <c r="Q360" s="141"/>
      <c r="R360" s="144"/>
      <c r="S360" s="141"/>
      <c r="T360" s="141"/>
      <c r="U360" s="141"/>
    </row>
    <row r="361" ht="12.75" customHeight="1">
      <c r="A361" s="141"/>
      <c r="B361" s="141"/>
      <c r="C361" s="141"/>
      <c r="D361" s="141"/>
      <c r="E361" s="142"/>
      <c r="F361" s="141"/>
      <c r="G361" s="141"/>
      <c r="H361" s="141"/>
      <c r="I361" s="141"/>
      <c r="J361" s="141"/>
      <c r="K361" s="141"/>
      <c r="L361" s="141"/>
      <c r="M361" s="144"/>
      <c r="N361" s="144"/>
      <c r="O361" s="141"/>
      <c r="P361" s="145"/>
      <c r="Q361" s="141"/>
      <c r="R361" s="144"/>
      <c r="S361" s="141"/>
      <c r="T361" s="141"/>
      <c r="U361" s="141"/>
    </row>
    <row r="362" ht="12.75" customHeight="1">
      <c r="A362" s="141"/>
      <c r="B362" s="141"/>
      <c r="C362" s="141"/>
      <c r="D362" s="141"/>
      <c r="E362" s="142"/>
      <c r="F362" s="141"/>
      <c r="G362" s="141"/>
      <c r="H362" s="141"/>
      <c r="I362" s="141"/>
      <c r="J362" s="141"/>
      <c r="K362" s="141"/>
      <c r="L362" s="141"/>
      <c r="M362" s="144"/>
      <c r="N362" s="144"/>
      <c r="O362" s="141"/>
      <c r="P362" s="145"/>
      <c r="Q362" s="141"/>
      <c r="R362" s="144"/>
      <c r="S362" s="141"/>
      <c r="T362" s="141"/>
      <c r="U362" s="141"/>
    </row>
    <row r="363" ht="12.75" customHeight="1">
      <c r="A363" s="141"/>
      <c r="B363" s="141"/>
      <c r="C363" s="141"/>
      <c r="D363" s="141"/>
      <c r="E363" s="142"/>
      <c r="F363" s="141"/>
      <c r="G363" s="141"/>
      <c r="H363" s="141"/>
      <c r="I363" s="141"/>
      <c r="J363" s="141"/>
      <c r="K363" s="141"/>
      <c r="L363" s="141"/>
      <c r="M363" s="144"/>
      <c r="N363" s="144"/>
      <c r="O363" s="141"/>
      <c r="P363" s="145"/>
      <c r="Q363" s="141"/>
      <c r="R363" s="144"/>
      <c r="S363" s="141"/>
      <c r="T363" s="141"/>
      <c r="U363" s="141"/>
    </row>
    <row r="364" ht="12.75" customHeight="1">
      <c r="A364" s="141"/>
      <c r="B364" s="141"/>
      <c r="C364" s="141"/>
      <c r="D364" s="141"/>
      <c r="E364" s="142"/>
      <c r="F364" s="141"/>
      <c r="G364" s="141"/>
      <c r="H364" s="141"/>
      <c r="I364" s="141"/>
      <c r="J364" s="141"/>
      <c r="K364" s="141"/>
      <c r="L364" s="141"/>
      <c r="M364" s="144"/>
      <c r="N364" s="144"/>
      <c r="O364" s="141"/>
      <c r="P364" s="145"/>
      <c r="Q364" s="141"/>
      <c r="R364" s="144"/>
      <c r="S364" s="141"/>
      <c r="T364" s="141"/>
      <c r="U364" s="141"/>
    </row>
    <row r="365" ht="12.75" customHeight="1">
      <c r="A365" s="141"/>
      <c r="B365" s="141"/>
      <c r="C365" s="141"/>
      <c r="D365" s="141"/>
      <c r="E365" s="142"/>
      <c r="F365" s="141"/>
      <c r="G365" s="141"/>
      <c r="H365" s="141"/>
      <c r="I365" s="141"/>
      <c r="J365" s="141"/>
      <c r="K365" s="141"/>
      <c r="L365" s="141"/>
      <c r="M365" s="144"/>
      <c r="N365" s="144"/>
      <c r="O365" s="141"/>
      <c r="P365" s="145"/>
      <c r="Q365" s="141"/>
      <c r="R365" s="144"/>
      <c r="S365" s="141"/>
      <c r="T365" s="141"/>
      <c r="U365" s="141"/>
    </row>
    <row r="366" ht="12.75" customHeight="1">
      <c r="A366" s="141"/>
      <c r="B366" s="141"/>
      <c r="C366" s="141"/>
      <c r="D366" s="141"/>
      <c r="E366" s="142"/>
      <c r="F366" s="141"/>
      <c r="G366" s="141"/>
      <c r="H366" s="141"/>
      <c r="I366" s="141"/>
      <c r="J366" s="141"/>
      <c r="K366" s="141"/>
      <c r="L366" s="141"/>
      <c r="M366" s="144"/>
      <c r="N366" s="144"/>
      <c r="O366" s="141"/>
      <c r="P366" s="145"/>
      <c r="Q366" s="141"/>
      <c r="R366" s="144"/>
      <c r="S366" s="141"/>
      <c r="T366" s="141"/>
      <c r="U366" s="141"/>
    </row>
    <row r="367" ht="12.75" customHeight="1">
      <c r="A367" s="141"/>
      <c r="B367" s="141"/>
      <c r="C367" s="141"/>
      <c r="D367" s="141"/>
      <c r="E367" s="142"/>
      <c r="F367" s="141"/>
      <c r="G367" s="141"/>
      <c r="H367" s="141"/>
      <c r="I367" s="141"/>
      <c r="J367" s="141"/>
      <c r="K367" s="141"/>
      <c r="L367" s="141"/>
      <c r="M367" s="144"/>
      <c r="N367" s="144"/>
      <c r="O367" s="141"/>
      <c r="P367" s="145"/>
      <c r="Q367" s="141"/>
      <c r="R367" s="144"/>
      <c r="S367" s="141"/>
      <c r="T367" s="141"/>
      <c r="U367" s="141"/>
    </row>
    <row r="368" ht="12.75" customHeight="1">
      <c r="A368" s="141"/>
      <c r="B368" s="141"/>
      <c r="C368" s="141"/>
      <c r="D368" s="141"/>
      <c r="E368" s="142"/>
      <c r="F368" s="141"/>
      <c r="G368" s="141"/>
      <c r="H368" s="141"/>
      <c r="I368" s="141"/>
      <c r="J368" s="141"/>
      <c r="K368" s="141"/>
      <c r="L368" s="141"/>
      <c r="M368" s="144"/>
      <c r="N368" s="144"/>
      <c r="O368" s="141"/>
      <c r="P368" s="145"/>
      <c r="Q368" s="141"/>
      <c r="R368" s="144"/>
      <c r="S368" s="141"/>
      <c r="T368" s="141"/>
      <c r="U368" s="141"/>
    </row>
    <row r="369" ht="12.75" customHeight="1">
      <c r="A369" s="141"/>
      <c r="B369" s="141"/>
      <c r="C369" s="141"/>
      <c r="D369" s="141"/>
      <c r="E369" s="142"/>
      <c r="F369" s="141"/>
      <c r="G369" s="141"/>
      <c r="H369" s="141"/>
      <c r="I369" s="141"/>
      <c r="J369" s="141"/>
      <c r="K369" s="141"/>
      <c r="L369" s="141"/>
      <c r="M369" s="144"/>
      <c r="N369" s="144"/>
      <c r="O369" s="141"/>
      <c r="P369" s="145"/>
      <c r="Q369" s="141"/>
      <c r="R369" s="144"/>
      <c r="S369" s="141"/>
      <c r="T369" s="141"/>
      <c r="U369" s="141"/>
    </row>
    <row r="370" ht="12.75" customHeight="1">
      <c r="A370" s="141"/>
      <c r="B370" s="141"/>
      <c r="C370" s="141"/>
      <c r="D370" s="141"/>
      <c r="E370" s="142"/>
      <c r="F370" s="141"/>
      <c r="G370" s="141"/>
      <c r="H370" s="141"/>
      <c r="I370" s="141"/>
      <c r="J370" s="141"/>
      <c r="K370" s="141"/>
      <c r="L370" s="141"/>
      <c r="M370" s="144"/>
      <c r="N370" s="144"/>
      <c r="O370" s="141"/>
      <c r="P370" s="145"/>
      <c r="Q370" s="141"/>
      <c r="R370" s="144"/>
      <c r="S370" s="141"/>
      <c r="T370" s="141"/>
      <c r="U370" s="141"/>
    </row>
    <row r="371" ht="12.75" customHeight="1">
      <c r="A371" s="141"/>
      <c r="B371" s="141"/>
      <c r="C371" s="141"/>
      <c r="D371" s="141"/>
      <c r="E371" s="142"/>
      <c r="F371" s="141"/>
      <c r="G371" s="141"/>
      <c r="H371" s="141"/>
      <c r="I371" s="141"/>
      <c r="J371" s="141"/>
      <c r="K371" s="141"/>
      <c r="L371" s="141"/>
      <c r="M371" s="144"/>
      <c r="N371" s="144"/>
      <c r="O371" s="141"/>
      <c r="P371" s="145"/>
      <c r="Q371" s="141"/>
      <c r="R371" s="144"/>
      <c r="S371" s="141"/>
      <c r="T371" s="141"/>
      <c r="U371" s="141"/>
    </row>
    <row r="372" ht="12.75" customHeight="1">
      <c r="A372" s="141"/>
      <c r="B372" s="141"/>
      <c r="C372" s="141"/>
      <c r="D372" s="141"/>
      <c r="E372" s="142"/>
      <c r="F372" s="141"/>
      <c r="G372" s="141"/>
      <c r="H372" s="141"/>
      <c r="I372" s="141"/>
      <c r="J372" s="141"/>
      <c r="K372" s="141"/>
      <c r="L372" s="141"/>
      <c r="M372" s="144"/>
      <c r="N372" s="144"/>
      <c r="O372" s="141"/>
      <c r="P372" s="145"/>
      <c r="Q372" s="141"/>
      <c r="R372" s="144"/>
      <c r="S372" s="141"/>
      <c r="T372" s="141"/>
      <c r="U372" s="141"/>
    </row>
    <row r="373" ht="12.75" customHeight="1">
      <c r="A373" s="141"/>
      <c r="B373" s="141"/>
      <c r="C373" s="141"/>
      <c r="D373" s="141"/>
      <c r="E373" s="142"/>
      <c r="F373" s="141"/>
      <c r="G373" s="141"/>
      <c r="H373" s="141"/>
      <c r="I373" s="141"/>
      <c r="J373" s="141"/>
      <c r="K373" s="141"/>
      <c r="L373" s="141"/>
      <c r="M373" s="144"/>
      <c r="N373" s="144"/>
      <c r="O373" s="141"/>
      <c r="P373" s="145"/>
      <c r="Q373" s="141"/>
      <c r="R373" s="144"/>
      <c r="S373" s="141"/>
      <c r="T373" s="141"/>
      <c r="U373" s="141"/>
    </row>
    <row r="374" ht="12.75" customHeight="1">
      <c r="A374" s="141"/>
      <c r="B374" s="141"/>
      <c r="C374" s="141"/>
      <c r="D374" s="141"/>
      <c r="E374" s="142"/>
      <c r="F374" s="141"/>
      <c r="G374" s="141"/>
      <c r="H374" s="141"/>
      <c r="I374" s="141"/>
      <c r="J374" s="141"/>
      <c r="K374" s="141"/>
      <c r="L374" s="141"/>
      <c r="M374" s="144"/>
      <c r="N374" s="144"/>
      <c r="O374" s="141"/>
      <c r="P374" s="145"/>
      <c r="Q374" s="141"/>
      <c r="R374" s="144"/>
      <c r="S374" s="141"/>
      <c r="T374" s="141"/>
      <c r="U374" s="141"/>
    </row>
    <row r="375" ht="12.75" customHeight="1">
      <c r="A375" s="141"/>
      <c r="B375" s="141"/>
      <c r="C375" s="141"/>
      <c r="D375" s="141"/>
      <c r="E375" s="142"/>
      <c r="F375" s="141"/>
      <c r="G375" s="141"/>
      <c r="H375" s="141"/>
      <c r="I375" s="141"/>
      <c r="J375" s="141"/>
      <c r="K375" s="141"/>
      <c r="L375" s="141"/>
      <c r="M375" s="144"/>
      <c r="N375" s="144"/>
      <c r="O375" s="141"/>
      <c r="P375" s="145"/>
      <c r="Q375" s="141"/>
      <c r="R375" s="144"/>
      <c r="S375" s="141"/>
      <c r="T375" s="141"/>
      <c r="U375" s="141"/>
    </row>
    <row r="376" ht="12.75" customHeight="1">
      <c r="A376" s="141"/>
      <c r="B376" s="141"/>
      <c r="C376" s="141"/>
      <c r="D376" s="141"/>
      <c r="E376" s="142"/>
      <c r="F376" s="141"/>
      <c r="G376" s="141"/>
      <c r="H376" s="141"/>
      <c r="I376" s="141"/>
      <c r="J376" s="141"/>
      <c r="K376" s="141"/>
      <c r="L376" s="141"/>
      <c r="M376" s="144"/>
      <c r="N376" s="144"/>
      <c r="O376" s="141"/>
      <c r="P376" s="145"/>
      <c r="Q376" s="141"/>
      <c r="R376" s="144"/>
      <c r="S376" s="141"/>
      <c r="T376" s="141"/>
      <c r="U376" s="141"/>
    </row>
    <row r="377" ht="12.75" customHeight="1">
      <c r="A377" s="141"/>
      <c r="B377" s="141"/>
      <c r="C377" s="141"/>
      <c r="D377" s="141"/>
      <c r="E377" s="142"/>
      <c r="F377" s="141"/>
      <c r="G377" s="141"/>
      <c r="H377" s="141"/>
      <c r="I377" s="141"/>
      <c r="J377" s="141"/>
      <c r="K377" s="141"/>
      <c r="L377" s="141"/>
      <c r="M377" s="144"/>
      <c r="N377" s="144"/>
      <c r="O377" s="141"/>
      <c r="P377" s="145"/>
      <c r="Q377" s="141"/>
      <c r="R377" s="144"/>
      <c r="S377" s="141"/>
      <c r="T377" s="141"/>
      <c r="U377" s="141"/>
    </row>
    <row r="378" ht="12.75" customHeight="1">
      <c r="A378" s="141"/>
      <c r="B378" s="141"/>
      <c r="C378" s="141"/>
      <c r="D378" s="141"/>
      <c r="E378" s="142"/>
      <c r="F378" s="141"/>
      <c r="G378" s="141"/>
      <c r="H378" s="141"/>
      <c r="I378" s="141"/>
      <c r="J378" s="141"/>
      <c r="K378" s="141"/>
      <c r="L378" s="141"/>
      <c r="M378" s="144"/>
      <c r="N378" s="144"/>
      <c r="O378" s="141"/>
      <c r="P378" s="145"/>
      <c r="Q378" s="141"/>
      <c r="R378" s="144"/>
      <c r="S378" s="141"/>
      <c r="T378" s="141"/>
      <c r="U378" s="141"/>
    </row>
    <row r="379" ht="12.75" customHeight="1">
      <c r="A379" s="141"/>
      <c r="B379" s="141"/>
      <c r="C379" s="141"/>
      <c r="D379" s="141"/>
      <c r="E379" s="142"/>
      <c r="F379" s="141"/>
      <c r="G379" s="141"/>
      <c r="H379" s="141"/>
      <c r="I379" s="141"/>
      <c r="J379" s="141"/>
      <c r="K379" s="141"/>
      <c r="L379" s="141"/>
      <c r="M379" s="144"/>
      <c r="N379" s="144"/>
      <c r="O379" s="141"/>
      <c r="P379" s="145"/>
      <c r="Q379" s="141"/>
      <c r="R379" s="144"/>
      <c r="S379" s="141"/>
      <c r="T379" s="141"/>
      <c r="U379" s="141"/>
    </row>
    <row r="380" ht="12.75" customHeight="1">
      <c r="A380" s="141"/>
      <c r="B380" s="141"/>
      <c r="C380" s="141"/>
      <c r="D380" s="141"/>
      <c r="E380" s="142"/>
      <c r="F380" s="141"/>
      <c r="G380" s="141"/>
      <c r="H380" s="141"/>
      <c r="I380" s="141"/>
      <c r="J380" s="141"/>
      <c r="K380" s="141"/>
      <c r="L380" s="141"/>
      <c r="M380" s="144"/>
      <c r="N380" s="144"/>
      <c r="O380" s="141"/>
      <c r="P380" s="145"/>
      <c r="Q380" s="141"/>
      <c r="R380" s="144"/>
      <c r="S380" s="141"/>
      <c r="T380" s="141"/>
      <c r="U380" s="141"/>
    </row>
    <row r="381" ht="12.75" customHeight="1">
      <c r="A381" s="141"/>
      <c r="B381" s="141"/>
      <c r="C381" s="141"/>
      <c r="D381" s="141"/>
      <c r="E381" s="142"/>
      <c r="F381" s="141"/>
      <c r="G381" s="141"/>
      <c r="H381" s="141"/>
      <c r="I381" s="141"/>
      <c r="J381" s="141"/>
      <c r="K381" s="141"/>
      <c r="L381" s="141"/>
      <c r="M381" s="144"/>
      <c r="N381" s="144"/>
      <c r="O381" s="141"/>
      <c r="P381" s="145"/>
      <c r="Q381" s="141"/>
      <c r="R381" s="144"/>
      <c r="S381" s="141"/>
      <c r="T381" s="141"/>
      <c r="U381" s="141"/>
    </row>
    <row r="382" ht="12.75" customHeight="1">
      <c r="A382" s="141"/>
      <c r="B382" s="141"/>
      <c r="C382" s="141"/>
      <c r="D382" s="141"/>
      <c r="E382" s="142"/>
      <c r="F382" s="141"/>
      <c r="G382" s="141"/>
      <c r="H382" s="141"/>
      <c r="I382" s="141"/>
      <c r="J382" s="141"/>
      <c r="K382" s="141"/>
      <c r="L382" s="141"/>
      <c r="M382" s="144"/>
      <c r="N382" s="144"/>
      <c r="O382" s="141"/>
      <c r="P382" s="145"/>
      <c r="Q382" s="141"/>
      <c r="R382" s="144"/>
      <c r="S382" s="141"/>
      <c r="T382" s="141"/>
      <c r="U382" s="141"/>
    </row>
    <row r="383" ht="12.75" customHeight="1">
      <c r="A383" s="141"/>
      <c r="B383" s="141"/>
      <c r="C383" s="141"/>
      <c r="D383" s="141"/>
      <c r="E383" s="142"/>
      <c r="F383" s="141"/>
      <c r="G383" s="141"/>
      <c r="H383" s="141"/>
      <c r="I383" s="141"/>
      <c r="J383" s="141"/>
      <c r="K383" s="141"/>
      <c r="L383" s="141"/>
      <c r="M383" s="144"/>
      <c r="N383" s="144"/>
      <c r="O383" s="141"/>
      <c r="P383" s="145"/>
      <c r="Q383" s="141"/>
      <c r="R383" s="144"/>
      <c r="S383" s="141"/>
      <c r="T383" s="141"/>
      <c r="U383" s="141"/>
    </row>
    <row r="384" ht="12.75" customHeight="1">
      <c r="A384" s="141"/>
      <c r="B384" s="141"/>
      <c r="C384" s="141"/>
      <c r="D384" s="141"/>
      <c r="E384" s="142"/>
      <c r="F384" s="141"/>
      <c r="G384" s="141"/>
      <c r="H384" s="141"/>
      <c r="I384" s="141"/>
      <c r="J384" s="141"/>
      <c r="K384" s="141"/>
      <c r="L384" s="141"/>
      <c r="M384" s="144"/>
      <c r="N384" s="144"/>
      <c r="O384" s="141"/>
      <c r="P384" s="145"/>
      <c r="Q384" s="141"/>
      <c r="R384" s="144"/>
      <c r="S384" s="141"/>
      <c r="T384" s="141"/>
      <c r="U384" s="141"/>
    </row>
    <row r="385" ht="12.75" customHeight="1">
      <c r="A385" s="141"/>
      <c r="B385" s="141"/>
      <c r="C385" s="141"/>
      <c r="D385" s="141"/>
      <c r="E385" s="142"/>
      <c r="F385" s="141"/>
      <c r="G385" s="141"/>
      <c r="H385" s="141"/>
      <c r="I385" s="141"/>
      <c r="J385" s="141"/>
      <c r="K385" s="141"/>
      <c r="L385" s="141"/>
      <c r="M385" s="144"/>
      <c r="N385" s="144"/>
      <c r="O385" s="141"/>
      <c r="P385" s="145"/>
      <c r="Q385" s="141"/>
      <c r="R385" s="144"/>
      <c r="S385" s="141"/>
      <c r="T385" s="141"/>
      <c r="U385" s="141"/>
    </row>
    <row r="386" ht="12.75" customHeight="1">
      <c r="A386" s="141"/>
      <c r="B386" s="141"/>
      <c r="C386" s="141"/>
      <c r="D386" s="141"/>
      <c r="E386" s="142"/>
      <c r="F386" s="141"/>
      <c r="G386" s="141"/>
      <c r="H386" s="141"/>
      <c r="I386" s="141"/>
      <c r="J386" s="141"/>
      <c r="K386" s="141"/>
      <c r="L386" s="141"/>
      <c r="M386" s="144"/>
      <c r="N386" s="144"/>
      <c r="O386" s="141"/>
      <c r="P386" s="145"/>
      <c r="Q386" s="141"/>
      <c r="R386" s="144"/>
      <c r="S386" s="141"/>
      <c r="T386" s="141"/>
      <c r="U386" s="141"/>
    </row>
    <row r="387" ht="12.75" customHeight="1">
      <c r="A387" s="141"/>
      <c r="B387" s="141"/>
      <c r="C387" s="141"/>
      <c r="D387" s="141"/>
      <c r="E387" s="142"/>
      <c r="F387" s="141"/>
      <c r="G387" s="141"/>
      <c r="H387" s="141"/>
      <c r="I387" s="141"/>
      <c r="J387" s="141"/>
      <c r="K387" s="141"/>
      <c r="L387" s="141"/>
      <c r="M387" s="144"/>
      <c r="N387" s="144"/>
      <c r="O387" s="141"/>
      <c r="P387" s="145"/>
      <c r="Q387" s="141"/>
      <c r="R387" s="144"/>
      <c r="S387" s="141"/>
      <c r="T387" s="141"/>
      <c r="U387" s="141"/>
    </row>
    <row r="388" ht="12.75" customHeight="1">
      <c r="A388" s="141"/>
      <c r="B388" s="141"/>
      <c r="C388" s="141"/>
      <c r="D388" s="141"/>
      <c r="E388" s="142"/>
      <c r="F388" s="141"/>
      <c r="G388" s="141"/>
      <c r="H388" s="141"/>
      <c r="I388" s="141"/>
      <c r="J388" s="141"/>
      <c r="K388" s="141"/>
      <c r="L388" s="141"/>
      <c r="M388" s="144"/>
      <c r="N388" s="144"/>
      <c r="O388" s="141"/>
      <c r="P388" s="145"/>
      <c r="Q388" s="141"/>
      <c r="R388" s="144"/>
      <c r="S388" s="141"/>
      <c r="T388" s="141"/>
      <c r="U388" s="141"/>
    </row>
    <row r="389" ht="12.75" customHeight="1">
      <c r="A389" s="141"/>
      <c r="B389" s="141"/>
      <c r="C389" s="141"/>
      <c r="D389" s="141"/>
      <c r="E389" s="142"/>
      <c r="F389" s="141"/>
      <c r="G389" s="141"/>
      <c r="H389" s="141"/>
      <c r="I389" s="141"/>
      <c r="J389" s="141"/>
      <c r="K389" s="141"/>
      <c r="L389" s="141"/>
      <c r="M389" s="144"/>
      <c r="N389" s="144"/>
      <c r="O389" s="141"/>
      <c r="P389" s="145"/>
      <c r="Q389" s="141"/>
      <c r="R389" s="144"/>
      <c r="S389" s="141"/>
      <c r="T389" s="141"/>
      <c r="U389" s="141"/>
    </row>
    <row r="390" ht="12.75" customHeight="1">
      <c r="A390" s="141"/>
      <c r="B390" s="141"/>
      <c r="C390" s="141"/>
      <c r="D390" s="141"/>
      <c r="E390" s="142"/>
      <c r="F390" s="141"/>
      <c r="G390" s="141"/>
      <c r="H390" s="141"/>
      <c r="I390" s="141"/>
      <c r="J390" s="141"/>
      <c r="K390" s="141"/>
      <c r="L390" s="141"/>
      <c r="M390" s="144"/>
      <c r="N390" s="144"/>
      <c r="O390" s="141"/>
      <c r="P390" s="145"/>
      <c r="Q390" s="141"/>
      <c r="R390" s="144"/>
      <c r="S390" s="141"/>
      <c r="T390" s="141"/>
      <c r="U390" s="141"/>
    </row>
    <row r="391" ht="12.75" customHeight="1">
      <c r="A391" s="141"/>
      <c r="B391" s="141"/>
      <c r="C391" s="141"/>
      <c r="D391" s="141"/>
      <c r="E391" s="142"/>
      <c r="F391" s="141"/>
      <c r="G391" s="141"/>
      <c r="H391" s="141"/>
      <c r="I391" s="141"/>
      <c r="J391" s="141"/>
      <c r="K391" s="141"/>
      <c r="L391" s="141"/>
      <c r="M391" s="144"/>
      <c r="N391" s="144"/>
      <c r="O391" s="141"/>
      <c r="P391" s="145"/>
      <c r="Q391" s="141"/>
      <c r="R391" s="144"/>
      <c r="S391" s="141"/>
      <c r="T391" s="141"/>
      <c r="U391" s="141"/>
    </row>
    <row r="392" ht="12.75" customHeight="1">
      <c r="A392" s="141"/>
      <c r="B392" s="141"/>
      <c r="C392" s="141"/>
      <c r="D392" s="141"/>
      <c r="E392" s="142"/>
      <c r="F392" s="141"/>
      <c r="G392" s="141"/>
      <c r="H392" s="141"/>
      <c r="I392" s="141"/>
      <c r="J392" s="141"/>
      <c r="K392" s="141"/>
      <c r="L392" s="141"/>
      <c r="M392" s="144"/>
      <c r="N392" s="144"/>
      <c r="O392" s="141"/>
      <c r="P392" s="145"/>
      <c r="Q392" s="141"/>
      <c r="R392" s="144"/>
      <c r="S392" s="141"/>
      <c r="T392" s="141"/>
      <c r="U392" s="141"/>
    </row>
    <row r="393" ht="12.75" customHeight="1">
      <c r="A393" s="141"/>
      <c r="B393" s="141"/>
      <c r="C393" s="141"/>
      <c r="D393" s="141"/>
      <c r="E393" s="142"/>
      <c r="F393" s="141"/>
      <c r="G393" s="141"/>
      <c r="H393" s="141"/>
      <c r="I393" s="141"/>
      <c r="J393" s="141"/>
      <c r="K393" s="141"/>
      <c r="L393" s="141"/>
      <c r="M393" s="144"/>
      <c r="N393" s="144"/>
      <c r="O393" s="141"/>
      <c r="P393" s="145"/>
      <c r="Q393" s="141"/>
      <c r="R393" s="144"/>
      <c r="S393" s="141"/>
      <c r="T393" s="141"/>
      <c r="U393" s="141"/>
    </row>
    <row r="394" ht="12.75" customHeight="1">
      <c r="A394" s="141"/>
      <c r="B394" s="141"/>
      <c r="C394" s="141"/>
      <c r="D394" s="141"/>
      <c r="E394" s="142"/>
      <c r="F394" s="141"/>
      <c r="G394" s="141"/>
      <c r="H394" s="141"/>
      <c r="I394" s="141"/>
      <c r="J394" s="141"/>
      <c r="K394" s="141"/>
      <c r="L394" s="141"/>
      <c r="M394" s="144"/>
      <c r="N394" s="144"/>
      <c r="O394" s="141"/>
      <c r="P394" s="145"/>
      <c r="Q394" s="141"/>
      <c r="R394" s="144"/>
      <c r="S394" s="141"/>
      <c r="T394" s="141"/>
      <c r="U394" s="141"/>
    </row>
    <row r="395" ht="12.75" customHeight="1">
      <c r="A395" s="141"/>
      <c r="B395" s="141"/>
      <c r="C395" s="141"/>
      <c r="D395" s="141"/>
      <c r="E395" s="142"/>
      <c r="F395" s="141"/>
      <c r="G395" s="141"/>
      <c r="H395" s="141"/>
      <c r="I395" s="141"/>
      <c r="J395" s="141"/>
      <c r="K395" s="141"/>
      <c r="L395" s="141"/>
      <c r="M395" s="144"/>
      <c r="N395" s="144"/>
      <c r="O395" s="141"/>
      <c r="P395" s="145"/>
      <c r="Q395" s="141"/>
      <c r="R395" s="144"/>
      <c r="S395" s="141"/>
      <c r="T395" s="141"/>
      <c r="U395" s="141"/>
    </row>
    <row r="396" ht="12.75" customHeight="1">
      <c r="A396" s="141"/>
      <c r="B396" s="141"/>
      <c r="C396" s="141"/>
      <c r="D396" s="141"/>
      <c r="E396" s="142"/>
      <c r="F396" s="141"/>
      <c r="G396" s="141"/>
      <c r="H396" s="141"/>
      <c r="I396" s="141"/>
      <c r="J396" s="141"/>
      <c r="K396" s="141"/>
      <c r="L396" s="141"/>
      <c r="M396" s="144"/>
      <c r="N396" s="144"/>
      <c r="O396" s="141"/>
      <c r="P396" s="145"/>
      <c r="Q396" s="141"/>
      <c r="R396" s="144"/>
      <c r="S396" s="141"/>
      <c r="T396" s="141"/>
      <c r="U396" s="141"/>
    </row>
    <row r="397" ht="12.75" customHeight="1">
      <c r="A397" s="141"/>
      <c r="B397" s="141"/>
      <c r="C397" s="141"/>
      <c r="D397" s="141"/>
      <c r="E397" s="142"/>
      <c r="F397" s="141"/>
      <c r="G397" s="141"/>
      <c r="H397" s="141"/>
      <c r="I397" s="141"/>
      <c r="J397" s="141"/>
      <c r="K397" s="141"/>
      <c r="L397" s="141"/>
      <c r="M397" s="144"/>
      <c r="N397" s="144"/>
      <c r="O397" s="141"/>
      <c r="P397" s="145"/>
      <c r="Q397" s="141"/>
      <c r="R397" s="144"/>
      <c r="S397" s="141"/>
      <c r="T397" s="141"/>
      <c r="U397" s="141"/>
    </row>
    <row r="398" ht="12.75" customHeight="1">
      <c r="A398" s="141"/>
      <c r="B398" s="141"/>
      <c r="C398" s="141"/>
      <c r="D398" s="141"/>
      <c r="E398" s="142"/>
      <c r="F398" s="141"/>
      <c r="G398" s="141"/>
      <c r="H398" s="141"/>
      <c r="I398" s="141"/>
      <c r="J398" s="141"/>
      <c r="K398" s="141"/>
      <c r="L398" s="141"/>
      <c r="M398" s="144"/>
      <c r="N398" s="144"/>
      <c r="O398" s="141"/>
      <c r="P398" s="145"/>
      <c r="Q398" s="141"/>
      <c r="R398" s="144"/>
      <c r="S398" s="141"/>
      <c r="T398" s="141"/>
      <c r="U398" s="141"/>
    </row>
    <row r="399" ht="12.75" customHeight="1">
      <c r="A399" s="141"/>
      <c r="B399" s="141"/>
      <c r="C399" s="141"/>
      <c r="D399" s="141"/>
      <c r="E399" s="142"/>
      <c r="F399" s="141"/>
      <c r="G399" s="141"/>
      <c r="H399" s="141"/>
      <c r="I399" s="141"/>
      <c r="J399" s="141"/>
      <c r="K399" s="141"/>
      <c r="L399" s="141"/>
      <c r="M399" s="144"/>
      <c r="N399" s="144"/>
      <c r="O399" s="141"/>
      <c r="P399" s="145"/>
      <c r="Q399" s="141"/>
      <c r="R399" s="144"/>
      <c r="S399" s="141"/>
      <c r="T399" s="141"/>
      <c r="U399" s="141"/>
    </row>
    <row r="400" ht="12.75" customHeight="1">
      <c r="A400" s="141"/>
      <c r="B400" s="141"/>
      <c r="C400" s="141"/>
      <c r="D400" s="141"/>
      <c r="E400" s="142"/>
      <c r="F400" s="141"/>
      <c r="G400" s="141"/>
      <c r="H400" s="141"/>
      <c r="I400" s="141"/>
      <c r="J400" s="141"/>
      <c r="K400" s="141"/>
      <c r="L400" s="141"/>
      <c r="M400" s="144"/>
      <c r="N400" s="144"/>
      <c r="O400" s="141"/>
      <c r="P400" s="145"/>
      <c r="Q400" s="141"/>
      <c r="R400" s="144"/>
      <c r="S400" s="141"/>
      <c r="T400" s="141"/>
      <c r="U400" s="141"/>
    </row>
    <row r="401" ht="12.75" customHeight="1">
      <c r="A401" s="141"/>
      <c r="B401" s="141"/>
      <c r="C401" s="141"/>
      <c r="D401" s="141"/>
      <c r="E401" s="142"/>
      <c r="F401" s="141"/>
      <c r="G401" s="141"/>
      <c r="H401" s="141"/>
      <c r="I401" s="141"/>
      <c r="J401" s="141"/>
      <c r="K401" s="141"/>
      <c r="L401" s="141"/>
      <c r="M401" s="144"/>
      <c r="N401" s="144"/>
      <c r="O401" s="141"/>
      <c r="P401" s="145"/>
      <c r="Q401" s="141"/>
      <c r="R401" s="144"/>
      <c r="S401" s="141"/>
      <c r="T401" s="141"/>
      <c r="U401" s="141"/>
    </row>
    <row r="402" ht="12.75" customHeight="1">
      <c r="A402" s="141"/>
      <c r="B402" s="141"/>
      <c r="C402" s="141"/>
      <c r="D402" s="141"/>
      <c r="E402" s="142"/>
      <c r="F402" s="141"/>
      <c r="G402" s="141"/>
      <c r="H402" s="141"/>
      <c r="I402" s="141"/>
      <c r="J402" s="141"/>
      <c r="K402" s="141"/>
      <c r="L402" s="141"/>
      <c r="M402" s="144"/>
      <c r="N402" s="144"/>
      <c r="O402" s="141"/>
      <c r="P402" s="145"/>
      <c r="Q402" s="141"/>
      <c r="R402" s="144"/>
      <c r="S402" s="141"/>
      <c r="T402" s="141"/>
      <c r="U402" s="141"/>
    </row>
    <row r="403" ht="12.75" customHeight="1">
      <c r="A403" s="141"/>
      <c r="B403" s="141"/>
      <c r="C403" s="141"/>
      <c r="D403" s="141"/>
      <c r="E403" s="142"/>
      <c r="F403" s="141"/>
      <c r="G403" s="141"/>
      <c r="H403" s="141"/>
      <c r="I403" s="141"/>
      <c r="J403" s="141"/>
      <c r="K403" s="141"/>
      <c r="L403" s="141"/>
      <c r="M403" s="144"/>
      <c r="N403" s="144"/>
      <c r="O403" s="141"/>
      <c r="P403" s="145"/>
      <c r="Q403" s="141"/>
      <c r="R403" s="144"/>
      <c r="S403" s="141"/>
      <c r="T403" s="141"/>
      <c r="U403" s="141"/>
    </row>
    <row r="404" ht="12.75" customHeight="1">
      <c r="A404" s="141"/>
      <c r="B404" s="141"/>
      <c r="C404" s="141"/>
      <c r="D404" s="141"/>
      <c r="E404" s="142"/>
      <c r="F404" s="141"/>
      <c r="G404" s="141"/>
      <c r="H404" s="141"/>
      <c r="I404" s="141"/>
      <c r="J404" s="141"/>
      <c r="K404" s="141"/>
      <c r="L404" s="141"/>
      <c r="M404" s="144"/>
      <c r="N404" s="144"/>
      <c r="O404" s="141"/>
      <c r="P404" s="145"/>
      <c r="Q404" s="141"/>
      <c r="R404" s="144"/>
      <c r="S404" s="141"/>
      <c r="T404" s="141"/>
      <c r="U404" s="141"/>
    </row>
    <row r="405" ht="12.75" customHeight="1">
      <c r="A405" s="141"/>
      <c r="B405" s="141"/>
      <c r="C405" s="141"/>
      <c r="D405" s="141"/>
      <c r="E405" s="142"/>
      <c r="F405" s="141"/>
      <c r="G405" s="141"/>
      <c r="H405" s="141"/>
      <c r="I405" s="141"/>
      <c r="J405" s="141"/>
      <c r="K405" s="141"/>
      <c r="L405" s="141"/>
      <c r="M405" s="144"/>
      <c r="N405" s="144"/>
      <c r="O405" s="141"/>
      <c r="P405" s="145"/>
      <c r="Q405" s="141"/>
      <c r="R405" s="144"/>
      <c r="S405" s="141"/>
      <c r="T405" s="141"/>
      <c r="U405" s="141"/>
    </row>
    <row r="406" ht="12.75" customHeight="1">
      <c r="A406" s="141"/>
      <c r="B406" s="141"/>
      <c r="C406" s="141"/>
      <c r="D406" s="141"/>
      <c r="E406" s="142"/>
      <c r="F406" s="141"/>
      <c r="G406" s="141"/>
      <c r="H406" s="141"/>
      <c r="I406" s="141"/>
      <c r="J406" s="141"/>
      <c r="K406" s="141"/>
      <c r="L406" s="141"/>
      <c r="M406" s="144"/>
      <c r="N406" s="144"/>
      <c r="O406" s="141"/>
      <c r="P406" s="145"/>
      <c r="Q406" s="141"/>
      <c r="R406" s="144"/>
      <c r="S406" s="141"/>
      <c r="T406" s="141"/>
      <c r="U406" s="141"/>
    </row>
    <row r="407" ht="12.75" customHeight="1">
      <c r="A407" s="141"/>
      <c r="B407" s="141"/>
      <c r="C407" s="141"/>
      <c r="D407" s="141"/>
      <c r="E407" s="142"/>
      <c r="F407" s="141"/>
      <c r="G407" s="141"/>
      <c r="H407" s="141"/>
      <c r="I407" s="141"/>
      <c r="J407" s="141"/>
      <c r="K407" s="141"/>
      <c r="L407" s="141"/>
      <c r="M407" s="144"/>
      <c r="N407" s="144"/>
      <c r="O407" s="141"/>
      <c r="P407" s="145"/>
      <c r="Q407" s="141"/>
      <c r="R407" s="144"/>
      <c r="S407" s="141"/>
      <c r="T407" s="141"/>
      <c r="U407" s="141"/>
    </row>
    <row r="408" ht="12.75" customHeight="1">
      <c r="A408" s="141"/>
      <c r="B408" s="141"/>
      <c r="C408" s="141"/>
      <c r="D408" s="141"/>
      <c r="E408" s="142"/>
      <c r="F408" s="141"/>
      <c r="G408" s="141"/>
      <c r="H408" s="141"/>
      <c r="I408" s="141"/>
      <c r="J408" s="141"/>
      <c r="K408" s="141"/>
      <c r="L408" s="141"/>
      <c r="M408" s="144"/>
      <c r="N408" s="144"/>
      <c r="O408" s="141"/>
      <c r="P408" s="145"/>
      <c r="Q408" s="141"/>
      <c r="R408" s="144"/>
      <c r="S408" s="141"/>
      <c r="T408" s="141"/>
      <c r="U408" s="141"/>
    </row>
    <row r="409" ht="12.75" customHeight="1">
      <c r="A409" s="141"/>
      <c r="B409" s="141"/>
      <c r="C409" s="141"/>
      <c r="D409" s="141"/>
      <c r="E409" s="142"/>
      <c r="F409" s="141"/>
      <c r="G409" s="141"/>
      <c r="H409" s="141"/>
      <c r="I409" s="141"/>
      <c r="J409" s="141"/>
      <c r="K409" s="141"/>
      <c r="L409" s="141"/>
      <c r="M409" s="144"/>
      <c r="N409" s="144"/>
      <c r="O409" s="141"/>
      <c r="P409" s="145"/>
      <c r="Q409" s="141"/>
      <c r="R409" s="144"/>
      <c r="S409" s="141"/>
      <c r="T409" s="141"/>
      <c r="U409" s="141"/>
    </row>
    <row r="410" ht="12.75" customHeight="1">
      <c r="A410" s="141"/>
      <c r="B410" s="141"/>
      <c r="C410" s="141"/>
      <c r="D410" s="141"/>
      <c r="E410" s="142"/>
      <c r="F410" s="141"/>
      <c r="G410" s="141"/>
      <c r="H410" s="141"/>
      <c r="I410" s="141"/>
      <c r="J410" s="141"/>
      <c r="K410" s="141"/>
      <c r="L410" s="141"/>
      <c r="M410" s="144"/>
      <c r="N410" s="144"/>
      <c r="O410" s="141"/>
      <c r="P410" s="145"/>
      <c r="Q410" s="141"/>
      <c r="R410" s="144"/>
      <c r="S410" s="141"/>
      <c r="T410" s="141"/>
      <c r="U410" s="141"/>
    </row>
    <row r="411" ht="12.75" customHeight="1">
      <c r="A411" s="141"/>
      <c r="B411" s="141"/>
      <c r="C411" s="141"/>
      <c r="D411" s="141"/>
      <c r="E411" s="142"/>
      <c r="F411" s="141"/>
      <c r="G411" s="141"/>
      <c r="H411" s="141"/>
      <c r="I411" s="141"/>
      <c r="J411" s="141"/>
      <c r="K411" s="141"/>
      <c r="L411" s="141"/>
      <c r="M411" s="144"/>
      <c r="N411" s="144"/>
      <c r="O411" s="141"/>
      <c r="P411" s="145"/>
      <c r="Q411" s="141"/>
      <c r="R411" s="144"/>
      <c r="S411" s="141"/>
      <c r="T411" s="141"/>
      <c r="U411" s="141"/>
    </row>
    <row r="412" ht="12.75" customHeight="1">
      <c r="A412" s="141"/>
      <c r="B412" s="141"/>
      <c r="C412" s="141"/>
      <c r="D412" s="141"/>
      <c r="E412" s="142"/>
      <c r="F412" s="141"/>
      <c r="G412" s="141"/>
      <c r="H412" s="141"/>
      <c r="I412" s="141"/>
      <c r="J412" s="141"/>
      <c r="K412" s="141"/>
      <c r="L412" s="141"/>
      <c r="M412" s="144"/>
      <c r="N412" s="144"/>
      <c r="O412" s="141"/>
      <c r="P412" s="145"/>
      <c r="Q412" s="141"/>
      <c r="R412" s="144"/>
      <c r="S412" s="141"/>
      <c r="T412" s="141"/>
      <c r="U412" s="141"/>
    </row>
    <row r="413" ht="12.75" customHeight="1">
      <c r="A413" s="141"/>
      <c r="B413" s="141"/>
      <c r="C413" s="141"/>
      <c r="D413" s="141"/>
      <c r="E413" s="142"/>
      <c r="F413" s="141"/>
      <c r="G413" s="141"/>
      <c r="H413" s="141"/>
      <c r="I413" s="141"/>
      <c r="J413" s="141"/>
      <c r="K413" s="141"/>
      <c r="L413" s="141"/>
      <c r="M413" s="144"/>
      <c r="N413" s="144"/>
      <c r="O413" s="141"/>
      <c r="P413" s="145"/>
      <c r="Q413" s="141"/>
      <c r="R413" s="144"/>
      <c r="S413" s="141"/>
      <c r="T413" s="141"/>
      <c r="U413" s="141"/>
    </row>
    <row r="414" ht="12.75" customHeight="1">
      <c r="A414" s="141"/>
      <c r="B414" s="141"/>
      <c r="C414" s="141"/>
      <c r="D414" s="141"/>
      <c r="E414" s="142"/>
      <c r="F414" s="141"/>
      <c r="G414" s="141"/>
      <c r="H414" s="141"/>
      <c r="I414" s="141"/>
      <c r="J414" s="141"/>
      <c r="K414" s="141"/>
      <c r="L414" s="141"/>
      <c r="M414" s="144"/>
      <c r="N414" s="144"/>
      <c r="O414" s="141"/>
      <c r="P414" s="145"/>
      <c r="Q414" s="141"/>
      <c r="R414" s="144"/>
      <c r="S414" s="141"/>
      <c r="T414" s="141"/>
      <c r="U414" s="141"/>
    </row>
    <row r="415" ht="12.75" customHeight="1">
      <c r="A415" s="141"/>
      <c r="B415" s="141"/>
      <c r="C415" s="141"/>
      <c r="D415" s="141"/>
      <c r="E415" s="142"/>
      <c r="F415" s="141"/>
      <c r="G415" s="141"/>
      <c r="H415" s="141"/>
      <c r="I415" s="141"/>
      <c r="J415" s="141"/>
      <c r="K415" s="141"/>
      <c r="L415" s="141"/>
      <c r="M415" s="144"/>
      <c r="N415" s="144"/>
      <c r="O415" s="141"/>
      <c r="P415" s="145"/>
      <c r="Q415" s="141"/>
      <c r="R415" s="144"/>
      <c r="S415" s="141"/>
      <c r="T415" s="141"/>
      <c r="U415" s="141"/>
    </row>
    <row r="416" ht="12.75" customHeight="1">
      <c r="A416" s="141"/>
      <c r="B416" s="141"/>
      <c r="C416" s="141"/>
      <c r="D416" s="141"/>
      <c r="E416" s="142"/>
      <c r="F416" s="141"/>
      <c r="G416" s="141"/>
      <c r="H416" s="141"/>
      <c r="I416" s="141"/>
      <c r="J416" s="141"/>
      <c r="K416" s="141"/>
      <c r="L416" s="141"/>
      <c r="M416" s="144"/>
      <c r="N416" s="144"/>
      <c r="O416" s="141"/>
      <c r="P416" s="145"/>
      <c r="Q416" s="141"/>
      <c r="R416" s="144"/>
      <c r="S416" s="141"/>
      <c r="T416" s="141"/>
      <c r="U416" s="141"/>
    </row>
    <row r="417" ht="12.75" customHeight="1">
      <c r="A417" s="141"/>
      <c r="B417" s="141"/>
      <c r="C417" s="141"/>
      <c r="D417" s="141"/>
      <c r="E417" s="142"/>
      <c r="F417" s="141"/>
      <c r="G417" s="141"/>
      <c r="H417" s="141"/>
      <c r="I417" s="141"/>
      <c r="J417" s="141"/>
      <c r="K417" s="141"/>
      <c r="L417" s="141"/>
      <c r="M417" s="144"/>
      <c r="N417" s="144"/>
      <c r="O417" s="141"/>
      <c r="P417" s="145"/>
      <c r="Q417" s="141"/>
      <c r="R417" s="144"/>
      <c r="S417" s="141"/>
      <c r="T417" s="141"/>
      <c r="U417" s="141"/>
    </row>
    <row r="418" ht="12.75" customHeight="1">
      <c r="A418" s="141"/>
      <c r="B418" s="141"/>
      <c r="C418" s="141"/>
      <c r="D418" s="141"/>
      <c r="E418" s="142"/>
      <c r="F418" s="141"/>
      <c r="G418" s="141"/>
      <c r="H418" s="141"/>
      <c r="I418" s="141"/>
      <c r="J418" s="141"/>
      <c r="K418" s="141"/>
      <c r="L418" s="141"/>
      <c r="M418" s="144"/>
      <c r="N418" s="144"/>
      <c r="O418" s="141"/>
      <c r="P418" s="145"/>
      <c r="Q418" s="141"/>
      <c r="R418" s="144"/>
      <c r="S418" s="141"/>
      <c r="T418" s="141"/>
      <c r="U418" s="141"/>
    </row>
    <row r="419" ht="12.75" customHeight="1">
      <c r="A419" s="141"/>
      <c r="B419" s="141"/>
      <c r="C419" s="141"/>
      <c r="D419" s="141"/>
      <c r="E419" s="142"/>
      <c r="F419" s="141"/>
      <c r="G419" s="141"/>
      <c r="H419" s="141"/>
      <c r="I419" s="141"/>
      <c r="J419" s="141"/>
      <c r="K419" s="141"/>
      <c r="L419" s="141"/>
      <c r="M419" s="144"/>
      <c r="N419" s="144"/>
      <c r="O419" s="141"/>
      <c r="P419" s="145"/>
      <c r="Q419" s="141"/>
      <c r="R419" s="144"/>
      <c r="S419" s="141"/>
      <c r="T419" s="141"/>
      <c r="U419" s="141"/>
    </row>
    <row r="420" ht="12.75" customHeight="1">
      <c r="A420" s="141"/>
      <c r="B420" s="141"/>
      <c r="C420" s="141"/>
      <c r="D420" s="141"/>
      <c r="E420" s="142"/>
      <c r="F420" s="141"/>
      <c r="G420" s="141"/>
      <c r="H420" s="141"/>
      <c r="I420" s="141"/>
      <c r="J420" s="141"/>
      <c r="K420" s="141"/>
      <c r="L420" s="141"/>
      <c r="M420" s="144"/>
      <c r="N420" s="144"/>
      <c r="O420" s="141"/>
      <c r="P420" s="145"/>
      <c r="Q420" s="141"/>
      <c r="R420" s="144"/>
      <c r="S420" s="141"/>
      <c r="T420" s="141"/>
      <c r="U420" s="141"/>
    </row>
    <row r="421" ht="12.75" customHeight="1">
      <c r="A421" s="141"/>
      <c r="B421" s="141"/>
      <c r="C421" s="141"/>
      <c r="D421" s="141"/>
      <c r="E421" s="142"/>
      <c r="F421" s="141"/>
      <c r="G421" s="141"/>
      <c r="H421" s="141"/>
      <c r="I421" s="141"/>
      <c r="J421" s="141"/>
      <c r="K421" s="141"/>
      <c r="L421" s="141"/>
      <c r="M421" s="144"/>
      <c r="N421" s="144"/>
      <c r="O421" s="141"/>
      <c r="P421" s="145"/>
      <c r="Q421" s="141"/>
      <c r="R421" s="144"/>
      <c r="S421" s="141"/>
      <c r="T421" s="141"/>
      <c r="U421" s="141"/>
    </row>
    <row r="422" ht="12.75" customHeight="1">
      <c r="A422" s="141"/>
      <c r="B422" s="141"/>
      <c r="C422" s="141"/>
      <c r="D422" s="141"/>
      <c r="E422" s="142"/>
      <c r="F422" s="141"/>
      <c r="G422" s="141"/>
      <c r="H422" s="141"/>
      <c r="I422" s="141"/>
      <c r="J422" s="141"/>
      <c r="K422" s="141"/>
      <c r="L422" s="141"/>
      <c r="M422" s="144"/>
      <c r="N422" s="144"/>
      <c r="O422" s="141"/>
      <c r="P422" s="145"/>
      <c r="Q422" s="141"/>
      <c r="R422" s="144"/>
      <c r="S422" s="141"/>
      <c r="T422" s="141"/>
      <c r="U422" s="141"/>
    </row>
    <row r="423" ht="12.75" customHeight="1">
      <c r="A423" s="141"/>
      <c r="B423" s="141"/>
      <c r="C423" s="141"/>
      <c r="D423" s="141"/>
      <c r="E423" s="142"/>
      <c r="F423" s="141"/>
      <c r="G423" s="141"/>
      <c r="H423" s="141"/>
      <c r="I423" s="141"/>
      <c r="J423" s="141"/>
      <c r="K423" s="141"/>
      <c r="L423" s="141"/>
      <c r="M423" s="144"/>
      <c r="N423" s="144"/>
      <c r="O423" s="141"/>
      <c r="P423" s="145"/>
      <c r="Q423" s="141"/>
      <c r="R423" s="144"/>
      <c r="S423" s="141"/>
      <c r="T423" s="141"/>
      <c r="U423" s="141"/>
    </row>
    <row r="424" ht="12.75" customHeight="1">
      <c r="A424" s="141"/>
      <c r="B424" s="141"/>
      <c r="C424" s="141"/>
      <c r="D424" s="141"/>
      <c r="E424" s="142"/>
      <c r="F424" s="141"/>
      <c r="G424" s="141"/>
      <c r="H424" s="141"/>
      <c r="I424" s="141"/>
      <c r="J424" s="141"/>
      <c r="K424" s="141"/>
      <c r="L424" s="141"/>
      <c r="M424" s="144"/>
      <c r="N424" s="144"/>
      <c r="O424" s="141"/>
      <c r="P424" s="145"/>
      <c r="Q424" s="141"/>
      <c r="R424" s="144"/>
      <c r="S424" s="141"/>
      <c r="T424" s="141"/>
      <c r="U424" s="141"/>
    </row>
    <row r="425" ht="12.75" customHeight="1">
      <c r="A425" s="141"/>
      <c r="B425" s="141"/>
      <c r="C425" s="141"/>
      <c r="D425" s="141"/>
      <c r="E425" s="142"/>
      <c r="F425" s="141"/>
      <c r="G425" s="141"/>
      <c r="H425" s="141"/>
      <c r="I425" s="141"/>
      <c r="J425" s="141"/>
      <c r="K425" s="141"/>
      <c r="L425" s="141"/>
      <c r="M425" s="144"/>
      <c r="N425" s="144"/>
      <c r="O425" s="141"/>
      <c r="P425" s="145"/>
      <c r="Q425" s="141"/>
      <c r="R425" s="144"/>
      <c r="S425" s="141"/>
      <c r="T425" s="141"/>
      <c r="U425" s="141"/>
    </row>
    <row r="426" ht="12.75" customHeight="1">
      <c r="A426" s="141"/>
      <c r="B426" s="141"/>
      <c r="C426" s="141"/>
      <c r="D426" s="141"/>
      <c r="E426" s="142"/>
      <c r="F426" s="141"/>
      <c r="G426" s="141"/>
      <c r="H426" s="141"/>
      <c r="I426" s="141"/>
      <c r="J426" s="141"/>
      <c r="K426" s="141"/>
      <c r="L426" s="141"/>
      <c r="M426" s="144"/>
      <c r="N426" s="144"/>
      <c r="O426" s="141"/>
      <c r="P426" s="145"/>
      <c r="Q426" s="141"/>
      <c r="R426" s="144"/>
      <c r="S426" s="141"/>
      <c r="T426" s="141"/>
      <c r="U426" s="141"/>
    </row>
    <row r="427" ht="12.75" customHeight="1">
      <c r="A427" s="141"/>
      <c r="B427" s="141"/>
      <c r="C427" s="141"/>
      <c r="D427" s="141"/>
      <c r="E427" s="142"/>
      <c r="F427" s="141"/>
      <c r="G427" s="141"/>
      <c r="H427" s="141"/>
      <c r="I427" s="141"/>
      <c r="J427" s="141"/>
      <c r="K427" s="141"/>
      <c r="L427" s="141"/>
      <c r="M427" s="144"/>
      <c r="N427" s="144"/>
      <c r="O427" s="141"/>
      <c r="P427" s="145"/>
      <c r="Q427" s="141"/>
      <c r="R427" s="144"/>
      <c r="S427" s="141"/>
      <c r="T427" s="141"/>
      <c r="U427" s="141"/>
    </row>
    <row r="428" ht="12.75" customHeight="1">
      <c r="A428" s="141"/>
      <c r="B428" s="141"/>
      <c r="C428" s="141"/>
      <c r="D428" s="141"/>
      <c r="E428" s="142"/>
      <c r="F428" s="141"/>
      <c r="G428" s="141"/>
      <c r="H428" s="141"/>
      <c r="I428" s="141"/>
      <c r="J428" s="141"/>
      <c r="K428" s="141"/>
      <c r="L428" s="141"/>
      <c r="M428" s="144"/>
      <c r="N428" s="144"/>
      <c r="O428" s="141"/>
      <c r="P428" s="145"/>
      <c r="Q428" s="141"/>
      <c r="R428" s="144"/>
      <c r="S428" s="141"/>
      <c r="T428" s="141"/>
      <c r="U428" s="141"/>
    </row>
    <row r="429" ht="12.75" customHeight="1">
      <c r="A429" s="141"/>
      <c r="B429" s="141"/>
      <c r="C429" s="141"/>
      <c r="D429" s="141"/>
      <c r="E429" s="142"/>
      <c r="F429" s="141"/>
      <c r="G429" s="141"/>
      <c r="H429" s="141"/>
      <c r="I429" s="141"/>
      <c r="J429" s="141"/>
      <c r="K429" s="141"/>
      <c r="L429" s="141"/>
      <c r="M429" s="144"/>
      <c r="N429" s="144"/>
      <c r="O429" s="141"/>
      <c r="P429" s="145"/>
      <c r="Q429" s="141"/>
      <c r="R429" s="144"/>
      <c r="S429" s="141"/>
      <c r="T429" s="141"/>
      <c r="U429" s="141"/>
    </row>
    <row r="430" ht="12.75" customHeight="1">
      <c r="A430" s="141"/>
      <c r="B430" s="141"/>
      <c r="C430" s="141"/>
      <c r="D430" s="141"/>
      <c r="E430" s="142"/>
      <c r="F430" s="141"/>
      <c r="G430" s="141"/>
      <c r="H430" s="141"/>
      <c r="I430" s="141"/>
      <c r="J430" s="141"/>
      <c r="K430" s="141"/>
      <c r="L430" s="141"/>
      <c r="M430" s="144"/>
      <c r="N430" s="144"/>
      <c r="O430" s="141"/>
      <c r="P430" s="145"/>
      <c r="Q430" s="141"/>
      <c r="R430" s="144"/>
      <c r="S430" s="141"/>
      <c r="T430" s="141"/>
      <c r="U430" s="141"/>
    </row>
    <row r="431" ht="12.75" customHeight="1">
      <c r="A431" s="141"/>
      <c r="B431" s="141"/>
      <c r="C431" s="141"/>
      <c r="D431" s="141"/>
      <c r="E431" s="142"/>
      <c r="F431" s="141"/>
      <c r="G431" s="141"/>
      <c r="H431" s="141"/>
      <c r="I431" s="141"/>
      <c r="J431" s="141"/>
      <c r="K431" s="141"/>
      <c r="L431" s="141"/>
      <c r="M431" s="144"/>
      <c r="N431" s="144"/>
      <c r="O431" s="141"/>
      <c r="P431" s="145"/>
      <c r="Q431" s="141"/>
      <c r="R431" s="144"/>
      <c r="S431" s="141"/>
      <c r="T431" s="141"/>
      <c r="U431" s="141"/>
    </row>
    <row r="432" ht="12.75" customHeight="1">
      <c r="A432" s="141"/>
      <c r="B432" s="141"/>
      <c r="C432" s="141"/>
      <c r="D432" s="141"/>
      <c r="E432" s="142"/>
      <c r="F432" s="141"/>
      <c r="G432" s="141"/>
      <c r="H432" s="141"/>
      <c r="I432" s="141"/>
      <c r="J432" s="141"/>
      <c r="K432" s="141"/>
      <c r="L432" s="141"/>
      <c r="M432" s="144"/>
      <c r="N432" s="144"/>
      <c r="O432" s="141"/>
      <c r="P432" s="145"/>
      <c r="Q432" s="141"/>
      <c r="R432" s="144"/>
      <c r="S432" s="141"/>
      <c r="T432" s="141"/>
      <c r="U432" s="141"/>
    </row>
    <row r="433" ht="12.75" customHeight="1">
      <c r="A433" s="141"/>
      <c r="B433" s="141"/>
      <c r="C433" s="141"/>
      <c r="D433" s="141"/>
      <c r="E433" s="142"/>
      <c r="F433" s="141"/>
      <c r="G433" s="141"/>
      <c r="H433" s="141"/>
      <c r="I433" s="141"/>
      <c r="J433" s="141"/>
      <c r="K433" s="141"/>
      <c r="L433" s="141"/>
      <c r="M433" s="144"/>
      <c r="N433" s="144"/>
      <c r="O433" s="141"/>
      <c r="P433" s="145"/>
      <c r="Q433" s="141"/>
      <c r="R433" s="144"/>
      <c r="S433" s="141"/>
      <c r="T433" s="141"/>
      <c r="U433" s="141"/>
    </row>
    <row r="434" ht="12.75" customHeight="1">
      <c r="A434" s="141"/>
      <c r="B434" s="141"/>
      <c r="C434" s="141"/>
      <c r="D434" s="141"/>
      <c r="E434" s="142"/>
      <c r="F434" s="141"/>
      <c r="G434" s="141"/>
      <c r="H434" s="141"/>
      <c r="I434" s="141"/>
      <c r="J434" s="141"/>
      <c r="K434" s="141"/>
      <c r="L434" s="141"/>
      <c r="M434" s="144"/>
      <c r="N434" s="144"/>
      <c r="O434" s="141"/>
      <c r="P434" s="145"/>
      <c r="Q434" s="141"/>
      <c r="R434" s="144"/>
      <c r="S434" s="141"/>
      <c r="T434" s="141"/>
      <c r="U434" s="141"/>
    </row>
    <row r="435" ht="12.75" customHeight="1">
      <c r="A435" s="141"/>
      <c r="B435" s="141"/>
      <c r="C435" s="141"/>
      <c r="D435" s="141"/>
      <c r="E435" s="142"/>
      <c r="F435" s="141"/>
      <c r="G435" s="141"/>
      <c r="H435" s="141"/>
      <c r="I435" s="141"/>
      <c r="J435" s="141"/>
      <c r="K435" s="141"/>
      <c r="L435" s="141"/>
      <c r="M435" s="144"/>
      <c r="N435" s="144"/>
      <c r="O435" s="141"/>
      <c r="P435" s="145"/>
      <c r="Q435" s="141"/>
      <c r="R435" s="144"/>
      <c r="S435" s="141"/>
      <c r="T435" s="141"/>
      <c r="U435" s="141"/>
    </row>
    <row r="436" ht="12.75" customHeight="1">
      <c r="A436" s="141"/>
      <c r="B436" s="141"/>
      <c r="C436" s="141"/>
      <c r="D436" s="141"/>
      <c r="E436" s="142"/>
      <c r="F436" s="141"/>
      <c r="G436" s="141"/>
      <c r="H436" s="141"/>
      <c r="I436" s="141"/>
      <c r="J436" s="141"/>
      <c r="K436" s="141"/>
      <c r="L436" s="141"/>
      <c r="M436" s="144"/>
      <c r="N436" s="144"/>
      <c r="O436" s="141"/>
      <c r="P436" s="145"/>
      <c r="Q436" s="141"/>
      <c r="R436" s="144"/>
      <c r="S436" s="141"/>
      <c r="T436" s="141"/>
      <c r="U436" s="141"/>
    </row>
    <row r="437" ht="12.75" customHeight="1">
      <c r="A437" s="141"/>
      <c r="B437" s="141"/>
      <c r="C437" s="141"/>
      <c r="D437" s="141"/>
      <c r="E437" s="142"/>
      <c r="F437" s="141"/>
      <c r="G437" s="141"/>
      <c r="H437" s="141"/>
      <c r="I437" s="141"/>
      <c r="J437" s="141"/>
      <c r="K437" s="141"/>
      <c r="L437" s="141"/>
      <c r="M437" s="144"/>
      <c r="N437" s="144"/>
      <c r="O437" s="141"/>
      <c r="P437" s="145"/>
      <c r="Q437" s="141"/>
      <c r="R437" s="144"/>
      <c r="S437" s="141"/>
      <c r="T437" s="141"/>
      <c r="U437" s="141"/>
    </row>
    <row r="438" ht="12.75" customHeight="1">
      <c r="A438" s="141"/>
      <c r="B438" s="141"/>
      <c r="C438" s="141"/>
      <c r="D438" s="141"/>
      <c r="E438" s="142"/>
      <c r="F438" s="141"/>
      <c r="G438" s="141"/>
      <c r="H438" s="141"/>
      <c r="I438" s="141"/>
      <c r="J438" s="141"/>
      <c r="K438" s="141"/>
      <c r="L438" s="141"/>
      <c r="M438" s="144"/>
      <c r="N438" s="144"/>
      <c r="O438" s="141"/>
      <c r="P438" s="145"/>
      <c r="Q438" s="141"/>
      <c r="R438" s="144"/>
      <c r="S438" s="141"/>
      <c r="T438" s="141"/>
      <c r="U438" s="141"/>
    </row>
    <row r="439" ht="12.75" customHeight="1">
      <c r="A439" s="141"/>
      <c r="B439" s="141"/>
      <c r="C439" s="141"/>
      <c r="D439" s="141"/>
      <c r="E439" s="142"/>
      <c r="F439" s="141"/>
      <c r="G439" s="141"/>
      <c r="H439" s="141"/>
      <c r="I439" s="141"/>
      <c r="J439" s="141"/>
      <c r="K439" s="141"/>
      <c r="L439" s="141"/>
      <c r="M439" s="144"/>
      <c r="N439" s="144"/>
      <c r="O439" s="141"/>
      <c r="P439" s="145"/>
      <c r="Q439" s="141"/>
      <c r="R439" s="144"/>
      <c r="S439" s="141"/>
      <c r="T439" s="141"/>
      <c r="U439" s="141"/>
    </row>
    <row r="440" ht="12.75" customHeight="1">
      <c r="A440" s="141"/>
      <c r="B440" s="141"/>
      <c r="C440" s="141"/>
      <c r="D440" s="141"/>
      <c r="E440" s="142"/>
      <c r="F440" s="141"/>
      <c r="G440" s="141"/>
      <c r="H440" s="141"/>
      <c r="I440" s="141"/>
      <c r="J440" s="141"/>
      <c r="K440" s="141"/>
      <c r="L440" s="141"/>
      <c r="M440" s="144"/>
      <c r="N440" s="144"/>
      <c r="O440" s="141"/>
      <c r="P440" s="145"/>
      <c r="Q440" s="141"/>
      <c r="R440" s="144"/>
      <c r="S440" s="141"/>
      <c r="T440" s="141"/>
      <c r="U440" s="141"/>
    </row>
    <row r="441" ht="12.75" customHeight="1">
      <c r="A441" s="141"/>
      <c r="B441" s="141"/>
      <c r="C441" s="141"/>
      <c r="D441" s="141"/>
      <c r="E441" s="142"/>
      <c r="F441" s="141"/>
      <c r="G441" s="141"/>
      <c r="H441" s="141"/>
      <c r="I441" s="141"/>
      <c r="J441" s="141"/>
      <c r="K441" s="141"/>
      <c r="L441" s="141"/>
      <c r="M441" s="144"/>
      <c r="N441" s="144"/>
      <c r="O441" s="141"/>
      <c r="P441" s="145"/>
      <c r="Q441" s="141"/>
      <c r="R441" s="144"/>
      <c r="S441" s="141"/>
      <c r="T441" s="141"/>
      <c r="U441" s="141"/>
    </row>
    <row r="442" ht="12.75" customHeight="1">
      <c r="A442" s="141"/>
      <c r="B442" s="141"/>
      <c r="C442" s="141"/>
      <c r="D442" s="141"/>
      <c r="E442" s="142"/>
      <c r="F442" s="141"/>
      <c r="G442" s="141"/>
      <c r="H442" s="141"/>
      <c r="I442" s="141"/>
      <c r="J442" s="141"/>
      <c r="K442" s="141"/>
      <c r="L442" s="141"/>
      <c r="M442" s="144"/>
      <c r="N442" s="144"/>
      <c r="O442" s="141"/>
      <c r="P442" s="145"/>
      <c r="Q442" s="141"/>
      <c r="R442" s="144"/>
      <c r="S442" s="141"/>
      <c r="T442" s="141"/>
      <c r="U442" s="141"/>
    </row>
    <row r="443" ht="12.75" customHeight="1">
      <c r="A443" s="141"/>
      <c r="B443" s="141"/>
      <c r="C443" s="141"/>
      <c r="D443" s="141"/>
      <c r="E443" s="142"/>
      <c r="F443" s="141"/>
      <c r="G443" s="141"/>
      <c r="H443" s="141"/>
      <c r="I443" s="141"/>
      <c r="J443" s="141"/>
      <c r="K443" s="141"/>
      <c r="L443" s="141"/>
      <c r="M443" s="144"/>
      <c r="N443" s="144"/>
      <c r="O443" s="141"/>
      <c r="P443" s="145"/>
      <c r="Q443" s="141"/>
      <c r="R443" s="144"/>
      <c r="S443" s="141"/>
      <c r="T443" s="141"/>
      <c r="U443" s="141"/>
    </row>
    <row r="444" ht="12.75" customHeight="1">
      <c r="A444" s="141"/>
      <c r="B444" s="141"/>
      <c r="C444" s="141"/>
      <c r="D444" s="141"/>
      <c r="E444" s="142"/>
      <c r="F444" s="141"/>
      <c r="G444" s="141"/>
      <c r="H444" s="141"/>
      <c r="I444" s="141"/>
      <c r="J444" s="141"/>
      <c r="K444" s="141"/>
      <c r="L444" s="141"/>
      <c r="M444" s="144"/>
      <c r="N444" s="144"/>
      <c r="O444" s="141"/>
      <c r="P444" s="145"/>
      <c r="Q444" s="141"/>
      <c r="R444" s="144"/>
      <c r="S444" s="141"/>
      <c r="T444" s="141"/>
      <c r="U444" s="141"/>
    </row>
    <row r="445" ht="12.75" customHeight="1">
      <c r="A445" s="141"/>
      <c r="B445" s="141"/>
      <c r="C445" s="141"/>
      <c r="D445" s="141"/>
      <c r="E445" s="142"/>
      <c r="F445" s="141"/>
      <c r="G445" s="141"/>
      <c r="H445" s="141"/>
      <c r="I445" s="141"/>
      <c r="J445" s="141"/>
      <c r="K445" s="141"/>
      <c r="L445" s="141"/>
      <c r="M445" s="144"/>
      <c r="N445" s="144"/>
      <c r="O445" s="141"/>
      <c r="P445" s="145"/>
      <c r="Q445" s="141"/>
      <c r="R445" s="144"/>
      <c r="S445" s="141"/>
      <c r="T445" s="141"/>
      <c r="U445" s="141"/>
    </row>
    <row r="446" ht="12.75" customHeight="1">
      <c r="A446" s="141"/>
      <c r="B446" s="141"/>
      <c r="C446" s="141"/>
      <c r="D446" s="141"/>
      <c r="E446" s="142"/>
      <c r="F446" s="141"/>
      <c r="G446" s="141"/>
      <c r="H446" s="141"/>
      <c r="I446" s="141"/>
      <c r="J446" s="141"/>
      <c r="K446" s="141"/>
      <c r="L446" s="141"/>
      <c r="M446" s="144"/>
      <c r="N446" s="144"/>
      <c r="O446" s="141"/>
      <c r="P446" s="145"/>
      <c r="Q446" s="141"/>
      <c r="R446" s="144"/>
      <c r="S446" s="141"/>
      <c r="T446" s="141"/>
      <c r="U446" s="141"/>
    </row>
    <row r="447" ht="12.75" customHeight="1">
      <c r="A447" s="141"/>
      <c r="B447" s="141"/>
      <c r="C447" s="141"/>
      <c r="D447" s="141"/>
      <c r="E447" s="142"/>
      <c r="F447" s="141"/>
      <c r="G447" s="141"/>
      <c r="H447" s="141"/>
      <c r="I447" s="141"/>
      <c r="J447" s="141"/>
      <c r="K447" s="141"/>
      <c r="L447" s="141"/>
      <c r="M447" s="144"/>
      <c r="N447" s="144"/>
      <c r="O447" s="141"/>
      <c r="P447" s="145"/>
      <c r="Q447" s="141"/>
      <c r="R447" s="144"/>
      <c r="S447" s="141"/>
      <c r="T447" s="141"/>
      <c r="U447" s="141"/>
    </row>
    <row r="448" ht="12.75" customHeight="1">
      <c r="A448" s="141"/>
      <c r="B448" s="141"/>
      <c r="C448" s="141"/>
      <c r="D448" s="141"/>
      <c r="E448" s="142"/>
      <c r="F448" s="141"/>
      <c r="G448" s="141"/>
      <c r="H448" s="141"/>
      <c r="I448" s="141"/>
      <c r="J448" s="141"/>
      <c r="K448" s="141"/>
      <c r="L448" s="141"/>
      <c r="M448" s="144"/>
      <c r="N448" s="144"/>
      <c r="O448" s="141"/>
      <c r="P448" s="145"/>
      <c r="Q448" s="141"/>
      <c r="R448" s="144"/>
      <c r="S448" s="141"/>
      <c r="T448" s="141"/>
      <c r="U448" s="141"/>
    </row>
    <row r="449" ht="12.75" customHeight="1">
      <c r="A449" s="141"/>
      <c r="B449" s="141"/>
      <c r="C449" s="141"/>
      <c r="D449" s="141"/>
      <c r="E449" s="142"/>
      <c r="F449" s="141"/>
      <c r="G449" s="141"/>
      <c r="H449" s="141"/>
      <c r="I449" s="141"/>
      <c r="J449" s="141"/>
      <c r="K449" s="141"/>
      <c r="L449" s="141"/>
      <c r="M449" s="144"/>
      <c r="N449" s="144"/>
      <c r="O449" s="141"/>
      <c r="P449" s="145"/>
      <c r="Q449" s="141"/>
      <c r="R449" s="144"/>
      <c r="S449" s="141"/>
      <c r="T449" s="141"/>
      <c r="U449" s="141"/>
    </row>
    <row r="450" ht="12.75" customHeight="1">
      <c r="A450" s="141"/>
      <c r="B450" s="141"/>
      <c r="C450" s="141"/>
      <c r="D450" s="141"/>
      <c r="E450" s="142"/>
      <c r="F450" s="141"/>
      <c r="G450" s="141"/>
      <c r="H450" s="141"/>
      <c r="I450" s="141"/>
      <c r="J450" s="141"/>
      <c r="K450" s="141"/>
      <c r="L450" s="141"/>
      <c r="M450" s="144"/>
      <c r="N450" s="144"/>
      <c r="O450" s="141"/>
      <c r="P450" s="145"/>
      <c r="Q450" s="141"/>
      <c r="R450" s="144"/>
      <c r="S450" s="141"/>
      <c r="T450" s="141"/>
      <c r="U450" s="141"/>
    </row>
    <row r="451" ht="12.75" customHeight="1">
      <c r="A451" s="141"/>
      <c r="B451" s="141"/>
      <c r="C451" s="141"/>
      <c r="D451" s="141"/>
      <c r="E451" s="142"/>
      <c r="F451" s="141"/>
      <c r="G451" s="141"/>
      <c r="H451" s="141"/>
      <c r="I451" s="141"/>
      <c r="J451" s="141"/>
      <c r="K451" s="141"/>
      <c r="L451" s="141"/>
      <c r="M451" s="144"/>
      <c r="N451" s="144"/>
      <c r="O451" s="141"/>
      <c r="P451" s="145"/>
      <c r="Q451" s="141"/>
      <c r="R451" s="144"/>
      <c r="S451" s="141"/>
      <c r="T451" s="141"/>
      <c r="U451" s="141"/>
    </row>
    <row r="452" ht="12.75" customHeight="1">
      <c r="A452" s="141"/>
      <c r="B452" s="141"/>
      <c r="C452" s="141"/>
      <c r="D452" s="141"/>
      <c r="E452" s="142"/>
      <c r="F452" s="141"/>
      <c r="G452" s="141"/>
      <c r="H452" s="141"/>
      <c r="I452" s="141"/>
      <c r="J452" s="141"/>
      <c r="K452" s="141"/>
      <c r="L452" s="141"/>
      <c r="M452" s="144"/>
      <c r="N452" s="144"/>
      <c r="O452" s="141"/>
      <c r="P452" s="145"/>
      <c r="Q452" s="141"/>
      <c r="R452" s="144"/>
      <c r="S452" s="141"/>
      <c r="T452" s="141"/>
      <c r="U452" s="141"/>
    </row>
    <row r="453" ht="12.75" customHeight="1">
      <c r="A453" s="141"/>
      <c r="B453" s="141"/>
      <c r="C453" s="141"/>
      <c r="D453" s="141"/>
      <c r="E453" s="142"/>
      <c r="F453" s="141"/>
      <c r="G453" s="141"/>
      <c r="H453" s="141"/>
      <c r="I453" s="141"/>
      <c r="J453" s="141"/>
      <c r="K453" s="141"/>
      <c r="L453" s="141"/>
      <c r="M453" s="144"/>
      <c r="N453" s="144"/>
      <c r="O453" s="141"/>
      <c r="P453" s="145"/>
      <c r="Q453" s="141"/>
      <c r="R453" s="144"/>
      <c r="S453" s="141"/>
      <c r="T453" s="141"/>
      <c r="U453" s="141"/>
    </row>
    <row r="454" ht="12.75" customHeight="1">
      <c r="A454" s="141"/>
      <c r="B454" s="141"/>
      <c r="C454" s="141"/>
      <c r="D454" s="141"/>
      <c r="E454" s="142"/>
      <c r="F454" s="141"/>
      <c r="G454" s="141"/>
      <c r="H454" s="141"/>
      <c r="I454" s="141"/>
      <c r="J454" s="141"/>
      <c r="K454" s="141"/>
      <c r="L454" s="141"/>
      <c r="M454" s="144"/>
      <c r="N454" s="144"/>
      <c r="O454" s="141"/>
      <c r="P454" s="145"/>
      <c r="Q454" s="141"/>
      <c r="R454" s="144"/>
      <c r="S454" s="141"/>
      <c r="T454" s="141"/>
      <c r="U454" s="141"/>
    </row>
    <row r="455" ht="12.75" customHeight="1">
      <c r="A455" s="141"/>
      <c r="B455" s="141"/>
      <c r="C455" s="141"/>
      <c r="D455" s="141"/>
      <c r="E455" s="142"/>
      <c r="F455" s="141"/>
      <c r="G455" s="141"/>
      <c r="H455" s="141"/>
      <c r="I455" s="141"/>
      <c r="J455" s="141"/>
      <c r="K455" s="141"/>
      <c r="L455" s="141"/>
      <c r="M455" s="144"/>
      <c r="N455" s="144"/>
      <c r="O455" s="141"/>
      <c r="P455" s="145"/>
      <c r="Q455" s="141"/>
      <c r="R455" s="144"/>
      <c r="S455" s="141"/>
      <c r="T455" s="141"/>
      <c r="U455" s="141"/>
    </row>
    <row r="456" ht="12.75" customHeight="1">
      <c r="A456" s="141"/>
      <c r="B456" s="141"/>
      <c r="C456" s="141"/>
      <c r="D456" s="141"/>
      <c r="E456" s="142"/>
      <c r="F456" s="141"/>
      <c r="G456" s="141"/>
      <c r="H456" s="141"/>
      <c r="I456" s="141"/>
      <c r="J456" s="141"/>
      <c r="K456" s="141"/>
      <c r="L456" s="141"/>
      <c r="M456" s="144"/>
      <c r="N456" s="144"/>
      <c r="O456" s="141"/>
      <c r="P456" s="145"/>
      <c r="Q456" s="141"/>
      <c r="R456" s="144"/>
      <c r="S456" s="141"/>
      <c r="T456" s="141"/>
      <c r="U456" s="141"/>
    </row>
    <row r="457" ht="12.75" customHeight="1">
      <c r="A457" s="141"/>
      <c r="B457" s="141"/>
      <c r="C457" s="141"/>
      <c r="D457" s="141"/>
      <c r="E457" s="142"/>
      <c r="F457" s="141"/>
      <c r="G457" s="141"/>
      <c r="H457" s="141"/>
      <c r="I457" s="141"/>
      <c r="J457" s="141"/>
      <c r="K457" s="141"/>
      <c r="L457" s="141"/>
      <c r="M457" s="144"/>
      <c r="N457" s="144"/>
      <c r="O457" s="141"/>
      <c r="P457" s="145"/>
      <c r="Q457" s="141"/>
      <c r="R457" s="144"/>
      <c r="S457" s="141"/>
      <c r="T457" s="141"/>
      <c r="U457" s="141"/>
    </row>
    <row r="458" ht="12.75" customHeight="1">
      <c r="A458" s="141"/>
      <c r="B458" s="141"/>
      <c r="C458" s="141"/>
      <c r="D458" s="141"/>
      <c r="E458" s="142"/>
      <c r="F458" s="141"/>
      <c r="G458" s="141"/>
      <c r="H458" s="141"/>
      <c r="I458" s="141"/>
      <c r="J458" s="141"/>
      <c r="K458" s="141"/>
      <c r="L458" s="141"/>
      <c r="M458" s="144"/>
      <c r="N458" s="144"/>
      <c r="O458" s="141"/>
      <c r="P458" s="145"/>
      <c r="Q458" s="141"/>
      <c r="R458" s="144"/>
      <c r="S458" s="141"/>
      <c r="T458" s="141"/>
      <c r="U458" s="141"/>
    </row>
    <row r="459" ht="12.75" customHeight="1">
      <c r="A459" s="141"/>
      <c r="B459" s="141"/>
      <c r="C459" s="141"/>
      <c r="D459" s="141"/>
      <c r="E459" s="142"/>
      <c r="F459" s="141"/>
      <c r="G459" s="141"/>
      <c r="H459" s="141"/>
      <c r="I459" s="141"/>
      <c r="J459" s="141"/>
      <c r="K459" s="141"/>
      <c r="L459" s="141"/>
      <c r="M459" s="144"/>
      <c r="N459" s="144"/>
      <c r="O459" s="141"/>
      <c r="P459" s="145"/>
      <c r="Q459" s="141"/>
      <c r="R459" s="144"/>
      <c r="S459" s="141"/>
      <c r="T459" s="141"/>
      <c r="U459" s="141"/>
    </row>
    <row r="460" ht="12.75" customHeight="1">
      <c r="A460" s="141"/>
      <c r="B460" s="141"/>
      <c r="C460" s="141"/>
      <c r="D460" s="141"/>
      <c r="E460" s="142"/>
      <c r="F460" s="141"/>
      <c r="G460" s="141"/>
      <c r="H460" s="141"/>
      <c r="I460" s="141"/>
      <c r="J460" s="141"/>
      <c r="K460" s="141"/>
      <c r="L460" s="141"/>
      <c r="M460" s="144"/>
      <c r="N460" s="144"/>
      <c r="O460" s="141"/>
      <c r="P460" s="145"/>
      <c r="Q460" s="141"/>
      <c r="R460" s="144"/>
      <c r="S460" s="141"/>
      <c r="T460" s="141"/>
      <c r="U460" s="141"/>
    </row>
    <row r="461" ht="12.75" customHeight="1">
      <c r="A461" s="141"/>
      <c r="B461" s="141"/>
      <c r="C461" s="141"/>
      <c r="D461" s="141"/>
      <c r="E461" s="142"/>
      <c r="F461" s="141"/>
      <c r="G461" s="141"/>
      <c r="H461" s="141"/>
      <c r="I461" s="141"/>
      <c r="J461" s="141"/>
      <c r="K461" s="141"/>
      <c r="L461" s="141"/>
      <c r="M461" s="144"/>
      <c r="N461" s="144"/>
      <c r="O461" s="141"/>
      <c r="P461" s="145"/>
      <c r="Q461" s="141"/>
      <c r="R461" s="144"/>
      <c r="S461" s="141"/>
      <c r="T461" s="141"/>
      <c r="U461" s="141"/>
    </row>
    <row r="462" ht="12.75" customHeight="1">
      <c r="A462" s="141"/>
      <c r="B462" s="141"/>
      <c r="C462" s="141"/>
      <c r="D462" s="141"/>
      <c r="E462" s="142"/>
      <c r="F462" s="141"/>
      <c r="G462" s="141"/>
      <c r="H462" s="141"/>
      <c r="I462" s="141"/>
      <c r="J462" s="141"/>
      <c r="K462" s="141"/>
      <c r="L462" s="141"/>
      <c r="M462" s="144"/>
      <c r="N462" s="144"/>
      <c r="O462" s="141"/>
      <c r="P462" s="145"/>
      <c r="Q462" s="141"/>
      <c r="R462" s="144"/>
      <c r="S462" s="141"/>
      <c r="T462" s="141"/>
      <c r="U462" s="141"/>
    </row>
    <row r="463" ht="12.75" customHeight="1">
      <c r="A463" s="141"/>
      <c r="B463" s="141"/>
      <c r="C463" s="141"/>
      <c r="D463" s="141"/>
      <c r="E463" s="142"/>
      <c r="F463" s="141"/>
      <c r="G463" s="141"/>
      <c r="H463" s="141"/>
      <c r="I463" s="141"/>
      <c r="J463" s="141"/>
      <c r="K463" s="141"/>
      <c r="L463" s="141"/>
      <c r="M463" s="144"/>
      <c r="N463" s="144"/>
      <c r="O463" s="141"/>
      <c r="P463" s="145"/>
      <c r="Q463" s="141"/>
      <c r="R463" s="144"/>
      <c r="S463" s="141"/>
      <c r="T463" s="141"/>
      <c r="U463" s="141"/>
    </row>
    <row r="464" ht="12.75" customHeight="1">
      <c r="A464" s="141"/>
      <c r="B464" s="141"/>
      <c r="C464" s="141"/>
      <c r="D464" s="141"/>
      <c r="E464" s="142"/>
      <c r="F464" s="141"/>
      <c r="G464" s="141"/>
      <c r="H464" s="141"/>
      <c r="I464" s="141"/>
      <c r="J464" s="141"/>
      <c r="K464" s="141"/>
      <c r="L464" s="141"/>
      <c r="M464" s="144"/>
      <c r="N464" s="144"/>
      <c r="O464" s="141"/>
      <c r="P464" s="145"/>
      <c r="Q464" s="141"/>
      <c r="R464" s="144"/>
      <c r="S464" s="141"/>
      <c r="T464" s="141"/>
      <c r="U464" s="141"/>
    </row>
    <row r="465" ht="12.75" customHeight="1">
      <c r="A465" s="141"/>
      <c r="B465" s="141"/>
      <c r="C465" s="141"/>
      <c r="D465" s="141"/>
      <c r="E465" s="142"/>
      <c r="F465" s="141"/>
      <c r="G465" s="141"/>
      <c r="H465" s="141"/>
      <c r="I465" s="141"/>
      <c r="J465" s="141"/>
      <c r="K465" s="141"/>
      <c r="L465" s="141"/>
      <c r="M465" s="144"/>
      <c r="N465" s="144"/>
      <c r="O465" s="141"/>
      <c r="P465" s="145"/>
      <c r="Q465" s="141"/>
      <c r="R465" s="144"/>
      <c r="S465" s="141"/>
      <c r="T465" s="141"/>
      <c r="U465" s="141"/>
    </row>
    <row r="466" ht="12.75" customHeight="1">
      <c r="A466" s="141"/>
      <c r="B466" s="141"/>
      <c r="C466" s="141"/>
      <c r="D466" s="141"/>
      <c r="E466" s="142"/>
      <c r="F466" s="141"/>
      <c r="G466" s="141"/>
      <c r="H466" s="141"/>
      <c r="I466" s="141"/>
      <c r="J466" s="141"/>
      <c r="K466" s="141"/>
      <c r="L466" s="141"/>
      <c r="M466" s="144"/>
      <c r="N466" s="144"/>
      <c r="O466" s="141"/>
      <c r="P466" s="145"/>
      <c r="Q466" s="141"/>
      <c r="R466" s="144"/>
      <c r="S466" s="141"/>
      <c r="T466" s="141"/>
      <c r="U466" s="141"/>
    </row>
    <row r="467" ht="12.75" customHeight="1">
      <c r="A467" s="141"/>
      <c r="B467" s="141"/>
      <c r="C467" s="141"/>
      <c r="D467" s="141"/>
      <c r="E467" s="142"/>
      <c r="F467" s="141"/>
      <c r="G467" s="141"/>
      <c r="H467" s="141"/>
      <c r="I467" s="141"/>
      <c r="J467" s="141"/>
      <c r="K467" s="141"/>
      <c r="L467" s="141"/>
      <c r="M467" s="144"/>
      <c r="N467" s="144"/>
      <c r="O467" s="141"/>
      <c r="P467" s="145"/>
      <c r="Q467" s="141"/>
      <c r="R467" s="144"/>
      <c r="S467" s="141"/>
      <c r="T467" s="141"/>
      <c r="U467" s="141"/>
    </row>
    <row r="468" ht="12.75" customHeight="1">
      <c r="A468" s="141"/>
      <c r="B468" s="141"/>
      <c r="C468" s="141"/>
      <c r="D468" s="141"/>
      <c r="E468" s="142"/>
      <c r="F468" s="141"/>
      <c r="G468" s="141"/>
      <c r="H468" s="141"/>
      <c r="I468" s="141"/>
      <c r="J468" s="141"/>
      <c r="K468" s="141"/>
      <c r="L468" s="141"/>
      <c r="M468" s="144"/>
      <c r="N468" s="144"/>
      <c r="O468" s="141"/>
      <c r="P468" s="145"/>
      <c r="Q468" s="141"/>
      <c r="R468" s="144"/>
      <c r="S468" s="141"/>
      <c r="T468" s="141"/>
      <c r="U468" s="141"/>
    </row>
    <row r="469" ht="12.75" customHeight="1">
      <c r="A469" s="141"/>
      <c r="B469" s="141"/>
      <c r="C469" s="141"/>
      <c r="D469" s="141"/>
      <c r="E469" s="142"/>
      <c r="F469" s="141"/>
      <c r="G469" s="141"/>
      <c r="H469" s="141"/>
      <c r="I469" s="141"/>
      <c r="J469" s="141"/>
      <c r="K469" s="141"/>
      <c r="L469" s="141"/>
      <c r="M469" s="144"/>
      <c r="N469" s="144"/>
      <c r="O469" s="141"/>
      <c r="P469" s="145"/>
      <c r="Q469" s="141"/>
      <c r="R469" s="144"/>
      <c r="S469" s="141"/>
      <c r="T469" s="141"/>
      <c r="U469" s="141"/>
    </row>
    <row r="470" ht="12.75" customHeight="1">
      <c r="A470" s="141"/>
      <c r="B470" s="141"/>
      <c r="C470" s="141"/>
      <c r="D470" s="141"/>
      <c r="E470" s="142"/>
      <c r="F470" s="141"/>
      <c r="G470" s="141"/>
      <c r="H470" s="141"/>
      <c r="I470" s="141"/>
      <c r="J470" s="141"/>
      <c r="K470" s="141"/>
      <c r="L470" s="141"/>
      <c r="M470" s="144"/>
      <c r="N470" s="144"/>
      <c r="O470" s="141"/>
      <c r="P470" s="145"/>
      <c r="Q470" s="141"/>
      <c r="R470" s="144"/>
      <c r="S470" s="141"/>
      <c r="T470" s="141"/>
      <c r="U470" s="141"/>
    </row>
    <row r="471" ht="12.75" customHeight="1">
      <c r="A471" s="141"/>
      <c r="B471" s="141"/>
      <c r="C471" s="141"/>
      <c r="D471" s="141"/>
      <c r="E471" s="142"/>
      <c r="F471" s="141"/>
      <c r="G471" s="141"/>
      <c r="H471" s="141"/>
      <c r="I471" s="141"/>
      <c r="J471" s="141"/>
      <c r="K471" s="141"/>
      <c r="L471" s="141"/>
      <c r="M471" s="144"/>
      <c r="N471" s="144"/>
      <c r="O471" s="141"/>
      <c r="P471" s="145"/>
      <c r="Q471" s="141"/>
      <c r="R471" s="144"/>
      <c r="S471" s="141"/>
      <c r="T471" s="141"/>
      <c r="U471" s="141"/>
    </row>
    <row r="472" ht="12.75" customHeight="1">
      <c r="A472" s="141"/>
      <c r="B472" s="141"/>
      <c r="C472" s="141"/>
      <c r="D472" s="141"/>
      <c r="E472" s="142"/>
      <c r="F472" s="141"/>
      <c r="G472" s="141"/>
      <c r="H472" s="141"/>
      <c r="I472" s="141"/>
      <c r="J472" s="141"/>
      <c r="K472" s="141"/>
      <c r="L472" s="141"/>
      <c r="M472" s="144"/>
      <c r="N472" s="144"/>
      <c r="O472" s="141"/>
      <c r="P472" s="145"/>
      <c r="Q472" s="141"/>
      <c r="R472" s="144"/>
      <c r="S472" s="141"/>
      <c r="T472" s="141"/>
      <c r="U472" s="141"/>
    </row>
    <row r="473" ht="12.75" customHeight="1">
      <c r="A473" s="141"/>
      <c r="B473" s="141"/>
      <c r="C473" s="141"/>
      <c r="D473" s="141"/>
      <c r="E473" s="142"/>
      <c r="F473" s="141"/>
      <c r="G473" s="141"/>
      <c r="H473" s="141"/>
      <c r="I473" s="141"/>
      <c r="J473" s="141"/>
      <c r="K473" s="141"/>
      <c r="L473" s="141"/>
      <c r="M473" s="144"/>
      <c r="N473" s="144"/>
      <c r="O473" s="141"/>
      <c r="P473" s="145"/>
      <c r="Q473" s="141"/>
      <c r="R473" s="144"/>
      <c r="S473" s="141"/>
      <c r="T473" s="141"/>
      <c r="U473" s="141"/>
    </row>
    <row r="474" ht="12.75" customHeight="1">
      <c r="A474" s="141"/>
      <c r="B474" s="141"/>
      <c r="C474" s="141"/>
      <c r="D474" s="141"/>
      <c r="E474" s="142"/>
      <c r="F474" s="141"/>
      <c r="G474" s="141"/>
      <c r="H474" s="141"/>
      <c r="I474" s="141"/>
      <c r="J474" s="141"/>
      <c r="K474" s="141"/>
      <c r="L474" s="141"/>
      <c r="M474" s="144"/>
      <c r="N474" s="144"/>
      <c r="O474" s="141"/>
      <c r="P474" s="145"/>
      <c r="Q474" s="141"/>
      <c r="R474" s="144"/>
      <c r="S474" s="141"/>
      <c r="T474" s="141"/>
      <c r="U474" s="141"/>
    </row>
    <row r="475" ht="12.75" customHeight="1">
      <c r="A475" s="141"/>
      <c r="B475" s="141"/>
      <c r="C475" s="141"/>
      <c r="D475" s="141"/>
      <c r="E475" s="142"/>
      <c r="F475" s="141"/>
      <c r="G475" s="141"/>
      <c r="H475" s="141"/>
      <c r="I475" s="141"/>
      <c r="J475" s="141"/>
      <c r="K475" s="141"/>
      <c r="L475" s="141"/>
      <c r="M475" s="144"/>
      <c r="N475" s="144"/>
      <c r="O475" s="141"/>
      <c r="P475" s="145"/>
      <c r="Q475" s="141"/>
      <c r="R475" s="144"/>
      <c r="S475" s="141"/>
      <c r="T475" s="141"/>
      <c r="U475" s="141"/>
    </row>
    <row r="476" ht="12.75" customHeight="1">
      <c r="A476" s="141"/>
      <c r="B476" s="141"/>
      <c r="C476" s="141"/>
      <c r="D476" s="141"/>
      <c r="E476" s="142"/>
      <c r="F476" s="141"/>
      <c r="G476" s="141"/>
      <c r="H476" s="141"/>
      <c r="I476" s="141"/>
      <c r="J476" s="141"/>
      <c r="K476" s="141"/>
      <c r="L476" s="141"/>
      <c r="M476" s="144"/>
      <c r="N476" s="144"/>
      <c r="O476" s="141"/>
      <c r="P476" s="145"/>
      <c r="Q476" s="141"/>
      <c r="R476" s="144"/>
      <c r="S476" s="141"/>
      <c r="T476" s="141"/>
      <c r="U476" s="141"/>
    </row>
    <row r="477" ht="12.75" customHeight="1">
      <c r="A477" s="141"/>
      <c r="B477" s="141"/>
      <c r="C477" s="141"/>
      <c r="D477" s="141"/>
      <c r="E477" s="142"/>
      <c r="F477" s="141"/>
      <c r="G477" s="141"/>
      <c r="H477" s="141"/>
      <c r="I477" s="141"/>
      <c r="J477" s="141"/>
      <c r="K477" s="141"/>
      <c r="L477" s="141"/>
      <c r="M477" s="144"/>
      <c r="N477" s="144"/>
      <c r="O477" s="141"/>
      <c r="P477" s="145"/>
      <c r="Q477" s="141"/>
      <c r="R477" s="144"/>
      <c r="S477" s="141"/>
      <c r="T477" s="141"/>
      <c r="U477" s="141"/>
    </row>
    <row r="478" ht="12.75" customHeight="1">
      <c r="A478" s="141"/>
      <c r="B478" s="141"/>
      <c r="C478" s="141"/>
      <c r="D478" s="141"/>
      <c r="E478" s="142"/>
      <c r="F478" s="141"/>
      <c r="G478" s="141"/>
      <c r="H478" s="141"/>
      <c r="I478" s="141"/>
      <c r="J478" s="141"/>
      <c r="K478" s="141"/>
      <c r="L478" s="141"/>
      <c r="M478" s="144"/>
      <c r="N478" s="144"/>
      <c r="O478" s="141"/>
      <c r="P478" s="145"/>
      <c r="Q478" s="141"/>
      <c r="R478" s="144"/>
      <c r="S478" s="141"/>
      <c r="T478" s="141"/>
      <c r="U478" s="141"/>
    </row>
    <row r="479" ht="12.75" customHeight="1">
      <c r="A479" s="141"/>
      <c r="B479" s="141"/>
      <c r="C479" s="141"/>
      <c r="D479" s="141"/>
      <c r="E479" s="142"/>
      <c r="F479" s="141"/>
      <c r="G479" s="141"/>
      <c r="H479" s="141"/>
      <c r="I479" s="141"/>
      <c r="J479" s="141"/>
      <c r="K479" s="141"/>
      <c r="L479" s="141"/>
      <c r="M479" s="144"/>
      <c r="N479" s="144"/>
      <c r="O479" s="141"/>
      <c r="P479" s="145"/>
      <c r="Q479" s="141"/>
      <c r="R479" s="144"/>
      <c r="S479" s="141"/>
      <c r="T479" s="141"/>
      <c r="U479" s="141"/>
    </row>
    <row r="480" ht="12.75" customHeight="1">
      <c r="A480" s="141"/>
      <c r="B480" s="141"/>
      <c r="C480" s="141"/>
      <c r="D480" s="141"/>
      <c r="E480" s="142"/>
      <c r="F480" s="141"/>
      <c r="G480" s="141"/>
      <c r="H480" s="141"/>
      <c r="I480" s="141"/>
      <c r="J480" s="141"/>
      <c r="K480" s="141"/>
      <c r="L480" s="141"/>
      <c r="M480" s="144"/>
      <c r="N480" s="144"/>
      <c r="O480" s="141"/>
      <c r="P480" s="145"/>
      <c r="Q480" s="141"/>
      <c r="R480" s="144"/>
      <c r="S480" s="141"/>
      <c r="T480" s="141"/>
      <c r="U480" s="141"/>
    </row>
    <row r="481" ht="12.75" customHeight="1">
      <c r="A481" s="141"/>
      <c r="B481" s="141"/>
      <c r="C481" s="141"/>
      <c r="D481" s="141"/>
      <c r="E481" s="142"/>
      <c r="F481" s="141"/>
      <c r="G481" s="141"/>
      <c r="H481" s="141"/>
      <c r="I481" s="141"/>
      <c r="J481" s="141"/>
      <c r="K481" s="141"/>
      <c r="L481" s="141"/>
      <c r="M481" s="144"/>
      <c r="N481" s="144"/>
      <c r="O481" s="141"/>
      <c r="P481" s="145"/>
      <c r="Q481" s="141"/>
      <c r="R481" s="144"/>
      <c r="S481" s="141"/>
      <c r="T481" s="141"/>
      <c r="U481" s="141"/>
    </row>
    <row r="482" ht="12.75" customHeight="1">
      <c r="A482" s="141"/>
      <c r="B482" s="141"/>
      <c r="C482" s="141"/>
      <c r="D482" s="141"/>
      <c r="E482" s="142"/>
      <c r="F482" s="141"/>
      <c r="G482" s="141"/>
      <c r="H482" s="141"/>
      <c r="I482" s="141"/>
      <c r="J482" s="141"/>
      <c r="K482" s="141"/>
      <c r="L482" s="141"/>
      <c r="M482" s="144"/>
      <c r="N482" s="144"/>
      <c r="O482" s="141"/>
      <c r="P482" s="145"/>
      <c r="Q482" s="141"/>
      <c r="R482" s="144"/>
      <c r="S482" s="141"/>
      <c r="T482" s="141"/>
      <c r="U482" s="141"/>
    </row>
    <row r="483" ht="12.75" customHeight="1">
      <c r="A483" s="141"/>
      <c r="B483" s="141"/>
      <c r="C483" s="141"/>
      <c r="D483" s="141"/>
      <c r="E483" s="142"/>
      <c r="F483" s="141"/>
      <c r="G483" s="141"/>
      <c r="H483" s="141"/>
      <c r="I483" s="141"/>
      <c r="J483" s="141"/>
      <c r="K483" s="141"/>
      <c r="L483" s="141"/>
      <c r="M483" s="144"/>
      <c r="N483" s="144"/>
      <c r="O483" s="141"/>
      <c r="P483" s="145"/>
      <c r="Q483" s="141"/>
      <c r="R483" s="144"/>
      <c r="S483" s="141"/>
      <c r="T483" s="141"/>
      <c r="U483" s="141"/>
    </row>
    <row r="484" ht="12.75" customHeight="1">
      <c r="A484" s="141"/>
      <c r="B484" s="141"/>
      <c r="C484" s="141"/>
      <c r="D484" s="141"/>
      <c r="E484" s="142"/>
      <c r="F484" s="141"/>
      <c r="G484" s="141"/>
      <c r="H484" s="141"/>
      <c r="I484" s="141"/>
      <c r="J484" s="141"/>
      <c r="K484" s="141"/>
      <c r="L484" s="141"/>
      <c r="M484" s="144"/>
      <c r="N484" s="144"/>
      <c r="O484" s="141"/>
      <c r="P484" s="145"/>
      <c r="Q484" s="141"/>
      <c r="R484" s="144"/>
      <c r="S484" s="141"/>
      <c r="T484" s="141"/>
      <c r="U484" s="141"/>
    </row>
    <row r="485" ht="12.75" customHeight="1">
      <c r="A485" s="141"/>
      <c r="B485" s="141"/>
      <c r="C485" s="141"/>
      <c r="D485" s="141"/>
      <c r="E485" s="142"/>
      <c r="F485" s="141"/>
      <c r="G485" s="141"/>
      <c r="H485" s="141"/>
      <c r="I485" s="141"/>
      <c r="J485" s="141"/>
      <c r="K485" s="141"/>
      <c r="L485" s="141"/>
      <c r="M485" s="144"/>
      <c r="N485" s="144"/>
      <c r="O485" s="141"/>
      <c r="P485" s="145"/>
      <c r="Q485" s="141"/>
      <c r="R485" s="144"/>
      <c r="S485" s="141"/>
      <c r="T485" s="141"/>
      <c r="U485" s="141"/>
    </row>
    <row r="486" ht="12.75" customHeight="1">
      <c r="A486" s="141"/>
      <c r="B486" s="141"/>
      <c r="C486" s="141"/>
      <c r="D486" s="141"/>
      <c r="E486" s="142"/>
      <c r="F486" s="141"/>
      <c r="G486" s="141"/>
      <c r="H486" s="141"/>
      <c r="I486" s="141"/>
      <c r="J486" s="141"/>
      <c r="K486" s="141"/>
      <c r="L486" s="141"/>
      <c r="M486" s="144"/>
      <c r="N486" s="144"/>
      <c r="O486" s="141"/>
      <c r="P486" s="145"/>
      <c r="Q486" s="141"/>
      <c r="R486" s="144"/>
      <c r="S486" s="141"/>
      <c r="T486" s="141"/>
      <c r="U486" s="141"/>
    </row>
    <row r="487" ht="12.75" customHeight="1">
      <c r="A487" s="141"/>
      <c r="B487" s="141"/>
      <c r="C487" s="141"/>
      <c r="D487" s="141"/>
      <c r="E487" s="142"/>
      <c r="F487" s="141"/>
      <c r="G487" s="141"/>
      <c r="H487" s="141"/>
      <c r="I487" s="141"/>
      <c r="J487" s="141"/>
      <c r="K487" s="141"/>
      <c r="L487" s="141"/>
      <c r="M487" s="144"/>
      <c r="N487" s="144"/>
      <c r="O487" s="141"/>
      <c r="P487" s="145"/>
      <c r="Q487" s="141"/>
      <c r="R487" s="144"/>
      <c r="S487" s="141"/>
      <c r="T487" s="141"/>
      <c r="U487" s="141"/>
    </row>
    <row r="488" ht="12.75" customHeight="1">
      <c r="A488" s="141"/>
      <c r="B488" s="141"/>
      <c r="C488" s="141"/>
      <c r="D488" s="141"/>
      <c r="E488" s="142"/>
      <c r="F488" s="141"/>
      <c r="G488" s="141"/>
      <c r="H488" s="141"/>
      <c r="I488" s="141"/>
      <c r="J488" s="141"/>
      <c r="K488" s="141"/>
      <c r="L488" s="141"/>
      <c r="M488" s="144"/>
      <c r="N488" s="144"/>
      <c r="O488" s="141"/>
      <c r="P488" s="145"/>
      <c r="Q488" s="141"/>
      <c r="R488" s="144"/>
      <c r="S488" s="141"/>
      <c r="T488" s="141"/>
      <c r="U488" s="141"/>
    </row>
    <row r="489" ht="12.75" customHeight="1">
      <c r="A489" s="141"/>
      <c r="B489" s="141"/>
      <c r="C489" s="141"/>
      <c r="D489" s="141"/>
      <c r="E489" s="142"/>
      <c r="F489" s="141"/>
      <c r="G489" s="141"/>
      <c r="H489" s="141"/>
      <c r="I489" s="141"/>
      <c r="J489" s="141"/>
      <c r="K489" s="141"/>
      <c r="L489" s="141"/>
      <c r="M489" s="144"/>
      <c r="N489" s="144"/>
      <c r="O489" s="141"/>
      <c r="P489" s="145"/>
      <c r="Q489" s="141"/>
      <c r="R489" s="144"/>
      <c r="S489" s="141"/>
      <c r="T489" s="141"/>
      <c r="U489" s="141"/>
    </row>
    <row r="490" ht="12.75" customHeight="1">
      <c r="A490" s="141"/>
      <c r="B490" s="141"/>
      <c r="C490" s="141"/>
      <c r="D490" s="141"/>
      <c r="E490" s="142"/>
      <c r="F490" s="141"/>
      <c r="G490" s="141"/>
      <c r="H490" s="141"/>
      <c r="I490" s="141"/>
      <c r="J490" s="141"/>
      <c r="K490" s="141"/>
      <c r="L490" s="141"/>
      <c r="M490" s="144"/>
      <c r="N490" s="144"/>
      <c r="O490" s="141"/>
      <c r="P490" s="145"/>
      <c r="Q490" s="141"/>
      <c r="R490" s="144"/>
      <c r="S490" s="141"/>
      <c r="T490" s="141"/>
      <c r="U490" s="141"/>
    </row>
    <row r="491" ht="12.75" customHeight="1">
      <c r="A491" s="141"/>
      <c r="B491" s="141"/>
      <c r="C491" s="141"/>
      <c r="D491" s="141"/>
      <c r="E491" s="142"/>
      <c r="F491" s="141"/>
      <c r="G491" s="141"/>
      <c r="H491" s="141"/>
      <c r="I491" s="141"/>
      <c r="J491" s="141"/>
      <c r="K491" s="141"/>
      <c r="L491" s="141"/>
      <c r="M491" s="144"/>
      <c r="N491" s="144"/>
      <c r="O491" s="141"/>
      <c r="P491" s="145"/>
      <c r="Q491" s="141"/>
      <c r="R491" s="144"/>
      <c r="S491" s="141"/>
      <c r="T491" s="141"/>
      <c r="U491" s="141"/>
    </row>
    <row r="492" ht="12.75" customHeight="1">
      <c r="A492" s="141"/>
      <c r="B492" s="141"/>
      <c r="C492" s="141"/>
      <c r="D492" s="141"/>
      <c r="E492" s="142"/>
      <c r="F492" s="141"/>
      <c r="G492" s="141"/>
      <c r="H492" s="141"/>
      <c r="I492" s="141"/>
      <c r="J492" s="141"/>
      <c r="K492" s="141"/>
      <c r="L492" s="141"/>
      <c r="M492" s="144"/>
      <c r="N492" s="144"/>
      <c r="O492" s="141"/>
      <c r="P492" s="145"/>
      <c r="Q492" s="141"/>
      <c r="R492" s="144"/>
      <c r="S492" s="141"/>
      <c r="T492" s="141"/>
      <c r="U492" s="141"/>
    </row>
    <row r="493" ht="12.75" customHeight="1">
      <c r="A493" s="141"/>
      <c r="B493" s="141"/>
      <c r="C493" s="141"/>
      <c r="D493" s="141"/>
      <c r="E493" s="142"/>
      <c r="F493" s="141"/>
      <c r="G493" s="141"/>
      <c r="H493" s="141"/>
      <c r="I493" s="141"/>
      <c r="J493" s="141"/>
      <c r="K493" s="141"/>
      <c r="L493" s="141"/>
      <c r="M493" s="144"/>
      <c r="N493" s="144"/>
      <c r="O493" s="141"/>
      <c r="P493" s="145"/>
      <c r="Q493" s="141"/>
      <c r="R493" s="144"/>
      <c r="S493" s="141"/>
      <c r="T493" s="141"/>
      <c r="U493" s="141"/>
    </row>
    <row r="494" ht="12.75" customHeight="1">
      <c r="A494" s="141"/>
      <c r="B494" s="141"/>
      <c r="C494" s="141"/>
      <c r="D494" s="141"/>
      <c r="E494" s="142"/>
      <c r="F494" s="141"/>
      <c r="G494" s="141"/>
      <c r="H494" s="141"/>
      <c r="I494" s="141"/>
      <c r="J494" s="141"/>
      <c r="K494" s="141"/>
      <c r="L494" s="141"/>
      <c r="M494" s="144"/>
      <c r="N494" s="144"/>
      <c r="O494" s="141"/>
      <c r="P494" s="145"/>
      <c r="Q494" s="141"/>
      <c r="R494" s="144"/>
      <c r="S494" s="141"/>
      <c r="T494" s="141"/>
      <c r="U494" s="141"/>
    </row>
    <row r="495" ht="12.75" customHeight="1">
      <c r="A495" s="141"/>
      <c r="B495" s="141"/>
      <c r="C495" s="141"/>
      <c r="D495" s="141"/>
      <c r="E495" s="142"/>
      <c r="F495" s="141"/>
      <c r="G495" s="141"/>
      <c r="H495" s="141"/>
      <c r="I495" s="141"/>
      <c r="J495" s="141"/>
      <c r="K495" s="141"/>
      <c r="L495" s="141"/>
      <c r="M495" s="144"/>
      <c r="N495" s="144"/>
      <c r="O495" s="141"/>
      <c r="P495" s="145"/>
      <c r="Q495" s="141"/>
      <c r="R495" s="144"/>
      <c r="S495" s="141"/>
      <c r="T495" s="141"/>
      <c r="U495" s="141"/>
    </row>
    <row r="496" ht="12.75" customHeight="1">
      <c r="A496" s="141"/>
      <c r="B496" s="141"/>
      <c r="C496" s="141"/>
      <c r="D496" s="141"/>
      <c r="E496" s="142"/>
      <c r="F496" s="141"/>
      <c r="G496" s="141"/>
      <c r="H496" s="141"/>
      <c r="I496" s="141"/>
      <c r="J496" s="141"/>
      <c r="K496" s="141"/>
      <c r="L496" s="141"/>
      <c r="M496" s="144"/>
      <c r="N496" s="144"/>
      <c r="O496" s="141"/>
      <c r="P496" s="145"/>
      <c r="Q496" s="141"/>
      <c r="R496" s="144"/>
      <c r="S496" s="141"/>
      <c r="T496" s="141"/>
      <c r="U496" s="141"/>
    </row>
    <row r="497" ht="12.75" customHeight="1">
      <c r="A497" s="141"/>
      <c r="B497" s="141"/>
      <c r="C497" s="141"/>
      <c r="D497" s="141"/>
      <c r="E497" s="142"/>
      <c r="F497" s="141"/>
      <c r="G497" s="141"/>
      <c r="H497" s="141"/>
      <c r="I497" s="141"/>
      <c r="J497" s="141"/>
      <c r="K497" s="141"/>
      <c r="L497" s="141"/>
      <c r="M497" s="144"/>
      <c r="N497" s="144"/>
      <c r="O497" s="141"/>
      <c r="P497" s="145"/>
      <c r="Q497" s="141"/>
      <c r="R497" s="144"/>
      <c r="S497" s="141"/>
      <c r="T497" s="141"/>
      <c r="U497" s="141"/>
    </row>
    <row r="498" ht="12.75" customHeight="1">
      <c r="A498" s="141"/>
      <c r="B498" s="141"/>
      <c r="C498" s="141"/>
      <c r="D498" s="141"/>
      <c r="E498" s="142"/>
      <c r="F498" s="141"/>
      <c r="G498" s="141"/>
      <c r="H498" s="141"/>
      <c r="I498" s="141"/>
      <c r="J498" s="141"/>
      <c r="K498" s="141"/>
      <c r="L498" s="141"/>
      <c r="M498" s="144"/>
      <c r="N498" s="144"/>
      <c r="O498" s="141"/>
      <c r="P498" s="145"/>
      <c r="Q498" s="141"/>
      <c r="R498" s="144"/>
      <c r="S498" s="141"/>
      <c r="T498" s="141"/>
      <c r="U498" s="141"/>
    </row>
    <row r="499" ht="12.75" customHeight="1">
      <c r="A499" s="141"/>
      <c r="B499" s="141"/>
      <c r="C499" s="141"/>
      <c r="D499" s="141"/>
      <c r="E499" s="142"/>
      <c r="F499" s="141"/>
      <c r="G499" s="141"/>
      <c r="H499" s="141"/>
      <c r="I499" s="141"/>
      <c r="J499" s="141"/>
      <c r="K499" s="141"/>
      <c r="L499" s="141"/>
      <c r="M499" s="144"/>
      <c r="N499" s="144"/>
      <c r="O499" s="141"/>
      <c r="P499" s="145"/>
      <c r="Q499" s="141"/>
      <c r="R499" s="144"/>
      <c r="S499" s="141"/>
      <c r="T499" s="141"/>
      <c r="U499" s="141"/>
    </row>
    <row r="500" ht="12.75" customHeight="1">
      <c r="A500" s="141"/>
      <c r="B500" s="141"/>
      <c r="C500" s="141"/>
      <c r="D500" s="141"/>
      <c r="E500" s="142"/>
      <c r="F500" s="141"/>
      <c r="G500" s="141"/>
      <c r="H500" s="141"/>
      <c r="I500" s="141"/>
      <c r="J500" s="141"/>
      <c r="K500" s="141"/>
      <c r="L500" s="141"/>
      <c r="M500" s="144"/>
      <c r="N500" s="144"/>
      <c r="O500" s="141"/>
      <c r="P500" s="145"/>
      <c r="Q500" s="141"/>
      <c r="R500" s="144"/>
      <c r="S500" s="141"/>
      <c r="T500" s="141"/>
      <c r="U500" s="141"/>
    </row>
    <row r="501" ht="12.75" customHeight="1">
      <c r="A501" s="141"/>
      <c r="B501" s="141"/>
      <c r="C501" s="141"/>
      <c r="D501" s="141"/>
      <c r="E501" s="142"/>
      <c r="F501" s="141"/>
      <c r="G501" s="141"/>
      <c r="H501" s="141"/>
      <c r="I501" s="141"/>
      <c r="J501" s="141"/>
      <c r="K501" s="141"/>
      <c r="L501" s="141"/>
      <c r="M501" s="144"/>
      <c r="N501" s="144"/>
      <c r="O501" s="141"/>
      <c r="P501" s="145"/>
      <c r="Q501" s="141"/>
      <c r="R501" s="144"/>
      <c r="S501" s="141"/>
      <c r="T501" s="141"/>
      <c r="U501" s="141"/>
    </row>
    <row r="502" ht="12.75" customHeight="1">
      <c r="A502" s="141"/>
      <c r="B502" s="141"/>
      <c r="C502" s="141"/>
      <c r="D502" s="141"/>
      <c r="E502" s="142"/>
      <c r="F502" s="141"/>
      <c r="G502" s="141"/>
      <c r="H502" s="141"/>
      <c r="I502" s="141"/>
      <c r="J502" s="141"/>
      <c r="K502" s="141"/>
      <c r="L502" s="141"/>
      <c r="M502" s="144"/>
      <c r="N502" s="144"/>
      <c r="O502" s="141"/>
      <c r="P502" s="145"/>
      <c r="Q502" s="141"/>
      <c r="R502" s="144"/>
      <c r="S502" s="141"/>
      <c r="T502" s="141"/>
      <c r="U502" s="141"/>
    </row>
    <row r="503" ht="12.75" customHeight="1">
      <c r="A503" s="141"/>
      <c r="B503" s="141"/>
      <c r="C503" s="141"/>
      <c r="D503" s="141"/>
      <c r="E503" s="142"/>
      <c r="F503" s="141"/>
      <c r="G503" s="141"/>
      <c r="H503" s="141"/>
      <c r="I503" s="141"/>
      <c r="J503" s="141"/>
      <c r="K503" s="141"/>
      <c r="L503" s="141"/>
      <c r="M503" s="144"/>
      <c r="N503" s="144"/>
      <c r="O503" s="141"/>
      <c r="P503" s="145"/>
      <c r="Q503" s="141"/>
      <c r="R503" s="144"/>
      <c r="S503" s="141"/>
      <c r="T503" s="141"/>
      <c r="U503" s="141"/>
    </row>
    <row r="504" ht="12.75" customHeight="1">
      <c r="A504" s="141"/>
      <c r="B504" s="141"/>
      <c r="C504" s="141"/>
      <c r="D504" s="141"/>
      <c r="E504" s="142"/>
      <c r="F504" s="141"/>
      <c r="G504" s="141"/>
      <c r="H504" s="141"/>
      <c r="I504" s="141"/>
      <c r="J504" s="141"/>
      <c r="K504" s="141"/>
      <c r="L504" s="141"/>
      <c r="M504" s="144"/>
      <c r="N504" s="144"/>
      <c r="O504" s="141"/>
      <c r="P504" s="145"/>
      <c r="Q504" s="141"/>
      <c r="R504" s="144"/>
      <c r="S504" s="141"/>
      <c r="T504" s="141"/>
      <c r="U504" s="141"/>
    </row>
    <row r="505" ht="12.75" customHeight="1">
      <c r="A505" s="141"/>
      <c r="B505" s="141"/>
      <c r="C505" s="141"/>
      <c r="D505" s="141"/>
      <c r="E505" s="142"/>
      <c r="F505" s="141"/>
      <c r="G505" s="141"/>
      <c r="H505" s="141"/>
      <c r="I505" s="141"/>
      <c r="J505" s="141"/>
      <c r="K505" s="141"/>
      <c r="L505" s="141"/>
      <c r="M505" s="144"/>
      <c r="N505" s="144"/>
      <c r="O505" s="141"/>
      <c r="P505" s="145"/>
      <c r="Q505" s="141"/>
      <c r="R505" s="144"/>
      <c r="S505" s="141"/>
      <c r="T505" s="141"/>
      <c r="U505" s="141"/>
    </row>
    <row r="506" ht="12.75" customHeight="1">
      <c r="A506" s="141"/>
      <c r="B506" s="141"/>
      <c r="C506" s="141"/>
      <c r="D506" s="141"/>
      <c r="E506" s="142"/>
      <c r="F506" s="141"/>
      <c r="G506" s="141"/>
      <c r="H506" s="141"/>
      <c r="I506" s="141"/>
      <c r="J506" s="141"/>
      <c r="K506" s="141"/>
      <c r="L506" s="141"/>
      <c r="M506" s="144"/>
      <c r="N506" s="144"/>
      <c r="O506" s="141"/>
      <c r="P506" s="145"/>
      <c r="Q506" s="141"/>
      <c r="R506" s="144"/>
      <c r="S506" s="141"/>
      <c r="T506" s="141"/>
      <c r="U506" s="141"/>
    </row>
    <row r="507" ht="12.75" customHeight="1">
      <c r="A507" s="141"/>
      <c r="B507" s="141"/>
      <c r="C507" s="141"/>
      <c r="D507" s="141"/>
      <c r="E507" s="142"/>
      <c r="F507" s="141"/>
      <c r="G507" s="141"/>
      <c r="H507" s="141"/>
      <c r="I507" s="141"/>
      <c r="J507" s="141"/>
      <c r="K507" s="141"/>
      <c r="L507" s="141"/>
      <c r="M507" s="144"/>
      <c r="N507" s="144"/>
      <c r="O507" s="141"/>
      <c r="P507" s="145"/>
      <c r="Q507" s="141"/>
      <c r="R507" s="144"/>
      <c r="S507" s="141"/>
      <c r="T507" s="141"/>
      <c r="U507" s="141"/>
    </row>
    <row r="508" ht="12.75" customHeight="1">
      <c r="A508" s="141"/>
      <c r="B508" s="141"/>
      <c r="C508" s="141"/>
      <c r="D508" s="141"/>
      <c r="E508" s="142"/>
      <c r="F508" s="141"/>
      <c r="G508" s="141"/>
      <c r="H508" s="141"/>
      <c r="I508" s="141"/>
      <c r="J508" s="141"/>
      <c r="K508" s="141"/>
      <c r="L508" s="141"/>
      <c r="M508" s="144"/>
      <c r="N508" s="144"/>
      <c r="O508" s="141"/>
      <c r="P508" s="145"/>
      <c r="Q508" s="141"/>
      <c r="R508" s="144"/>
      <c r="S508" s="141"/>
      <c r="T508" s="141"/>
      <c r="U508" s="141"/>
    </row>
    <row r="509" ht="12.75" customHeight="1">
      <c r="A509" s="141"/>
      <c r="B509" s="141"/>
      <c r="C509" s="141"/>
      <c r="D509" s="141"/>
      <c r="E509" s="142"/>
      <c r="F509" s="141"/>
      <c r="G509" s="141"/>
      <c r="H509" s="141"/>
      <c r="I509" s="141"/>
      <c r="J509" s="141"/>
      <c r="K509" s="141"/>
      <c r="L509" s="141"/>
      <c r="M509" s="144"/>
      <c r="N509" s="144"/>
      <c r="O509" s="141"/>
      <c r="P509" s="145"/>
      <c r="Q509" s="141"/>
      <c r="R509" s="144"/>
      <c r="S509" s="141"/>
      <c r="T509" s="141"/>
      <c r="U509" s="141"/>
    </row>
    <row r="510" ht="12.75" customHeight="1">
      <c r="A510" s="141"/>
      <c r="B510" s="141"/>
      <c r="C510" s="141"/>
      <c r="D510" s="141"/>
      <c r="E510" s="142"/>
      <c r="F510" s="141"/>
      <c r="G510" s="141"/>
      <c r="H510" s="141"/>
      <c r="I510" s="141"/>
      <c r="J510" s="141"/>
      <c r="K510" s="141"/>
      <c r="L510" s="141"/>
      <c r="M510" s="144"/>
      <c r="N510" s="144"/>
      <c r="O510" s="141"/>
      <c r="P510" s="145"/>
      <c r="Q510" s="141"/>
      <c r="R510" s="144"/>
      <c r="S510" s="141"/>
      <c r="T510" s="141"/>
      <c r="U510" s="141"/>
    </row>
    <row r="511" ht="12.75" customHeight="1">
      <c r="A511" s="141"/>
      <c r="B511" s="141"/>
      <c r="C511" s="141"/>
      <c r="D511" s="141"/>
      <c r="E511" s="142"/>
      <c r="F511" s="141"/>
      <c r="G511" s="141"/>
      <c r="H511" s="141"/>
      <c r="I511" s="141"/>
      <c r="J511" s="141"/>
      <c r="K511" s="141"/>
      <c r="L511" s="141"/>
      <c r="M511" s="144"/>
      <c r="N511" s="144"/>
      <c r="O511" s="141"/>
      <c r="P511" s="145"/>
      <c r="Q511" s="141"/>
      <c r="R511" s="144"/>
      <c r="S511" s="141"/>
      <c r="T511" s="141"/>
      <c r="U511" s="141"/>
    </row>
    <row r="512" ht="12.75" customHeight="1">
      <c r="A512" s="141"/>
      <c r="B512" s="141"/>
      <c r="C512" s="141"/>
      <c r="D512" s="141"/>
      <c r="E512" s="142"/>
      <c r="F512" s="141"/>
      <c r="G512" s="141"/>
      <c r="H512" s="141"/>
      <c r="I512" s="141"/>
      <c r="J512" s="141"/>
      <c r="K512" s="141"/>
      <c r="L512" s="141"/>
      <c r="M512" s="144"/>
      <c r="N512" s="144"/>
      <c r="O512" s="141"/>
      <c r="P512" s="145"/>
      <c r="Q512" s="141"/>
      <c r="R512" s="144"/>
      <c r="S512" s="141"/>
      <c r="T512" s="141"/>
      <c r="U512" s="141"/>
    </row>
    <row r="513" ht="12.75" customHeight="1">
      <c r="A513" s="141"/>
      <c r="B513" s="141"/>
      <c r="C513" s="141"/>
      <c r="D513" s="141"/>
      <c r="E513" s="142"/>
      <c r="F513" s="141"/>
      <c r="G513" s="141"/>
      <c r="H513" s="141"/>
      <c r="I513" s="141"/>
      <c r="J513" s="141"/>
      <c r="K513" s="141"/>
      <c r="L513" s="141"/>
      <c r="M513" s="144"/>
      <c r="N513" s="144"/>
      <c r="O513" s="141"/>
      <c r="P513" s="145"/>
      <c r="Q513" s="141"/>
      <c r="R513" s="144"/>
      <c r="S513" s="141"/>
      <c r="T513" s="141"/>
      <c r="U513" s="141"/>
    </row>
    <row r="514" ht="12.75" customHeight="1">
      <c r="A514" s="141"/>
      <c r="B514" s="141"/>
      <c r="C514" s="141"/>
      <c r="D514" s="141"/>
      <c r="E514" s="142"/>
      <c r="F514" s="141"/>
      <c r="G514" s="141"/>
      <c r="H514" s="141"/>
      <c r="I514" s="141"/>
      <c r="J514" s="141"/>
      <c r="K514" s="141"/>
      <c r="L514" s="141"/>
      <c r="M514" s="144"/>
      <c r="N514" s="144"/>
      <c r="O514" s="141"/>
      <c r="P514" s="145"/>
      <c r="Q514" s="141"/>
      <c r="R514" s="144"/>
      <c r="S514" s="141"/>
      <c r="T514" s="141"/>
      <c r="U514" s="141"/>
    </row>
    <row r="515" ht="12.75" customHeight="1">
      <c r="A515" s="141"/>
      <c r="B515" s="141"/>
      <c r="C515" s="141"/>
      <c r="D515" s="141"/>
      <c r="E515" s="142"/>
      <c r="F515" s="141"/>
      <c r="G515" s="141"/>
      <c r="H515" s="141"/>
      <c r="I515" s="141"/>
      <c r="J515" s="141"/>
      <c r="K515" s="141"/>
      <c r="L515" s="141"/>
      <c r="M515" s="144"/>
      <c r="N515" s="144"/>
      <c r="O515" s="141"/>
      <c r="P515" s="145"/>
      <c r="Q515" s="141"/>
      <c r="R515" s="144"/>
      <c r="S515" s="141"/>
      <c r="T515" s="141"/>
      <c r="U515" s="141"/>
    </row>
    <row r="516" ht="12.75" customHeight="1">
      <c r="A516" s="141"/>
      <c r="B516" s="141"/>
      <c r="C516" s="141"/>
      <c r="D516" s="141"/>
      <c r="E516" s="142"/>
      <c r="F516" s="141"/>
      <c r="G516" s="141"/>
      <c r="H516" s="141"/>
      <c r="I516" s="141"/>
      <c r="J516" s="141"/>
      <c r="K516" s="141"/>
      <c r="L516" s="141"/>
      <c r="M516" s="144"/>
      <c r="N516" s="144"/>
      <c r="O516" s="141"/>
      <c r="P516" s="145"/>
      <c r="Q516" s="141"/>
      <c r="R516" s="144"/>
      <c r="S516" s="141"/>
      <c r="T516" s="141"/>
      <c r="U516" s="141"/>
    </row>
    <row r="517" ht="12.75" customHeight="1">
      <c r="A517" s="141"/>
      <c r="B517" s="141"/>
      <c r="C517" s="141"/>
      <c r="D517" s="141"/>
      <c r="E517" s="142"/>
      <c r="F517" s="141"/>
      <c r="G517" s="141"/>
      <c r="H517" s="141"/>
      <c r="I517" s="141"/>
      <c r="J517" s="141"/>
      <c r="K517" s="141"/>
      <c r="L517" s="141"/>
      <c r="M517" s="144"/>
      <c r="N517" s="144"/>
      <c r="O517" s="141"/>
      <c r="P517" s="145"/>
      <c r="Q517" s="141"/>
      <c r="R517" s="144"/>
      <c r="S517" s="141"/>
      <c r="T517" s="141"/>
      <c r="U517" s="141"/>
    </row>
    <row r="518" ht="12.75" customHeight="1">
      <c r="A518" s="141"/>
      <c r="B518" s="141"/>
      <c r="C518" s="141"/>
      <c r="D518" s="141"/>
      <c r="E518" s="142"/>
      <c r="F518" s="141"/>
      <c r="G518" s="141"/>
      <c r="H518" s="141"/>
      <c r="I518" s="141"/>
      <c r="J518" s="141"/>
      <c r="K518" s="141"/>
      <c r="L518" s="141"/>
      <c r="M518" s="144"/>
      <c r="N518" s="144"/>
      <c r="O518" s="141"/>
      <c r="P518" s="145"/>
      <c r="Q518" s="141"/>
      <c r="R518" s="144"/>
      <c r="S518" s="141"/>
      <c r="T518" s="141"/>
      <c r="U518" s="141"/>
    </row>
    <row r="519" ht="12.75" customHeight="1">
      <c r="A519" s="141"/>
      <c r="B519" s="141"/>
      <c r="C519" s="141"/>
      <c r="D519" s="141"/>
      <c r="E519" s="142"/>
      <c r="F519" s="141"/>
      <c r="G519" s="141"/>
      <c r="H519" s="141"/>
      <c r="I519" s="141"/>
      <c r="J519" s="141"/>
      <c r="K519" s="141"/>
      <c r="L519" s="141"/>
      <c r="M519" s="144"/>
      <c r="N519" s="144"/>
      <c r="O519" s="141"/>
      <c r="P519" s="145"/>
      <c r="Q519" s="141"/>
      <c r="R519" s="144"/>
      <c r="S519" s="141"/>
      <c r="T519" s="141"/>
      <c r="U519" s="141"/>
    </row>
    <row r="520" ht="12.75" customHeight="1">
      <c r="A520" s="141"/>
      <c r="B520" s="141"/>
      <c r="C520" s="141"/>
      <c r="D520" s="141"/>
      <c r="E520" s="142"/>
      <c r="F520" s="141"/>
      <c r="G520" s="141"/>
      <c r="H520" s="141"/>
      <c r="I520" s="141"/>
      <c r="J520" s="141"/>
      <c r="K520" s="141"/>
      <c r="L520" s="141"/>
      <c r="M520" s="144"/>
      <c r="N520" s="144"/>
      <c r="O520" s="141"/>
      <c r="P520" s="145"/>
      <c r="Q520" s="141"/>
      <c r="R520" s="144"/>
      <c r="S520" s="141"/>
      <c r="T520" s="141"/>
      <c r="U520" s="141"/>
    </row>
    <row r="521" ht="12.75" customHeight="1">
      <c r="A521" s="141"/>
      <c r="B521" s="141"/>
      <c r="C521" s="141"/>
      <c r="D521" s="141"/>
      <c r="E521" s="142"/>
      <c r="F521" s="141"/>
      <c r="G521" s="141"/>
      <c r="H521" s="141"/>
      <c r="I521" s="141"/>
      <c r="J521" s="141"/>
      <c r="K521" s="141"/>
      <c r="L521" s="141"/>
      <c r="M521" s="144"/>
      <c r="N521" s="144"/>
      <c r="O521" s="141"/>
      <c r="P521" s="145"/>
      <c r="Q521" s="141"/>
      <c r="R521" s="144"/>
      <c r="S521" s="141"/>
      <c r="T521" s="141"/>
      <c r="U521" s="141"/>
    </row>
    <row r="522" ht="12.75" customHeight="1">
      <c r="A522" s="141"/>
      <c r="B522" s="141"/>
      <c r="C522" s="141"/>
      <c r="D522" s="141"/>
      <c r="E522" s="142"/>
      <c r="F522" s="141"/>
      <c r="G522" s="141"/>
      <c r="H522" s="141"/>
      <c r="I522" s="141"/>
      <c r="J522" s="141"/>
      <c r="K522" s="141"/>
      <c r="L522" s="141"/>
      <c r="M522" s="144"/>
      <c r="N522" s="144"/>
      <c r="O522" s="141"/>
      <c r="P522" s="145"/>
      <c r="Q522" s="141"/>
      <c r="R522" s="144"/>
      <c r="S522" s="141"/>
      <c r="T522" s="141"/>
      <c r="U522" s="141"/>
    </row>
    <row r="523" ht="12.75" customHeight="1">
      <c r="A523" s="141"/>
      <c r="B523" s="141"/>
      <c r="C523" s="141"/>
      <c r="D523" s="141"/>
      <c r="E523" s="142"/>
      <c r="F523" s="141"/>
      <c r="G523" s="141"/>
      <c r="H523" s="141"/>
      <c r="I523" s="141"/>
      <c r="J523" s="141"/>
      <c r="K523" s="141"/>
      <c r="L523" s="141"/>
      <c r="M523" s="144"/>
      <c r="N523" s="144"/>
      <c r="O523" s="141"/>
      <c r="P523" s="145"/>
      <c r="Q523" s="141"/>
      <c r="R523" s="144"/>
      <c r="S523" s="141"/>
      <c r="T523" s="141"/>
      <c r="U523" s="141"/>
    </row>
    <row r="524" ht="12.75" customHeight="1">
      <c r="A524" s="141"/>
      <c r="B524" s="141"/>
      <c r="C524" s="141"/>
      <c r="D524" s="141"/>
      <c r="E524" s="142"/>
      <c r="F524" s="141"/>
      <c r="G524" s="141"/>
      <c r="H524" s="141"/>
      <c r="I524" s="141"/>
      <c r="J524" s="141"/>
      <c r="K524" s="141"/>
      <c r="L524" s="141"/>
      <c r="M524" s="144"/>
      <c r="N524" s="144"/>
      <c r="O524" s="141"/>
      <c r="P524" s="145"/>
      <c r="Q524" s="141"/>
      <c r="R524" s="144"/>
      <c r="S524" s="141"/>
      <c r="T524" s="141"/>
      <c r="U524" s="141"/>
    </row>
    <row r="525" ht="12.75" customHeight="1">
      <c r="A525" s="141"/>
      <c r="B525" s="141"/>
      <c r="C525" s="141"/>
      <c r="D525" s="141"/>
      <c r="E525" s="142"/>
      <c r="F525" s="141"/>
      <c r="G525" s="141"/>
      <c r="H525" s="141"/>
      <c r="I525" s="141"/>
      <c r="J525" s="141"/>
      <c r="K525" s="141"/>
      <c r="L525" s="141"/>
      <c r="M525" s="144"/>
      <c r="N525" s="144"/>
      <c r="O525" s="141"/>
      <c r="P525" s="145"/>
      <c r="Q525" s="141"/>
      <c r="R525" s="144"/>
      <c r="S525" s="141"/>
      <c r="T525" s="141"/>
      <c r="U525" s="141"/>
    </row>
    <row r="526" ht="12.75" customHeight="1">
      <c r="A526" s="141"/>
      <c r="B526" s="141"/>
      <c r="C526" s="141"/>
      <c r="D526" s="141"/>
      <c r="E526" s="142"/>
      <c r="F526" s="141"/>
      <c r="G526" s="141"/>
      <c r="H526" s="141"/>
      <c r="I526" s="141"/>
      <c r="J526" s="141"/>
      <c r="K526" s="141"/>
      <c r="L526" s="141"/>
      <c r="M526" s="144"/>
      <c r="N526" s="144"/>
      <c r="O526" s="141"/>
      <c r="P526" s="145"/>
      <c r="Q526" s="141"/>
      <c r="R526" s="144"/>
      <c r="S526" s="141"/>
      <c r="T526" s="141"/>
      <c r="U526" s="141"/>
    </row>
    <row r="527" ht="12.75" customHeight="1">
      <c r="A527" s="141"/>
      <c r="B527" s="141"/>
      <c r="C527" s="141"/>
      <c r="D527" s="141"/>
      <c r="E527" s="142"/>
      <c r="F527" s="141"/>
      <c r="G527" s="141"/>
      <c r="H527" s="141"/>
      <c r="I527" s="141"/>
      <c r="J527" s="141"/>
      <c r="K527" s="141"/>
      <c r="L527" s="141"/>
      <c r="M527" s="144"/>
      <c r="N527" s="144"/>
      <c r="O527" s="141"/>
      <c r="P527" s="145"/>
      <c r="Q527" s="141"/>
      <c r="R527" s="144"/>
      <c r="S527" s="141"/>
      <c r="T527" s="141"/>
      <c r="U527" s="141"/>
    </row>
    <row r="528" ht="12.75" customHeight="1">
      <c r="A528" s="141"/>
      <c r="B528" s="141"/>
      <c r="C528" s="141"/>
      <c r="D528" s="141"/>
      <c r="E528" s="142"/>
      <c r="F528" s="141"/>
      <c r="G528" s="141"/>
      <c r="H528" s="141"/>
      <c r="I528" s="141"/>
      <c r="J528" s="141"/>
      <c r="K528" s="141"/>
      <c r="L528" s="141"/>
      <c r="M528" s="144"/>
      <c r="N528" s="144"/>
      <c r="O528" s="141"/>
      <c r="P528" s="145"/>
      <c r="Q528" s="141"/>
      <c r="R528" s="144"/>
      <c r="S528" s="141"/>
      <c r="T528" s="141"/>
      <c r="U528" s="141"/>
    </row>
    <row r="529" ht="12.75" customHeight="1">
      <c r="A529" s="141"/>
      <c r="B529" s="141"/>
      <c r="C529" s="141"/>
      <c r="D529" s="141"/>
      <c r="E529" s="142"/>
      <c r="F529" s="141"/>
      <c r="G529" s="141"/>
      <c r="H529" s="141"/>
      <c r="I529" s="141"/>
      <c r="J529" s="141"/>
      <c r="K529" s="141"/>
      <c r="L529" s="141"/>
      <c r="M529" s="144"/>
      <c r="N529" s="144"/>
      <c r="O529" s="141"/>
      <c r="P529" s="145"/>
      <c r="Q529" s="141"/>
      <c r="R529" s="144"/>
      <c r="S529" s="141"/>
      <c r="T529" s="141"/>
      <c r="U529" s="141"/>
    </row>
    <row r="530" ht="12.75" customHeight="1">
      <c r="A530" s="141"/>
      <c r="B530" s="141"/>
      <c r="C530" s="141"/>
      <c r="D530" s="141"/>
      <c r="E530" s="142"/>
      <c r="F530" s="141"/>
      <c r="G530" s="141"/>
      <c r="H530" s="141"/>
      <c r="I530" s="141"/>
      <c r="J530" s="141"/>
      <c r="K530" s="141"/>
      <c r="L530" s="141"/>
      <c r="M530" s="144"/>
      <c r="N530" s="144"/>
      <c r="O530" s="141"/>
      <c r="P530" s="145"/>
      <c r="Q530" s="141"/>
      <c r="R530" s="144"/>
      <c r="S530" s="141"/>
      <c r="T530" s="141"/>
      <c r="U530" s="141"/>
    </row>
    <row r="531" ht="12.75" customHeight="1">
      <c r="A531" s="141"/>
      <c r="B531" s="141"/>
      <c r="C531" s="141"/>
      <c r="D531" s="141"/>
      <c r="E531" s="142"/>
      <c r="F531" s="141"/>
      <c r="G531" s="141"/>
      <c r="H531" s="141"/>
      <c r="I531" s="141"/>
      <c r="J531" s="141"/>
      <c r="K531" s="141"/>
      <c r="L531" s="141"/>
      <c r="M531" s="144"/>
      <c r="N531" s="144"/>
      <c r="O531" s="141"/>
      <c r="P531" s="145"/>
      <c r="Q531" s="141"/>
      <c r="R531" s="144"/>
      <c r="S531" s="141"/>
      <c r="T531" s="141"/>
      <c r="U531" s="141"/>
    </row>
    <row r="532" ht="12.75" customHeight="1">
      <c r="A532" s="141"/>
      <c r="B532" s="141"/>
      <c r="C532" s="141"/>
      <c r="D532" s="141"/>
      <c r="E532" s="142"/>
      <c r="F532" s="141"/>
      <c r="G532" s="141"/>
      <c r="H532" s="141"/>
      <c r="I532" s="141"/>
      <c r="J532" s="141"/>
      <c r="K532" s="141"/>
      <c r="L532" s="141"/>
      <c r="M532" s="144"/>
      <c r="N532" s="144"/>
      <c r="O532" s="141"/>
      <c r="P532" s="145"/>
      <c r="Q532" s="141"/>
      <c r="R532" s="144"/>
      <c r="S532" s="141"/>
      <c r="T532" s="141"/>
      <c r="U532" s="141"/>
    </row>
    <row r="533" ht="12.75" customHeight="1">
      <c r="A533" s="141"/>
      <c r="B533" s="141"/>
      <c r="C533" s="141"/>
      <c r="D533" s="141"/>
      <c r="E533" s="142"/>
      <c r="F533" s="141"/>
      <c r="G533" s="141"/>
      <c r="H533" s="141"/>
      <c r="I533" s="141"/>
      <c r="J533" s="141"/>
      <c r="K533" s="141"/>
      <c r="L533" s="141"/>
      <c r="M533" s="144"/>
      <c r="N533" s="144"/>
      <c r="O533" s="141"/>
      <c r="P533" s="145"/>
      <c r="Q533" s="141"/>
      <c r="R533" s="144"/>
      <c r="S533" s="141"/>
      <c r="T533" s="141"/>
      <c r="U533" s="141"/>
    </row>
    <row r="534" ht="12.75" customHeight="1">
      <c r="A534" s="141"/>
      <c r="B534" s="141"/>
      <c r="C534" s="141"/>
      <c r="D534" s="141"/>
      <c r="E534" s="142"/>
      <c r="F534" s="141"/>
      <c r="G534" s="141"/>
      <c r="H534" s="141"/>
      <c r="I534" s="141"/>
      <c r="J534" s="141"/>
      <c r="K534" s="141"/>
      <c r="L534" s="141"/>
      <c r="M534" s="144"/>
      <c r="N534" s="144"/>
      <c r="O534" s="141"/>
      <c r="P534" s="145"/>
      <c r="Q534" s="141"/>
      <c r="R534" s="144"/>
      <c r="S534" s="141"/>
      <c r="T534" s="141"/>
      <c r="U534" s="141"/>
    </row>
    <row r="535" ht="12.75" customHeight="1">
      <c r="A535" s="141"/>
      <c r="B535" s="141"/>
      <c r="C535" s="141"/>
      <c r="D535" s="141"/>
      <c r="E535" s="142"/>
      <c r="F535" s="141"/>
      <c r="G535" s="141"/>
      <c r="H535" s="141"/>
      <c r="I535" s="141"/>
      <c r="J535" s="141"/>
      <c r="K535" s="141"/>
      <c r="L535" s="141"/>
      <c r="M535" s="144"/>
      <c r="N535" s="144"/>
      <c r="O535" s="141"/>
      <c r="P535" s="145"/>
      <c r="Q535" s="141"/>
      <c r="R535" s="144"/>
      <c r="S535" s="141"/>
      <c r="T535" s="141"/>
      <c r="U535" s="141"/>
    </row>
    <row r="536" ht="12.75" customHeight="1">
      <c r="A536" s="141"/>
      <c r="B536" s="141"/>
      <c r="C536" s="141"/>
      <c r="D536" s="141"/>
      <c r="E536" s="142"/>
      <c r="F536" s="141"/>
      <c r="G536" s="141"/>
      <c r="H536" s="141"/>
      <c r="I536" s="141"/>
      <c r="J536" s="141"/>
      <c r="K536" s="141"/>
      <c r="L536" s="141"/>
      <c r="M536" s="144"/>
      <c r="N536" s="144"/>
      <c r="O536" s="141"/>
      <c r="P536" s="145"/>
      <c r="Q536" s="141"/>
      <c r="R536" s="144"/>
      <c r="S536" s="141"/>
      <c r="T536" s="141"/>
      <c r="U536" s="141"/>
    </row>
    <row r="537" ht="12.75" customHeight="1">
      <c r="A537" s="141"/>
      <c r="B537" s="141"/>
      <c r="C537" s="141"/>
      <c r="D537" s="141"/>
      <c r="E537" s="142"/>
      <c r="F537" s="141"/>
      <c r="G537" s="141"/>
      <c r="H537" s="141"/>
      <c r="I537" s="141"/>
      <c r="J537" s="141"/>
      <c r="K537" s="141"/>
      <c r="L537" s="141"/>
      <c r="M537" s="144"/>
      <c r="N537" s="144"/>
      <c r="O537" s="141"/>
      <c r="P537" s="145"/>
      <c r="Q537" s="141"/>
      <c r="R537" s="144"/>
      <c r="S537" s="141"/>
      <c r="T537" s="141"/>
      <c r="U537" s="141"/>
    </row>
    <row r="538" ht="12.75" customHeight="1">
      <c r="A538" s="141"/>
      <c r="B538" s="141"/>
      <c r="C538" s="141"/>
      <c r="D538" s="141"/>
      <c r="E538" s="142"/>
      <c r="F538" s="141"/>
      <c r="G538" s="141"/>
      <c r="H538" s="141"/>
      <c r="I538" s="141"/>
      <c r="J538" s="141"/>
      <c r="K538" s="141"/>
      <c r="L538" s="141"/>
      <c r="M538" s="144"/>
      <c r="N538" s="144"/>
      <c r="O538" s="141"/>
      <c r="P538" s="145"/>
      <c r="Q538" s="141"/>
      <c r="R538" s="144"/>
      <c r="S538" s="141"/>
      <c r="T538" s="141"/>
      <c r="U538" s="141"/>
    </row>
    <row r="539" ht="12.75" customHeight="1">
      <c r="A539" s="141"/>
      <c r="B539" s="141"/>
      <c r="C539" s="141"/>
      <c r="D539" s="141"/>
      <c r="E539" s="142"/>
      <c r="F539" s="141"/>
      <c r="G539" s="141"/>
      <c r="H539" s="141"/>
      <c r="I539" s="141"/>
      <c r="J539" s="141"/>
      <c r="K539" s="141"/>
      <c r="L539" s="141"/>
      <c r="M539" s="144"/>
      <c r="N539" s="144"/>
      <c r="O539" s="141"/>
      <c r="P539" s="145"/>
      <c r="Q539" s="141"/>
      <c r="R539" s="144"/>
      <c r="S539" s="141"/>
      <c r="T539" s="141"/>
      <c r="U539" s="141"/>
    </row>
    <row r="540" ht="12.75" customHeight="1">
      <c r="A540" s="141"/>
      <c r="B540" s="141"/>
      <c r="C540" s="141"/>
      <c r="D540" s="141"/>
      <c r="E540" s="142"/>
      <c r="F540" s="141"/>
      <c r="G540" s="141"/>
      <c r="H540" s="141"/>
      <c r="I540" s="141"/>
      <c r="J540" s="141"/>
      <c r="K540" s="141"/>
      <c r="L540" s="141"/>
      <c r="M540" s="144"/>
      <c r="N540" s="144"/>
      <c r="O540" s="141"/>
      <c r="P540" s="145"/>
      <c r="Q540" s="141"/>
      <c r="R540" s="144"/>
      <c r="S540" s="141"/>
      <c r="T540" s="141"/>
      <c r="U540" s="141"/>
    </row>
    <row r="541" ht="12.75" customHeight="1">
      <c r="A541" s="141"/>
      <c r="B541" s="141"/>
      <c r="C541" s="141"/>
      <c r="D541" s="141"/>
      <c r="E541" s="142"/>
      <c r="F541" s="141"/>
      <c r="G541" s="141"/>
      <c r="H541" s="141"/>
      <c r="I541" s="141"/>
      <c r="J541" s="141"/>
      <c r="K541" s="141"/>
      <c r="L541" s="141"/>
      <c r="M541" s="144"/>
      <c r="N541" s="144"/>
      <c r="O541" s="141"/>
      <c r="P541" s="145"/>
      <c r="Q541" s="141"/>
      <c r="R541" s="144"/>
      <c r="S541" s="141"/>
      <c r="T541" s="141"/>
      <c r="U541" s="141"/>
    </row>
    <row r="542" ht="12.75" customHeight="1">
      <c r="A542" s="141"/>
      <c r="B542" s="141"/>
      <c r="C542" s="141"/>
      <c r="D542" s="141"/>
      <c r="E542" s="142"/>
      <c r="F542" s="141"/>
      <c r="G542" s="141"/>
      <c r="H542" s="141"/>
      <c r="I542" s="141"/>
      <c r="J542" s="141"/>
      <c r="K542" s="141"/>
      <c r="L542" s="141"/>
      <c r="M542" s="144"/>
      <c r="N542" s="144"/>
      <c r="O542" s="141"/>
      <c r="P542" s="145"/>
      <c r="Q542" s="141"/>
      <c r="R542" s="144"/>
      <c r="S542" s="141"/>
      <c r="T542" s="141"/>
      <c r="U542" s="141"/>
    </row>
    <row r="543" ht="12.75" customHeight="1">
      <c r="A543" s="141"/>
      <c r="B543" s="141"/>
      <c r="C543" s="141"/>
      <c r="D543" s="141"/>
      <c r="E543" s="142"/>
      <c r="F543" s="141"/>
      <c r="G543" s="141"/>
      <c r="H543" s="141"/>
      <c r="I543" s="141"/>
      <c r="J543" s="141"/>
      <c r="K543" s="141"/>
      <c r="L543" s="141"/>
      <c r="M543" s="144"/>
      <c r="N543" s="144"/>
      <c r="O543" s="141"/>
      <c r="P543" s="145"/>
      <c r="Q543" s="141"/>
      <c r="R543" s="144"/>
      <c r="S543" s="141"/>
      <c r="T543" s="141"/>
      <c r="U543" s="141"/>
    </row>
    <row r="544" ht="12.75" customHeight="1">
      <c r="A544" s="141"/>
      <c r="B544" s="141"/>
      <c r="C544" s="141"/>
      <c r="D544" s="141"/>
      <c r="E544" s="142"/>
      <c r="F544" s="141"/>
      <c r="G544" s="141"/>
      <c r="H544" s="141"/>
      <c r="I544" s="141"/>
      <c r="J544" s="141"/>
      <c r="K544" s="141"/>
      <c r="L544" s="141"/>
      <c r="M544" s="144"/>
      <c r="N544" s="144"/>
      <c r="O544" s="141"/>
      <c r="P544" s="145"/>
      <c r="Q544" s="141"/>
      <c r="R544" s="144"/>
      <c r="S544" s="141"/>
      <c r="T544" s="141"/>
      <c r="U544" s="141"/>
    </row>
    <row r="545" ht="12.75" customHeight="1">
      <c r="A545" s="141"/>
      <c r="B545" s="141"/>
      <c r="C545" s="141"/>
      <c r="D545" s="141"/>
      <c r="E545" s="142"/>
      <c r="F545" s="141"/>
      <c r="G545" s="141"/>
      <c r="H545" s="141"/>
      <c r="I545" s="141"/>
      <c r="J545" s="141"/>
      <c r="K545" s="141"/>
      <c r="L545" s="141"/>
      <c r="M545" s="144"/>
      <c r="N545" s="144"/>
      <c r="O545" s="141"/>
      <c r="P545" s="145"/>
      <c r="Q545" s="141"/>
      <c r="R545" s="144"/>
      <c r="S545" s="141"/>
      <c r="T545" s="141"/>
      <c r="U545" s="141"/>
    </row>
    <row r="546" ht="12.75" customHeight="1">
      <c r="A546" s="141"/>
      <c r="B546" s="141"/>
      <c r="C546" s="141"/>
      <c r="D546" s="141"/>
      <c r="E546" s="142"/>
      <c r="F546" s="141"/>
      <c r="G546" s="141"/>
      <c r="H546" s="141"/>
      <c r="I546" s="141"/>
      <c r="J546" s="141"/>
      <c r="K546" s="141"/>
      <c r="L546" s="141"/>
      <c r="M546" s="144"/>
      <c r="N546" s="144"/>
      <c r="O546" s="141"/>
      <c r="P546" s="145"/>
      <c r="Q546" s="141"/>
      <c r="R546" s="144"/>
      <c r="S546" s="141"/>
      <c r="T546" s="141"/>
      <c r="U546" s="141"/>
    </row>
    <row r="547" ht="12.75" customHeight="1">
      <c r="A547" s="141"/>
      <c r="B547" s="141"/>
      <c r="C547" s="141"/>
      <c r="D547" s="141"/>
      <c r="E547" s="142"/>
      <c r="F547" s="141"/>
      <c r="G547" s="141"/>
      <c r="H547" s="141"/>
      <c r="I547" s="141"/>
      <c r="J547" s="141"/>
      <c r="K547" s="141"/>
      <c r="L547" s="141"/>
      <c r="M547" s="144"/>
      <c r="N547" s="144"/>
      <c r="O547" s="141"/>
      <c r="P547" s="145"/>
      <c r="Q547" s="141"/>
      <c r="R547" s="144"/>
      <c r="S547" s="141"/>
      <c r="T547" s="141"/>
      <c r="U547" s="141"/>
    </row>
    <row r="548" ht="12.75" customHeight="1">
      <c r="A548" s="141"/>
      <c r="B548" s="141"/>
      <c r="C548" s="141"/>
      <c r="D548" s="141"/>
      <c r="E548" s="142"/>
      <c r="F548" s="141"/>
      <c r="G548" s="141"/>
      <c r="H548" s="141"/>
      <c r="I548" s="141"/>
      <c r="J548" s="141"/>
      <c r="K548" s="141"/>
      <c r="L548" s="141"/>
      <c r="M548" s="144"/>
      <c r="N548" s="144"/>
      <c r="O548" s="141"/>
      <c r="P548" s="145"/>
      <c r="Q548" s="141"/>
      <c r="R548" s="144"/>
      <c r="S548" s="141"/>
      <c r="T548" s="141"/>
      <c r="U548" s="141"/>
    </row>
    <row r="549" ht="12.75" customHeight="1">
      <c r="A549" s="141"/>
      <c r="B549" s="141"/>
      <c r="C549" s="141"/>
      <c r="D549" s="141"/>
      <c r="E549" s="142"/>
      <c r="F549" s="141"/>
      <c r="G549" s="141"/>
      <c r="H549" s="141"/>
      <c r="I549" s="141"/>
      <c r="J549" s="141"/>
      <c r="K549" s="141"/>
      <c r="L549" s="141"/>
      <c r="M549" s="144"/>
      <c r="N549" s="144"/>
      <c r="O549" s="141"/>
      <c r="P549" s="145"/>
      <c r="Q549" s="141"/>
      <c r="R549" s="144"/>
      <c r="S549" s="141"/>
      <c r="T549" s="141"/>
      <c r="U549" s="141"/>
    </row>
    <row r="550" ht="12.75" customHeight="1">
      <c r="A550" s="141"/>
      <c r="B550" s="141"/>
      <c r="C550" s="141"/>
      <c r="D550" s="141"/>
      <c r="E550" s="142"/>
      <c r="F550" s="141"/>
      <c r="G550" s="141"/>
      <c r="H550" s="141"/>
      <c r="I550" s="141"/>
      <c r="J550" s="141"/>
      <c r="K550" s="141"/>
      <c r="L550" s="141"/>
      <c r="M550" s="144"/>
      <c r="N550" s="144"/>
      <c r="O550" s="141"/>
      <c r="P550" s="145"/>
      <c r="Q550" s="141"/>
      <c r="R550" s="144"/>
      <c r="S550" s="141"/>
      <c r="T550" s="141"/>
      <c r="U550" s="141"/>
    </row>
    <row r="551" ht="12.75" customHeight="1">
      <c r="A551" s="141"/>
      <c r="B551" s="141"/>
      <c r="C551" s="141"/>
      <c r="D551" s="141"/>
      <c r="E551" s="142"/>
      <c r="F551" s="141"/>
      <c r="G551" s="141"/>
      <c r="H551" s="141"/>
      <c r="I551" s="141"/>
      <c r="J551" s="141"/>
      <c r="K551" s="141"/>
      <c r="L551" s="141"/>
      <c r="M551" s="144"/>
      <c r="N551" s="144"/>
      <c r="O551" s="141"/>
      <c r="P551" s="145"/>
      <c r="Q551" s="141"/>
      <c r="R551" s="144"/>
      <c r="S551" s="141"/>
      <c r="T551" s="141"/>
      <c r="U551" s="141"/>
    </row>
    <row r="552" ht="12.75" customHeight="1">
      <c r="A552" s="141"/>
      <c r="B552" s="141"/>
      <c r="C552" s="141"/>
      <c r="D552" s="141"/>
      <c r="E552" s="142"/>
      <c r="F552" s="141"/>
      <c r="G552" s="141"/>
      <c r="H552" s="141"/>
      <c r="I552" s="141"/>
      <c r="J552" s="141"/>
      <c r="K552" s="141"/>
      <c r="L552" s="141"/>
      <c r="M552" s="144"/>
      <c r="N552" s="144"/>
      <c r="O552" s="141"/>
      <c r="P552" s="145"/>
      <c r="Q552" s="141"/>
      <c r="R552" s="144"/>
      <c r="S552" s="141"/>
      <c r="T552" s="141"/>
      <c r="U552" s="141"/>
    </row>
    <row r="553" ht="12.75" customHeight="1">
      <c r="A553" s="141"/>
      <c r="B553" s="141"/>
      <c r="C553" s="141"/>
      <c r="D553" s="141"/>
      <c r="E553" s="142"/>
      <c r="F553" s="141"/>
      <c r="G553" s="141"/>
      <c r="H553" s="141"/>
      <c r="I553" s="141"/>
      <c r="J553" s="141"/>
      <c r="K553" s="141"/>
      <c r="L553" s="141"/>
      <c r="M553" s="144"/>
      <c r="N553" s="144"/>
      <c r="O553" s="141"/>
      <c r="P553" s="145"/>
      <c r="Q553" s="141"/>
      <c r="R553" s="144"/>
      <c r="S553" s="141"/>
      <c r="T553" s="141"/>
      <c r="U553" s="141"/>
    </row>
    <row r="554" ht="12.75" customHeight="1">
      <c r="A554" s="141"/>
      <c r="B554" s="141"/>
      <c r="C554" s="141"/>
      <c r="D554" s="141"/>
      <c r="E554" s="142"/>
      <c r="F554" s="141"/>
      <c r="G554" s="141"/>
      <c r="H554" s="141"/>
      <c r="I554" s="141"/>
      <c r="J554" s="141"/>
      <c r="K554" s="141"/>
      <c r="L554" s="141"/>
      <c r="M554" s="144"/>
      <c r="N554" s="144"/>
      <c r="O554" s="141"/>
      <c r="P554" s="145"/>
      <c r="Q554" s="141"/>
      <c r="R554" s="144"/>
      <c r="S554" s="141"/>
      <c r="T554" s="141"/>
      <c r="U554" s="141"/>
    </row>
    <row r="555" ht="12.75" customHeight="1">
      <c r="A555" s="141"/>
      <c r="B555" s="141"/>
      <c r="C555" s="141"/>
      <c r="D555" s="141"/>
      <c r="E555" s="142"/>
      <c r="F555" s="141"/>
      <c r="G555" s="141"/>
      <c r="H555" s="141"/>
      <c r="I555" s="141"/>
      <c r="J555" s="141"/>
      <c r="K555" s="141"/>
      <c r="L555" s="141"/>
      <c r="M555" s="144"/>
      <c r="N555" s="144"/>
      <c r="O555" s="141"/>
      <c r="P555" s="145"/>
      <c r="Q555" s="141"/>
      <c r="R555" s="144"/>
      <c r="S555" s="141"/>
      <c r="T555" s="141"/>
      <c r="U555" s="141"/>
    </row>
    <row r="556" ht="12.75" customHeight="1">
      <c r="A556" s="141"/>
      <c r="B556" s="141"/>
      <c r="C556" s="141"/>
      <c r="D556" s="141"/>
      <c r="E556" s="142"/>
      <c r="F556" s="141"/>
      <c r="G556" s="141"/>
      <c r="H556" s="141"/>
      <c r="I556" s="141"/>
      <c r="J556" s="141"/>
      <c r="K556" s="141"/>
      <c r="L556" s="141"/>
      <c r="M556" s="144"/>
      <c r="N556" s="144"/>
      <c r="O556" s="141"/>
      <c r="P556" s="145"/>
      <c r="Q556" s="141"/>
      <c r="R556" s="144"/>
      <c r="S556" s="141"/>
      <c r="T556" s="141"/>
      <c r="U556" s="141"/>
    </row>
    <row r="557" ht="12.75" customHeight="1">
      <c r="A557" s="141"/>
      <c r="B557" s="141"/>
      <c r="C557" s="141"/>
      <c r="D557" s="141"/>
      <c r="E557" s="142"/>
      <c r="F557" s="141"/>
      <c r="G557" s="141"/>
      <c r="H557" s="141"/>
      <c r="I557" s="141"/>
      <c r="J557" s="141"/>
      <c r="K557" s="141"/>
      <c r="L557" s="141"/>
      <c r="M557" s="144"/>
      <c r="N557" s="144"/>
      <c r="O557" s="141"/>
      <c r="P557" s="145"/>
      <c r="Q557" s="141"/>
      <c r="R557" s="144"/>
      <c r="S557" s="141"/>
      <c r="T557" s="141"/>
      <c r="U557" s="141"/>
    </row>
    <row r="558" ht="12.75" customHeight="1">
      <c r="A558" s="141"/>
      <c r="B558" s="141"/>
      <c r="C558" s="141"/>
      <c r="D558" s="141"/>
      <c r="E558" s="142"/>
      <c r="F558" s="141"/>
      <c r="G558" s="141"/>
      <c r="H558" s="141"/>
      <c r="I558" s="141"/>
      <c r="J558" s="141"/>
      <c r="K558" s="141"/>
      <c r="L558" s="141"/>
      <c r="M558" s="144"/>
      <c r="N558" s="144"/>
      <c r="O558" s="141"/>
      <c r="P558" s="145"/>
      <c r="Q558" s="141"/>
      <c r="R558" s="144"/>
      <c r="S558" s="141"/>
      <c r="T558" s="141"/>
      <c r="U558" s="141"/>
    </row>
    <row r="559" ht="12.75" customHeight="1">
      <c r="A559" s="141"/>
      <c r="B559" s="141"/>
      <c r="C559" s="141"/>
      <c r="D559" s="141"/>
      <c r="E559" s="142"/>
      <c r="F559" s="141"/>
      <c r="G559" s="141"/>
      <c r="H559" s="141"/>
      <c r="I559" s="141"/>
      <c r="J559" s="141"/>
      <c r="K559" s="141"/>
      <c r="L559" s="141"/>
      <c r="M559" s="144"/>
      <c r="N559" s="144"/>
      <c r="O559" s="141"/>
      <c r="P559" s="145"/>
      <c r="Q559" s="141"/>
      <c r="R559" s="144"/>
      <c r="S559" s="141"/>
      <c r="T559" s="141"/>
      <c r="U559" s="141"/>
    </row>
    <row r="560" ht="12.75" customHeight="1">
      <c r="A560" s="141"/>
      <c r="B560" s="141"/>
      <c r="C560" s="141"/>
      <c r="D560" s="141"/>
      <c r="E560" s="142"/>
      <c r="F560" s="141"/>
      <c r="G560" s="141"/>
      <c r="H560" s="141"/>
      <c r="I560" s="141"/>
      <c r="J560" s="141"/>
      <c r="K560" s="141"/>
      <c r="L560" s="141"/>
      <c r="M560" s="144"/>
      <c r="N560" s="144"/>
      <c r="O560" s="141"/>
      <c r="P560" s="145"/>
      <c r="Q560" s="141"/>
      <c r="R560" s="144"/>
      <c r="S560" s="141"/>
      <c r="T560" s="141"/>
      <c r="U560" s="141"/>
    </row>
    <row r="561" ht="12.75" customHeight="1">
      <c r="A561" s="141"/>
      <c r="B561" s="141"/>
      <c r="C561" s="141"/>
      <c r="D561" s="141"/>
      <c r="E561" s="142"/>
      <c r="F561" s="141"/>
      <c r="G561" s="141"/>
      <c r="H561" s="141"/>
      <c r="I561" s="141"/>
      <c r="J561" s="141"/>
      <c r="K561" s="141"/>
      <c r="L561" s="141"/>
      <c r="M561" s="144"/>
      <c r="N561" s="144"/>
      <c r="O561" s="141"/>
      <c r="P561" s="145"/>
      <c r="Q561" s="141"/>
      <c r="R561" s="144"/>
      <c r="S561" s="141"/>
      <c r="T561" s="141"/>
      <c r="U561" s="141"/>
    </row>
    <row r="562" ht="12.75" customHeight="1">
      <c r="A562" s="141"/>
      <c r="B562" s="141"/>
      <c r="C562" s="141"/>
      <c r="D562" s="141"/>
      <c r="E562" s="142"/>
      <c r="F562" s="141"/>
      <c r="G562" s="141"/>
      <c r="H562" s="141"/>
      <c r="I562" s="141"/>
      <c r="J562" s="141"/>
      <c r="K562" s="141"/>
      <c r="L562" s="141"/>
      <c r="M562" s="144"/>
      <c r="N562" s="144"/>
      <c r="O562" s="141"/>
      <c r="P562" s="145"/>
      <c r="Q562" s="141"/>
      <c r="R562" s="144"/>
      <c r="S562" s="141"/>
      <c r="T562" s="141"/>
      <c r="U562" s="141"/>
    </row>
    <row r="563" ht="12.75" customHeight="1">
      <c r="A563" s="141"/>
      <c r="B563" s="141"/>
      <c r="C563" s="141"/>
      <c r="D563" s="141"/>
      <c r="E563" s="142"/>
      <c r="F563" s="141"/>
      <c r="G563" s="141"/>
      <c r="H563" s="141"/>
      <c r="I563" s="141"/>
      <c r="J563" s="141"/>
      <c r="K563" s="141"/>
      <c r="L563" s="141"/>
      <c r="M563" s="144"/>
      <c r="N563" s="144"/>
      <c r="O563" s="141"/>
      <c r="P563" s="145"/>
      <c r="Q563" s="141"/>
      <c r="R563" s="144"/>
      <c r="S563" s="141"/>
      <c r="T563" s="141"/>
      <c r="U563" s="141"/>
    </row>
    <row r="564" ht="12.75" customHeight="1">
      <c r="A564" s="141"/>
      <c r="B564" s="141"/>
      <c r="C564" s="141"/>
      <c r="D564" s="141"/>
      <c r="E564" s="142"/>
      <c r="F564" s="141"/>
      <c r="G564" s="141"/>
      <c r="H564" s="141"/>
      <c r="I564" s="141"/>
      <c r="J564" s="141"/>
      <c r="K564" s="141"/>
      <c r="L564" s="141"/>
      <c r="M564" s="144"/>
      <c r="N564" s="144"/>
      <c r="O564" s="141"/>
      <c r="P564" s="145"/>
      <c r="Q564" s="141"/>
      <c r="R564" s="144"/>
      <c r="S564" s="141"/>
      <c r="T564" s="141"/>
      <c r="U564" s="141"/>
    </row>
    <row r="565" ht="12.75" customHeight="1">
      <c r="A565" s="141"/>
      <c r="B565" s="141"/>
      <c r="C565" s="141"/>
      <c r="D565" s="141"/>
      <c r="E565" s="142"/>
      <c r="F565" s="141"/>
      <c r="G565" s="141"/>
      <c r="H565" s="141"/>
      <c r="I565" s="141"/>
      <c r="J565" s="141"/>
      <c r="K565" s="141"/>
      <c r="L565" s="141"/>
      <c r="M565" s="144"/>
      <c r="N565" s="144"/>
      <c r="O565" s="141"/>
      <c r="P565" s="145"/>
      <c r="Q565" s="141"/>
      <c r="R565" s="144"/>
      <c r="S565" s="141"/>
      <c r="T565" s="141"/>
      <c r="U565" s="141"/>
    </row>
    <row r="566" ht="12.75" customHeight="1">
      <c r="A566" s="141"/>
      <c r="B566" s="141"/>
      <c r="C566" s="141"/>
      <c r="D566" s="141"/>
      <c r="E566" s="142"/>
      <c r="F566" s="141"/>
      <c r="G566" s="141"/>
      <c r="H566" s="141"/>
      <c r="I566" s="141"/>
      <c r="J566" s="141"/>
      <c r="K566" s="141"/>
      <c r="L566" s="141"/>
      <c r="M566" s="144"/>
      <c r="N566" s="144"/>
      <c r="O566" s="141"/>
      <c r="P566" s="145"/>
      <c r="Q566" s="141"/>
      <c r="R566" s="144"/>
      <c r="S566" s="141"/>
      <c r="T566" s="141"/>
      <c r="U566" s="141"/>
    </row>
    <row r="567" ht="12.75" customHeight="1">
      <c r="A567" s="141"/>
      <c r="B567" s="141"/>
      <c r="C567" s="141"/>
      <c r="D567" s="141"/>
      <c r="E567" s="142"/>
      <c r="F567" s="141"/>
      <c r="G567" s="141"/>
      <c r="H567" s="141"/>
      <c r="I567" s="141"/>
      <c r="J567" s="141"/>
      <c r="K567" s="141"/>
      <c r="L567" s="141"/>
      <c r="M567" s="144"/>
      <c r="N567" s="144"/>
      <c r="O567" s="141"/>
      <c r="P567" s="145"/>
      <c r="Q567" s="141"/>
      <c r="R567" s="144"/>
      <c r="S567" s="141"/>
      <c r="T567" s="141"/>
      <c r="U567" s="141"/>
    </row>
    <row r="568" ht="12.75" customHeight="1">
      <c r="A568" s="141"/>
      <c r="B568" s="141"/>
      <c r="C568" s="141"/>
      <c r="D568" s="141"/>
      <c r="E568" s="142"/>
      <c r="F568" s="141"/>
      <c r="G568" s="141"/>
      <c r="H568" s="141"/>
      <c r="I568" s="141"/>
      <c r="J568" s="141"/>
      <c r="K568" s="141"/>
      <c r="L568" s="141"/>
      <c r="M568" s="144"/>
      <c r="N568" s="144"/>
      <c r="O568" s="141"/>
      <c r="P568" s="145"/>
      <c r="Q568" s="141"/>
      <c r="R568" s="144"/>
      <c r="S568" s="141"/>
      <c r="T568" s="141"/>
      <c r="U568" s="141"/>
    </row>
    <row r="569" ht="12.75" customHeight="1">
      <c r="A569" s="141"/>
      <c r="B569" s="141"/>
      <c r="C569" s="141"/>
      <c r="D569" s="141"/>
      <c r="E569" s="142"/>
      <c r="F569" s="141"/>
      <c r="G569" s="141"/>
      <c r="H569" s="141"/>
      <c r="I569" s="141"/>
      <c r="J569" s="141"/>
      <c r="K569" s="141"/>
      <c r="L569" s="141"/>
      <c r="M569" s="144"/>
      <c r="N569" s="144"/>
      <c r="O569" s="141"/>
      <c r="P569" s="145"/>
      <c r="Q569" s="141"/>
      <c r="R569" s="144"/>
      <c r="S569" s="141"/>
      <c r="T569" s="141"/>
      <c r="U569" s="141"/>
    </row>
    <row r="570" ht="12.75" customHeight="1">
      <c r="A570" s="141"/>
      <c r="B570" s="141"/>
      <c r="C570" s="141"/>
      <c r="D570" s="141"/>
      <c r="E570" s="142"/>
      <c r="F570" s="141"/>
      <c r="G570" s="141"/>
      <c r="H570" s="141"/>
      <c r="I570" s="141"/>
      <c r="J570" s="141"/>
      <c r="K570" s="141"/>
      <c r="L570" s="141"/>
      <c r="M570" s="144"/>
      <c r="N570" s="144"/>
      <c r="O570" s="141"/>
      <c r="P570" s="145"/>
      <c r="Q570" s="141"/>
      <c r="R570" s="144"/>
      <c r="S570" s="141"/>
      <c r="T570" s="141"/>
      <c r="U570" s="141"/>
    </row>
    <row r="571" ht="12.75" customHeight="1">
      <c r="A571" s="141"/>
      <c r="B571" s="141"/>
      <c r="C571" s="141"/>
      <c r="D571" s="141"/>
      <c r="E571" s="142"/>
      <c r="F571" s="141"/>
      <c r="G571" s="141"/>
      <c r="H571" s="141"/>
      <c r="I571" s="141"/>
      <c r="J571" s="141"/>
      <c r="K571" s="141"/>
      <c r="L571" s="141"/>
      <c r="M571" s="144"/>
      <c r="N571" s="144"/>
      <c r="O571" s="141"/>
      <c r="P571" s="145"/>
      <c r="Q571" s="141"/>
      <c r="R571" s="144"/>
      <c r="S571" s="141"/>
      <c r="T571" s="141"/>
      <c r="U571" s="141"/>
    </row>
    <row r="572" ht="12.75" customHeight="1">
      <c r="A572" s="141"/>
      <c r="B572" s="141"/>
      <c r="C572" s="141"/>
      <c r="D572" s="141"/>
      <c r="E572" s="142"/>
      <c r="F572" s="141"/>
      <c r="G572" s="141"/>
      <c r="H572" s="141"/>
      <c r="I572" s="141"/>
      <c r="J572" s="141"/>
      <c r="K572" s="141"/>
      <c r="L572" s="141"/>
      <c r="M572" s="144"/>
      <c r="N572" s="144"/>
      <c r="O572" s="141"/>
      <c r="P572" s="145"/>
      <c r="Q572" s="141"/>
      <c r="R572" s="144"/>
      <c r="S572" s="141"/>
      <c r="T572" s="141"/>
      <c r="U572" s="141"/>
    </row>
    <row r="573" ht="12.75" customHeight="1">
      <c r="A573" s="141"/>
      <c r="B573" s="141"/>
      <c r="C573" s="141"/>
      <c r="D573" s="141"/>
      <c r="E573" s="142"/>
      <c r="F573" s="141"/>
      <c r="G573" s="141"/>
      <c r="H573" s="141"/>
      <c r="I573" s="141"/>
      <c r="J573" s="141"/>
      <c r="K573" s="141"/>
      <c r="L573" s="141"/>
      <c r="M573" s="144"/>
      <c r="N573" s="144"/>
      <c r="O573" s="141"/>
      <c r="P573" s="145"/>
      <c r="Q573" s="141"/>
      <c r="R573" s="144"/>
      <c r="S573" s="141"/>
      <c r="T573" s="141"/>
      <c r="U573" s="141"/>
    </row>
    <row r="574" ht="12.75" customHeight="1">
      <c r="A574" s="141"/>
      <c r="B574" s="141"/>
      <c r="C574" s="141"/>
      <c r="D574" s="141"/>
      <c r="E574" s="142"/>
      <c r="F574" s="141"/>
      <c r="G574" s="141"/>
      <c r="H574" s="141"/>
      <c r="I574" s="141"/>
      <c r="J574" s="141"/>
      <c r="K574" s="141"/>
      <c r="L574" s="141"/>
      <c r="M574" s="144"/>
      <c r="N574" s="144"/>
      <c r="O574" s="141"/>
      <c r="P574" s="145"/>
      <c r="Q574" s="141"/>
      <c r="R574" s="144"/>
      <c r="S574" s="141"/>
      <c r="T574" s="141"/>
      <c r="U574" s="141"/>
    </row>
    <row r="575" ht="12.75" customHeight="1">
      <c r="A575" s="141"/>
      <c r="B575" s="141"/>
      <c r="C575" s="141"/>
      <c r="D575" s="141"/>
      <c r="E575" s="142"/>
      <c r="F575" s="141"/>
      <c r="G575" s="141"/>
      <c r="H575" s="141"/>
      <c r="I575" s="141"/>
      <c r="J575" s="141"/>
      <c r="K575" s="141"/>
      <c r="L575" s="141"/>
      <c r="M575" s="144"/>
      <c r="N575" s="144"/>
      <c r="O575" s="141"/>
      <c r="P575" s="145"/>
      <c r="Q575" s="141"/>
      <c r="R575" s="144"/>
      <c r="S575" s="141"/>
      <c r="T575" s="141"/>
      <c r="U575" s="141"/>
    </row>
    <row r="576" ht="12.75" customHeight="1">
      <c r="A576" s="141"/>
      <c r="B576" s="141"/>
      <c r="C576" s="141"/>
      <c r="D576" s="141"/>
      <c r="E576" s="142"/>
      <c r="F576" s="141"/>
      <c r="G576" s="141"/>
      <c r="H576" s="141"/>
      <c r="I576" s="141"/>
      <c r="J576" s="141"/>
      <c r="K576" s="141"/>
      <c r="L576" s="141"/>
      <c r="M576" s="144"/>
      <c r="N576" s="144"/>
      <c r="O576" s="141"/>
      <c r="P576" s="145"/>
      <c r="Q576" s="141"/>
      <c r="R576" s="144"/>
      <c r="S576" s="141"/>
      <c r="T576" s="141"/>
      <c r="U576" s="141"/>
    </row>
    <row r="577" ht="12.75" customHeight="1">
      <c r="A577" s="141"/>
      <c r="B577" s="141"/>
      <c r="C577" s="141"/>
      <c r="D577" s="141"/>
      <c r="E577" s="142"/>
      <c r="F577" s="141"/>
      <c r="G577" s="141"/>
      <c r="H577" s="141"/>
      <c r="I577" s="141"/>
      <c r="J577" s="141"/>
      <c r="K577" s="141"/>
      <c r="L577" s="141"/>
      <c r="M577" s="144"/>
      <c r="N577" s="144"/>
      <c r="O577" s="141"/>
      <c r="P577" s="145"/>
      <c r="Q577" s="141"/>
      <c r="R577" s="144"/>
      <c r="S577" s="141"/>
      <c r="T577" s="141"/>
      <c r="U577" s="141"/>
    </row>
    <row r="578" ht="12.75" customHeight="1">
      <c r="A578" s="141"/>
      <c r="B578" s="141"/>
      <c r="C578" s="141"/>
      <c r="D578" s="141"/>
      <c r="E578" s="142"/>
      <c r="F578" s="141"/>
      <c r="G578" s="141"/>
      <c r="H578" s="141"/>
      <c r="I578" s="141"/>
      <c r="J578" s="141"/>
      <c r="K578" s="141"/>
      <c r="L578" s="141"/>
      <c r="M578" s="144"/>
      <c r="N578" s="144"/>
      <c r="O578" s="141"/>
      <c r="P578" s="145"/>
      <c r="Q578" s="141"/>
      <c r="R578" s="144"/>
      <c r="S578" s="141"/>
      <c r="T578" s="141"/>
      <c r="U578" s="141"/>
    </row>
    <row r="579" ht="12.75" customHeight="1">
      <c r="A579" s="141"/>
      <c r="B579" s="141"/>
      <c r="C579" s="141"/>
      <c r="D579" s="141"/>
      <c r="E579" s="142"/>
      <c r="F579" s="141"/>
      <c r="G579" s="141"/>
      <c r="H579" s="141"/>
      <c r="I579" s="141"/>
      <c r="J579" s="141"/>
      <c r="K579" s="141"/>
      <c r="L579" s="141"/>
      <c r="M579" s="144"/>
      <c r="N579" s="144"/>
      <c r="O579" s="141"/>
      <c r="P579" s="145"/>
      <c r="Q579" s="141"/>
      <c r="R579" s="144"/>
      <c r="S579" s="141"/>
      <c r="T579" s="141"/>
      <c r="U579" s="141"/>
    </row>
    <row r="580" ht="12.75" customHeight="1">
      <c r="A580" s="141"/>
      <c r="B580" s="141"/>
      <c r="C580" s="141"/>
      <c r="D580" s="141"/>
      <c r="E580" s="142"/>
      <c r="F580" s="141"/>
      <c r="G580" s="141"/>
      <c r="H580" s="141"/>
      <c r="I580" s="141"/>
      <c r="J580" s="141"/>
      <c r="K580" s="141"/>
      <c r="L580" s="141"/>
      <c r="M580" s="144"/>
      <c r="N580" s="144"/>
      <c r="O580" s="141"/>
      <c r="P580" s="145"/>
      <c r="Q580" s="141"/>
      <c r="R580" s="144"/>
      <c r="S580" s="141"/>
      <c r="T580" s="141"/>
      <c r="U580" s="141"/>
    </row>
    <row r="581" ht="12.75" customHeight="1">
      <c r="A581" s="141"/>
      <c r="B581" s="141"/>
      <c r="C581" s="141"/>
      <c r="D581" s="141"/>
      <c r="E581" s="142"/>
      <c r="F581" s="141"/>
      <c r="G581" s="141"/>
      <c r="H581" s="141"/>
      <c r="I581" s="141"/>
      <c r="J581" s="141"/>
      <c r="K581" s="141"/>
      <c r="L581" s="141"/>
      <c r="M581" s="144"/>
      <c r="N581" s="144"/>
      <c r="O581" s="141"/>
      <c r="P581" s="145"/>
      <c r="Q581" s="141"/>
      <c r="R581" s="144"/>
      <c r="S581" s="141"/>
      <c r="T581" s="141"/>
      <c r="U581" s="141"/>
    </row>
    <row r="582" ht="12.75" customHeight="1">
      <c r="A582" s="141"/>
      <c r="B582" s="141"/>
      <c r="C582" s="141"/>
      <c r="D582" s="141"/>
      <c r="E582" s="142"/>
      <c r="F582" s="141"/>
      <c r="G582" s="141"/>
      <c r="H582" s="141"/>
      <c r="I582" s="141"/>
      <c r="J582" s="141"/>
      <c r="K582" s="141"/>
      <c r="L582" s="141"/>
      <c r="M582" s="144"/>
      <c r="N582" s="144"/>
      <c r="O582" s="141"/>
      <c r="P582" s="145"/>
      <c r="Q582" s="141"/>
      <c r="R582" s="144"/>
      <c r="S582" s="141"/>
      <c r="T582" s="141"/>
      <c r="U582" s="141"/>
    </row>
    <row r="583" ht="12.75" customHeight="1">
      <c r="A583" s="141"/>
      <c r="B583" s="141"/>
      <c r="C583" s="141"/>
      <c r="D583" s="141"/>
      <c r="E583" s="142"/>
      <c r="F583" s="141"/>
      <c r="G583" s="141"/>
      <c r="H583" s="141"/>
      <c r="I583" s="141"/>
      <c r="J583" s="141"/>
      <c r="K583" s="141"/>
      <c r="L583" s="141"/>
      <c r="M583" s="144"/>
      <c r="N583" s="144"/>
      <c r="O583" s="141"/>
      <c r="P583" s="145"/>
      <c r="Q583" s="141"/>
      <c r="R583" s="144"/>
      <c r="S583" s="141"/>
      <c r="T583" s="141"/>
      <c r="U583" s="141"/>
    </row>
    <row r="584" ht="12.75" customHeight="1">
      <c r="A584" s="141"/>
      <c r="B584" s="141"/>
      <c r="C584" s="141"/>
      <c r="D584" s="141"/>
      <c r="E584" s="142"/>
      <c r="F584" s="141"/>
      <c r="G584" s="141"/>
      <c r="H584" s="141"/>
      <c r="I584" s="141"/>
      <c r="J584" s="141"/>
      <c r="K584" s="141"/>
      <c r="L584" s="141"/>
      <c r="M584" s="144"/>
      <c r="N584" s="144"/>
      <c r="O584" s="141"/>
      <c r="P584" s="145"/>
      <c r="Q584" s="141"/>
      <c r="R584" s="144"/>
      <c r="S584" s="141"/>
      <c r="T584" s="141"/>
      <c r="U584" s="141"/>
    </row>
    <row r="585" ht="12.75" customHeight="1">
      <c r="A585" s="141"/>
      <c r="B585" s="141"/>
      <c r="C585" s="141"/>
      <c r="D585" s="141"/>
      <c r="E585" s="142"/>
      <c r="F585" s="141"/>
      <c r="G585" s="141"/>
      <c r="H585" s="141"/>
      <c r="I585" s="141"/>
      <c r="J585" s="141"/>
      <c r="K585" s="141"/>
      <c r="L585" s="141"/>
      <c r="M585" s="144"/>
      <c r="N585" s="144"/>
      <c r="O585" s="141"/>
      <c r="P585" s="145"/>
      <c r="Q585" s="141"/>
      <c r="R585" s="144"/>
      <c r="S585" s="141"/>
      <c r="T585" s="141"/>
      <c r="U585" s="141"/>
    </row>
    <row r="586" ht="12.75" customHeight="1">
      <c r="A586" s="141"/>
      <c r="B586" s="141"/>
      <c r="C586" s="141"/>
      <c r="D586" s="141"/>
      <c r="E586" s="142"/>
      <c r="F586" s="141"/>
      <c r="G586" s="141"/>
      <c r="H586" s="141"/>
      <c r="I586" s="141"/>
      <c r="J586" s="141"/>
      <c r="K586" s="141"/>
      <c r="L586" s="141"/>
      <c r="M586" s="144"/>
      <c r="N586" s="144"/>
      <c r="O586" s="141"/>
      <c r="P586" s="145"/>
      <c r="Q586" s="141"/>
      <c r="R586" s="144"/>
      <c r="S586" s="141"/>
      <c r="T586" s="141"/>
      <c r="U586" s="141"/>
    </row>
    <row r="587" ht="12.75" customHeight="1">
      <c r="A587" s="141"/>
      <c r="B587" s="141"/>
      <c r="C587" s="141"/>
      <c r="D587" s="141"/>
      <c r="E587" s="142"/>
      <c r="F587" s="141"/>
      <c r="G587" s="141"/>
      <c r="H587" s="141"/>
      <c r="I587" s="141"/>
      <c r="J587" s="141"/>
      <c r="K587" s="141"/>
      <c r="L587" s="141"/>
      <c r="M587" s="144"/>
      <c r="N587" s="144"/>
      <c r="O587" s="141"/>
      <c r="P587" s="145"/>
      <c r="Q587" s="141"/>
      <c r="R587" s="144"/>
      <c r="S587" s="141"/>
      <c r="T587" s="141"/>
      <c r="U587" s="141"/>
    </row>
    <row r="588" ht="12.75" customHeight="1">
      <c r="A588" s="141"/>
      <c r="B588" s="141"/>
      <c r="C588" s="141"/>
      <c r="D588" s="141"/>
      <c r="E588" s="142"/>
      <c r="F588" s="141"/>
      <c r="G588" s="141"/>
      <c r="H588" s="141"/>
      <c r="I588" s="141"/>
      <c r="J588" s="141"/>
      <c r="K588" s="141"/>
      <c r="L588" s="141"/>
      <c r="M588" s="144"/>
      <c r="N588" s="144"/>
      <c r="O588" s="141"/>
      <c r="P588" s="145"/>
      <c r="Q588" s="141"/>
      <c r="R588" s="144"/>
      <c r="S588" s="141"/>
      <c r="T588" s="141"/>
      <c r="U588" s="141"/>
    </row>
    <row r="589" ht="12.75" customHeight="1">
      <c r="A589" s="141"/>
      <c r="B589" s="141"/>
      <c r="C589" s="141"/>
      <c r="D589" s="141"/>
      <c r="E589" s="142"/>
      <c r="F589" s="141"/>
      <c r="G589" s="141"/>
      <c r="H589" s="141"/>
      <c r="I589" s="141"/>
      <c r="J589" s="141"/>
      <c r="K589" s="141"/>
      <c r="L589" s="141"/>
      <c r="M589" s="144"/>
      <c r="N589" s="144"/>
      <c r="O589" s="141"/>
      <c r="P589" s="145"/>
      <c r="Q589" s="141"/>
      <c r="R589" s="144"/>
      <c r="S589" s="141"/>
      <c r="T589" s="141"/>
      <c r="U589" s="141"/>
    </row>
    <row r="590" ht="12.75" customHeight="1">
      <c r="A590" s="141"/>
      <c r="B590" s="141"/>
      <c r="C590" s="141"/>
      <c r="D590" s="141"/>
      <c r="E590" s="142"/>
      <c r="F590" s="141"/>
      <c r="G590" s="141"/>
      <c r="H590" s="141"/>
      <c r="I590" s="141"/>
      <c r="J590" s="141"/>
      <c r="K590" s="141"/>
      <c r="L590" s="141"/>
      <c r="M590" s="144"/>
      <c r="N590" s="144"/>
      <c r="O590" s="141"/>
      <c r="P590" s="145"/>
      <c r="Q590" s="141"/>
      <c r="R590" s="144"/>
      <c r="S590" s="141"/>
      <c r="T590" s="141"/>
      <c r="U590" s="141"/>
    </row>
    <row r="591" ht="12.75" customHeight="1">
      <c r="A591" s="141"/>
      <c r="B591" s="141"/>
      <c r="C591" s="141"/>
      <c r="D591" s="141"/>
      <c r="E591" s="142"/>
      <c r="F591" s="141"/>
      <c r="G591" s="141"/>
      <c r="H591" s="141"/>
      <c r="I591" s="141"/>
      <c r="J591" s="141"/>
      <c r="K591" s="141"/>
      <c r="L591" s="141"/>
      <c r="M591" s="144"/>
      <c r="N591" s="144"/>
      <c r="O591" s="141"/>
      <c r="P591" s="145"/>
      <c r="Q591" s="141"/>
      <c r="R591" s="144"/>
      <c r="S591" s="141"/>
      <c r="T591" s="141"/>
      <c r="U591" s="141"/>
    </row>
    <row r="592" ht="12.75" customHeight="1">
      <c r="A592" s="141"/>
      <c r="B592" s="141"/>
      <c r="C592" s="141"/>
      <c r="D592" s="141"/>
      <c r="E592" s="142"/>
      <c r="F592" s="141"/>
      <c r="G592" s="141"/>
      <c r="H592" s="141"/>
      <c r="I592" s="141"/>
      <c r="J592" s="141"/>
      <c r="K592" s="141"/>
      <c r="L592" s="141"/>
      <c r="M592" s="144"/>
      <c r="N592" s="144"/>
      <c r="O592" s="141"/>
      <c r="P592" s="145"/>
      <c r="Q592" s="141"/>
      <c r="R592" s="144"/>
      <c r="S592" s="141"/>
      <c r="T592" s="141"/>
      <c r="U592" s="141"/>
    </row>
    <row r="593" ht="12.75" customHeight="1">
      <c r="A593" s="141"/>
      <c r="B593" s="141"/>
      <c r="C593" s="141"/>
      <c r="D593" s="141"/>
      <c r="E593" s="142"/>
      <c r="F593" s="141"/>
      <c r="G593" s="141"/>
      <c r="H593" s="141"/>
      <c r="I593" s="141"/>
      <c r="J593" s="141"/>
      <c r="K593" s="141"/>
      <c r="L593" s="141"/>
      <c r="M593" s="144"/>
      <c r="N593" s="144"/>
      <c r="O593" s="141"/>
      <c r="P593" s="145"/>
      <c r="Q593" s="141"/>
      <c r="R593" s="144"/>
      <c r="S593" s="141"/>
      <c r="T593" s="141"/>
      <c r="U593" s="141"/>
    </row>
    <row r="594" ht="12.75" customHeight="1">
      <c r="A594" s="141"/>
      <c r="B594" s="141"/>
      <c r="C594" s="141"/>
      <c r="D594" s="141"/>
      <c r="E594" s="142"/>
      <c r="F594" s="141"/>
      <c r="G594" s="141"/>
      <c r="H594" s="141"/>
      <c r="I594" s="141"/>
      <c r="J594" s="141"/>
      <c r="K594" s="141"/>
      <c r="L594" s="141"/>
      <c r="M594" s="144"/>
      <c r="N594" s="144"/>
      <c r="O594" s="141"/>
      <c r="P594" s="145"/>
      <c r="Q594" s="141"/>
      <c r="R594" s="144"/>
      <c r="S594" s="141"/>
      <c r="T594" s="141"/>
      <c r="U594" s="141"/>
    </row>
    <row r="595" ht="12.75" customHeight="1">
      <c r="A595" s="141"/>
      <c r="B595" s="141"/>
      <c r="C595" s="141"/>
      <c r="D595" s="141"/>
      <c r="E595" s="142"/>
      <c r="F595" s="141"/>
      <c r="G595" s="141"/>
      <c r="H595" s="141"/>
      <c r="I595" s="141"/>
      <c r="J595" s="141"/>
      <c r="K595" s="141"/>
      <c r="L595" s="141"/>
      <c r="M595" s="144"/>
      <c r="N595" s="144"/>
      <c r="O595" s="141"/>
      <c r="P595" s="145"/>
      <c r="Q595" s="141"/>
      <c r="R595" s="144"/>
      <c r="S595" s="141"/>
      <c r="T595" s="141"/>
      <c r="U595" s="141"/>
    </row>
    <row r="596" ht="12.75" customHeight="1">
      <c r="A596" s="141"/>
      <c r="B596" s="141"/>
      <c r="C596" s="141"/>
      <c r="D596" s="141"/>
      <c r="E596" s="142"/>
      <c r="F596" s="141"/>
      <c r="G596" s="141"/>
      <c r="H596" s="141"/>
      <c r="I596" s="141"/>
      <c r="J596" s="141"/>
      <c r="K596" s="141"/>
      <c r="L596" s="141"/>
      <c r="M596" s="144"/>
      <c r="N596" s="144"/>
      <c r="O596" s="141"/>
      <c r="P596" s="145"/>
      <c r="Q596" s="141"/>
      <c r="R596" s="144"/>
      <c r="S596" s="141"/>
      <c r="T596" s="141"/>
      <c r="U596" s="141"/>
    </row>
    <row r="597" ht="12.75" customHeight="1">
      <c r="A597" s="141"/>
      <c r="B597" s="141"/>
      <c r="C597" s="141"/>
      <c r="D597" s="141"/>
      <c r="E597" s="142"/>
      <c r="F597" s="141"/>
      <c r="G597" s="141"/>
      <c r="H597" s="141"/>
      <c r="I597" s="141"/>
      <c r="J597" s="141"/>
      <c r="K597" s="141"/>
      <c r="L597" s="141"/>
      <c r="M597" s="144"/>
      <c r="N597" s="144"/>
      <c r="O597" s="141"/>
      <c r="P597" s="145"/>
      <c r="Q597" s="141"/>
      <c r="R597" s="144"/>
      <c r="S597" s="141"/>
      <c r="T597" s="141"/>
      <c r="U597" s="141"/>
    </row>
    <row r="598" ht="12.75" customHeight="1">
      <c r="A598" s="141"/>
      <c r="B598" s="141"/>
      <c r="C598" s="141"/>
      <c r="D598" s="141"/>
      <c r="E598" s="142"/>
      <c r="F598" s="141"/>
      <c r="G598" s="141"/>
      <c r="H598" s="141"/>
      <c r="I598" s="141"/>
      <c r="J598" s="141"/>
      <c r="K598" s="141"/>
      <c r="L598" s="141"/>
      <c r="M598" s="144"/>
      <c r="N598" s="144"/>
      <c r="O598" s="141"/>
      <c r="P598" s="145"/>
      <c r="Q598" s="141"/>
      <c r="R598" s="144"/>
      <c r="S598" s="141"/>
      <c r="T598" s="141"/>
      <c r="U598" s="141"/>
    </row>
    <row r="599" ht="12.75" customHeight="1">
      <c r="A599" s="141"/>
      <c r="B599" s="141"/>
      <c r="C599" s="141"/>
      <c r="D599" s="141"/>
      <c r="E599" s="142"/>
      <c r="F599" s="141"/>
      <c r="G599" s="141"/>
      <c r="H599" s="141"/>
      <c r="I599" s="141"/>
      <c r="J599" s="141"/>
      <c r="K599" s="141"/>
      <c r="L599" s="141"/>
      <c r="M599" s="144"/>
      <c r="N599" s="144"/>
      <c r="O599" s="141"/>
      <c r="P599" s="145"/>
      <c r="Q599" s="141"/>
      <c r="R599" s="144"/>
      <c r="S599" s="141"/>
      <c r="T599" s="141"/>
      <c r="U599" s="141"/>
    </row>
    <row r="600" ht="12.75" customHeight="1">
      <c r="A600" s="141"/>
      <c r="B600" s="141"/>
      <c r="C600" s="141"/>
      <c r="D600" s="141"/>
      <c r="E600" s="142"/>
      <c r="F600" s="141"/>
      <c r="G600" s="141"/>
      <c r="H600" s="141"/>
      <c r="I600" s="141"/>
      <c r="J600" s="141"/>
      <c r="K600" s="141"/>
      <c r="L600" s="141"/>
      <c r="M600" s="144"/>
      <c r="N600" s="144"/>
      <c r="O600" s="141"/>
      <c r="P600" s="145"/>
      <c r="Q600" s="141"/>
      <c r="R600" s="144"/>
      <c r="S600" s="141"/>
      <c r="T600" s="141"/>
      <c r="U600" s="141"/>
    </row>
    <row r="601" ht="12.75" customHeight="1">
      <c r="A601" s="141"/>
      <c r="B601" s="141"/>
      <c r="C601" s="141"/>
      <c r="D601" s="141"/>
      <c r="E601" s="142"/>
      <c r="F601" s="141"/>
      <c r="G601" s="141"/>
      <c r="H601" s="141"/>
      <c r="I601" s="141"/>
      <c r="J601" s="141"/>
      <c r="K601" s="141"/>
      <c r="L601" s="141"/>
      <c r="M601" s="144"/>
      <c r="N601" s="144"/>
      <c r="O601" s="141"/>
      <c r="P601" s="145"/>
      <c r="Q601" s="141"/>
      <c r="R601" s="144"/>
      <c r="S601" s="141"/>
      <c r="T601" s="141"/>
      <c r="U601" s="141"/>
    </row>
    <row r="602" ht="12.75" customHeight="1">
      <c r="A602" s="141"/>
      <c r="B602" s="141"/>
      <c r="C602" s="141"/>
      <c r="D602" s="141"/>
      <c r="E602" s="142"/>
      <c r="F602" s="141"/>
      <c r="G602" s="141"/>
      <c r="H602" s="141"/>
      <c r="I602" s="141"/>
      <c r="J602" s="141"/>
      <c r="K602" s="141"/>
      <c r="L602" s="141"/>
      <c r="M602" s="144"/>
      <c r="N602" s="144"/>
      <c r="O602" s="141"/>
      <c r="P602" s="145"/>
      <c r="Q602" s="141"/>
      <c r="R602" s="144"/>
      <c r="S602" s="141"/>
      <c r="T602" s="141"/>
      <c r="U602" s="141"/>
    </row>
    <row r="603" ht="12.75" customHeight="1">
      <c r="A603" s="141"/>
      <c r="B603" s="141"/>
      <c r="C603" s="141"/>
      <c r="D603" s="141"/>
      <c r="E603" s="142"/>
      <c r="F603" s="141"/>
      <c r="G603" s="141"/>
      <c r="H603" s="141"/>
      <c r="I603" s="141"/>
      <c r="J603" s="141"/>
      <c r="K603" s="141"/>
      <c r="L603" s="141"/>
      <c r="M603" s="144"/>
      <c r="N603" s="144"/>
      <c r="O603" s="141"/>
      <c r="P603" s="145"/>
      <c r="Q603" s="141"/>
      <c r="R603" s="144"/>
      <c r="S603" s="141"/>
      <c r="T603" s="141"/>
      <c r="U603" s="141"/>
    </row>
    <row r="604" ht="12.75" customHeight="1">
      <c r="A604" s="141"/>
      <c r="B604" s="141"/>
      <c r="C604" s="141"/>
      <c r="D604" s="141"/>
      <c r="E604" s="142"/>
      <c r="F604" s="141"/>
      <c r="G604" s="141"/>
      <c r="H604" s="141"/>
      <c r="I604" s="141"/>
      <c r="J604" s="141"/>
      <c r="K604" s="141"/>
      <c r="L604" s="141"/>
      <c r="M604" s="144"/>
      <c r="N604" s="144"/>
      <c r="O604" s="141"/>
      <c r="P604" s="145"/>
      <c r="Q604" s="141"/>
      <c r="R604" s="144"/>
      <c r="S604" s="141"/>
      <c r="T604" s="141"/>
      <c r="U604" s="141"/>
    </row>
    <row r="605" ht="12.75" customHeight="1">
      <c r="A605" s="141"/>
      <c r="B605" s="141"/>
      <c r="C605" s="141"/>
      <c r="D605" s="141"/>
      <c r="E605" s="142"/>
      <c r="F605" s="141"/>
      <c r="G605" s="141"/>
      <c r="H605" s="141"/>
      <c r="I605" s="141"/>
      <c r="J605" s="141"/>
      <c r="K605" s="141"/>
      <c r="L605" s="141"/>
      <c r="M605" s="144"/>
      <c r="N605" s="144"/>
      <c r="O605" s="141"/>
      <c r="P605" s="145"/>
      <c r="Q605" s="141"/>
      <c r="R605" s="144"/>
      <c r="S605" s="141"/>
      <c r="T605" s="141"/>
      <c r="U605" s="141"/>
    </row>
    <row r="606" ht="12.75" customHeight="1">
      <c r="A606" s="141"/>
      <c r="B606" s="141"/>
      <c r="C606" s="141"/>
      <c r="D606" s="141"/>
      <c r="E606" s="142"/>
      <c r="F606" s="141"/>
      <c r="G606" s="141"/>
      <c r="H606" s="141"/>
      <c r="I606" s="141"/>
      <c r="J606" s="141"/>
      <c r="K606" s="141"/>
      <c r="L606" s="141"/>
      <c r="M606" s="144"/>
      <c r="N606" s="144"/>
      <c r="O606" s="141"/>
      <c r="P606" s="145"/>
      <c r="Q606" s="141"/>
      <c r="R606" s="144"/>
      <c r="S606" s="141"/>
      <c r="T606" s="141"/>
      <c r="U606" s="141"/>
    </row>
    <row r="607" ht="12.75" customHeight="1">
      <c r="A607" s="141"/>
      <c r="B607" s="141"/>
      <c r="C607" s="141"/>
      <c r="D607" s="141"/>
      <c r="E607" s="142"/>
      <c r="F607" s="141"/>
      <c r="G607" s="141"/>
      <c r="H607" s="141"/>
      <c r="I607" s="141"/>
      <c r="J607" s="141"/>
      <c r="K607" s="141"/>
      <c r="L607" s="141"/>
      <c r="M607" s="144"/>
      <c r="N607" s="144"/>
      <c r="O607" s="141"/>
      <c r="P607" s="145"/>
      <c r="Q607" s="141"/>
      <c r="R607" s="144"/>
      <c r="S607" s="141"/>
      <c r="T607" s="141"/>
      <c r="U607" s="141"/>
    </row>
    <row r="608" ht="12.75" customHeight="1">
      <c r="A608" s="141"/>
      <c r="B608" s="141"/>
      <c r="C608" s="141"/>
      <c r="D608" s="141"/>
      <c r="E608" s="142"/>
      <c r="F608" s="141"/>
      <c r="G608" s="141"/>
      <c r="H608" s="141"/>
      <c r="I608" s="141"/>
      <c r="J608" s="141"/>
      <c r="K608" s="141"/>
      <c r="L608" s="141"/>
      <c r="M608" s="144"/>
      <c r="N608" s="144"/>
      <c r="O608" s="141"/>
      <c r="P608" s="145"/>
      <c r="Q608" s="141"/>
      <c r="R608" s="144"/>
      <c r="S608" s="141"/>
      <c r="T608" s="141"/>
      <c r="U608" s="141"/>
    </row>
    <row r="609" ht="12.75" customHeight="1">
      <c r="A609" s="141"/>
      <c r="B609" s="141"/>
      <c r="C609" s="141"/>
      <c r="D609" s="141"/>
      <c r="E609" s="142"/>
      <c r="F609" s="141"/>
      <c r="G609" s="141"/>
      <c r="H609" s="141"/>
      <c r="I609" s="141"/>
      <c r="J609" s="141"/>
      <c r="K609" s="141"/>
      <c r="L609" s="141"/>
      <c r="M609" s="144"/>
      <c r="N609" s="144"/>
      <c r="O609" s="141"/>
      <c r="P609" s="145"/>
      <c r="Q609" s="141"/>
      <c r="R609" s="144"/>
      <c r="S609" s="141"/>
      <c r="T609" s="141"/>
      <c r="U609" s="141"/>
    </row>
    <row r="610" ht="12.75" customHeight="1">
      <c r="A610" s="141"/>
      <c r="B610" s="141"/>
      <c r="C610" s="141"/>
      <c r="D610" s="141"/>
      <c r="E610" s="142"/>
      <c r="F610" s="141"/>
      <c r="G610" s="141"/>
      <c r="H610" s="141"/>
      <c r="I610" s="141"/>
      <c r="J610" s="141"/>
      <c r="K610" s="141"/>
      <c r="L610" s="141"/>
      <c r="M610" s="144"/>
      <c r="N610" s="144"/>
      <c r="O610" s="141"/>
      <c r="P610" s="145"/>
      <c r="Q610" s="141"/>
      <c r="R610" s="144"/>
      <c r="S610" s="141"/>
      <c r="T610" s="141"/>
      <c r="U610" s="141"/>
    </row>
    <row r="611" ht="12.75" customHeight="1">
      <c r="A611" s="141"/>
      <c r="B611" s="141"/>
      <c r="C611" s="141"/>
      <c r="D611" s="141"/>
      <c r="E611" s="142"/>
      <c r="F611" s="141"/>
      <c r="G611" s="141"/>
      <c r="H611" s="141"/>
      <c r="I611" s="141"/>
      <c r="J611" s="141"/>
      <c r="K611" s="141"/>
      <c r="L611" s="141"/>
      <c r="M611" s="144"/>
      <c r="N611" s="144"/>
      <c r="O611" s="141"/>
      <c r="P611" s="145"/>
      <c r="Q611" s="141"/>
      <c r="R611" s="144"/>
      <c r="S611" s="141"/>
      <c r="T611" s="141"/>
      <c r="U611" s="141"/>
    </row>
    <row r="612" ht="12.75" customHeight="1">
      <c r="A612" s="141"/>
      <c r="B612" s="141"/>
      <c r="C612" s="141"/>
      <c r="D612" s="141"/>
      <c r="E612" s="142"/>
      <c r="F612" s="141"/>
      <c r="G612" s="141"/>
      <c r="H612" s="141"/>
      <c r="I612" s="141"/>
      <c r="J612" s="141"/>
      <c r="K612" s="141"/>
      <c r="L612" s="141"/>
      <c r="M612" s="144"/>
      <c r="N612" s="144"/>
      <c r="O612" s="141"/>
      <c r="P612" s="145"/>
      <c r="Q612" s="141"/>
      <c r="R612" s="144"/>
      <c r="S612" s="141"/>
      <c r="T612" s="141"/>
      <c r="U612" s="141"/>
    </row>
    <row r="613" ht="12.75" customHeight="1">
      <c r="A613" s="141"/>
      <c r="B613" s="141"/>
      <c r="C613" s="141"/>
      <c r="D613" s="141"/>
      <c r="E613" s="142"/>
      <c r="F613" s="141"/>
      <c r="G613" s="141"/>
      <c r="H613" s="141"/>
      <c r="I613" s="141"/>
      <c r="J613" s="141"/>
      <c r="K613" s="141"/>
      <c r="L613" s="141"/>
      <c r="M613" s="144"/>
      <c r="N613" s="144"/>
      <c r="O613" s="141"/>
      <c r="P613" s="145"/>
      <c r="Q613" s="141"/>
      <c r="R613" s="144"/>
      <c r="S613" s="141"/>
      <c r="T613" s="141"/>
      <c r="U613" s="141"/>
    </row>
    <row r="614" ht="12.75" customHeight="1">
      <c r="A614" s="141"/>
      <c r="B614" s="141"/>
      <c r="C614" s="141"/>
      <c r="D614" s="141"/>
      <c r="E614" s="142"/>
      <c r="F614" s="141"/>
      <c r="G614" s="141"/>
      <c r="H614" s="141"/>
      <c r="I614" s="141"/>
      <c r="J614" s="141"/>
      <c r="K614" s="141"/>
      <c r="L614" s="141"/>
      <c r="M614" s="144"/>
      <c r="N614" s="144"/>
      <c r="O614" s="141"/>
      <c r="P614" s="145"/>
      <c r="Q614" s="141"/>
      <c r="R614" s="144"/>
      <c r="S614" s="141"/>
      <c r="T614" s="141"/>
      <c r="U614" s="141"/>
    </row>
    <row r="615" ht="12.75" customHeight="1">
      <c r="A615" s="141"/>
      <c r="B615" s="141"/>
      <c r="C615" s="141"/>
      <c r="D615" s="141"/>
      <c r="E615" s="142"/>
      <c r="F615" s="141"/>
      <c r="G615" s="141"/>
      <c r="H615" s="141"/>
      <c r="I615" s="141"/>
      <c r="J615" s="141"/>
      <c r="K615" s="141"/>
      <c r="L615" s="141"/>
      <c r="M615" s="144"/>
      <c r="N615" s="144"/>
      <c r="O615" s="141"/>
      <c r="P615" s="145"/>
      <c r="Q615" s="141"/>
      <c r="R615" s="144"/>
      <c r="S615" s="141"/>
      <c r="T615" s="141"/>
      <c r="U615" s="141"/>
    </row>
    <row r="616" ht="12.75" customHeight="1">
      <c r="A616" s="141"/>
      <c r="B616" s="141"/>
      <c r="C616" s="141"/>
      <c r="D616" s="141"/>
      <c r="E616" s="142"/>
      <c r="F616" s="141"/>
      <c r="G616" s="141"/>
      <c r="H616" s="141"/>
      <c r="I616" s="141"/>
      <c r="J616" s="141"/>
      <c r="K616" s="141"/>
      <c r="L616" s="141"/>
      <c r="M616" s="144"/>
      <c r="N616" s="144"/>
      <c r="O616" s="141"/>
      <c r="P616" s="145"/>
      <c r="Q616" s="141"/>
      <c r="R616" s="144"/>
      <c r="S616" s="141"/>
      <c r="T616" s="141"/>
      <c r="U616" s="141"/>
    </row>
    <row r="617" ht="12.75" customHeight="1">
      <c r="A617" s="141"/>
      <c r="B617" s="141"/>
      <c r="C617" s="141"/>
      <c r="D617" s="141"/>
      <c r="E617" s="142"/>
      <c r="F617" s="141"/>
      <c r="G617" s="141"/>
      <c r="H617" s="141"/>
      <c r="I617" s="141"/>
      <c r="J617" s="141"/>
      <c r="K617" s="141"/>
      <c r="L617" s="141"/>
      <c r="M617" s="144"/>
      <c r="N617" s="144"/>
      <c r="O617" s="141"/>
      <c r="P617" s="145"/>
      <c r="Q617" s="141"/>
      <c r="R617" s="144"/>
      <c r="S617" s="141"/>
      <c r="T617" s="141"/>
      <c r="U617" s="141"/>
    </row>
    <row r="618" ht="12.75" customHeight="1">
      <c r="A618" s="141"/>
      <c r="B618" s="141"/>
      <c r="C618" s="141"/>
      <c r="D618" s="141"/>
      <c r="E618" s="142"/>
      <c r="F618" s="141"/>
      <c r="G618" s="141"/>
      <c r="H618" s="141"/>
      <c r="I618" s="141"/>
      <c r="J618" s="141"/>
      <c r="K618" s="141"/>
      <c r="L618" s="141"/>
      <c r="M618" s="144"/>
      <c r="N618" s="144"/>
      <c r="O618" s="141"/>
      <c r="P618" s="145"/>
      <c r="Q618" s="141"/>
      <c r="R618" s="144"/>
      <c r="S618" s="141"/>
      <c r="T618" s="141"/>
      <c r="U618" s="141"/>
    </row>
    <row r="619" ht="12.75" customHeight="1">
      <c r="A619" s="141"/>
      <c r="B619" s="141"/>
      <c r="C619" s="141"/>
      <c r="D619" s="141"/>
      <c r="E619" s="142"/>
      <c r="F619" s="141"/>
      <c r="G619" s="141"/>
      <c r="H619" s="141"/>
      <c r="I619" s="141"/>
      <c r="J619" s="141"/>
      <c r="K619" s="141"/>
      <c r="L619" s="141"/>
      <c r="M619" s="144"/>
      <c r="N619" s="144"/>
      <c r="O619" s="141"/>
      <c r="P619" s="145"/>
      <c r="Q619" s="141"/>
      <c r="R619" s="144"/>
      <c r="S619" s="141"/>
      <c r="T619" s="141"/>
      <c r="U619" s="141"/>
    </row>
    <row r="620" ht="12.75" customHeight="1">
      <c r="A620" s="141"/>
      <c r="B620" s="141"/>
      <c r="C620" s="141"/>
      <c r="D620" s="141"/>
      <c r="E620" s="142"/>
      <c r="F620" s="141"/>
      <c r="G620" s="141"/>
      <c r="H620" s="141"/>
      <c r="I620" s="141"/>
      <c r="J620" s="141"/>
      <c r="K620" s="141"/>
      <c r="L620" s="141"/>
      <c r="M620" s="144"/>
      <c r="N620" s="144"/>
      <c r="O620" s="141"/>
      <c r="P620" s="145"/>
      <c r="Q620" s="141"/>
      <c r="R620" s="144"/>
      <c r="S620" s="141"/>
      <c r="T620" s="141"/>
      <c r="U620" s="141"/>
    </row>
    <row r="621" ht="12.75" customHeight="1">
      <c r="A621" s="141"/>
      <c r="B621" s="141"/>
      <c r="C621" s="141"/>
      <c r="D621" s="141"/>
      <c r="E621" s="142"/>
      <c r="F621" s="141"/>
      <c r="G621" s="141"/>
      <c r="H621" s="141"/>
      <c r="I621" s="141"/>
      <c r="J621" s="141"/>
      <c r="K621" s="141"/>
      <c r="L621" s="141"/>
      <c r="M621" s="144"/>
      <c r="N621" s="144"/>
      <c r="O621" s="141"/>
      <c r="P621" s="145"/>
      <c r="Q621" s="141"/>
      <c r="R621" s="144"/>
      <c r="S621" s="141"/>
      <c r="T621" s="141"/>
      <c r="U621" s="141"/>
    </row>
    <row r="622" ht="12.75" customHeight="1">
      <c r="A622" s="141"/>
      <c r="B622" s="141"/>
      <c r="C622" s="141"/>
      <c r="D622" s="141"/>
      <c r="E622" s="142"/>
      <c r="F622" s="141"/>
      <c r="G622" s="141"/>
      <c r="H622" s="141"/>
      <c r="I622" s="141"/>
      <c r="J622" s="141"/>
      <c r="K622" s="141"/>
      <c r="L622" s="141"/>
      <c r="M622" s="144"/>
      <c r="N622" s="144"/>
      <c r="O622" s="141"/>
      <c r="P622" s="145"/>
      <c r="Q622" s="141"/>
      <c r="R622" s="144"/>
      <c r="S622" s="141"/>
      <c r="T622" s="141"/>
      <c r="U622" s="141"/>
    </row>
    <row r="623" ht="12.75" customHeight="1">
      <c r="A623" s="141"/>
      <c r="B623" s="141"/>
      <c r="C623" s="141"/>
      <c r="D623" s="141"/>
      <c r="E623" s="142"/>
      <c r="F623" s="141"/>
      <c r="G623" s="141"/>
      <c r="H623" s="141"/>
      <c r="I623" s="141"/>
      <c r="J623" s="141"/>
      <c r="K623" s="141"/>
      <c r="L623" s="141"/>
      <c r="M623" s="144"/>
      <c r="N623" s="144"/>
      <c r="O623" s="141"/>
      <c r="P623" s="145"/>
      <c r="Q623" s="141"/>
      <c r="R623" s="144"/>
      <c r="S623" s="141"/>
      <c r="T623" s="141"/>
      <c r="U623" s="141"/>
    </row>
    <row r="624" ht="12.75" customHeight="1">
      <c r="A624" s="141"/>
      <c r="B624" s="141"/>
      <c r="C624" s="141"/>
      <c r="D624" s="141"/>
      <c r="E624" s="142"/>
      <c r="F624" s="141"/>
      <c r="G624" s="141"/>
      <c r="H624" s="141"/>
      <c r="I624" s="141"/>
      <c r="J624" s="141"/>
      <c r="K624" s="141"/>
      <c r="L624" s="141"/>
      <c r="M624" s="144"/>
      <c r="N624" s="144"/>
      <c r="O624" s="141"/>
      <c r="P624" s="145"/>
      <c r="Q624" s="141"/>
      <c r="R624" s="144"/>
      <c r="S624" s="141"/>
      <c r="T624" s="141"/>
      <c r="U624" s="141"/>
    </row>
    <row r="625" ht="12.75" customHeight="1">
      <c r="A625" s="141"/>
      <c r="B625" s="141"/>
      <c r="C625" s="141"/>
      <c r="D625" s="141"/>
      <c r="E625" s="142"/>
      <c r="F625" s="141"/>
      <c r="G625" s="141"/>
      <c r="H625" s="141"/>
      <c r="I625" s="141"/>
      <c r="J625" s="141"/>
      <c r="K625" s="141"/>
      <c r="L625" s="141"/>
      <c r="M625" s="144"/>
      <c r="N625" s="144"/>
      <c r="O625" s="141"/>
      <c r="P625" s="145"/>
      <c r="Q625" s="141"/>
      <c r="R625" s="144"/>
      <c r="S625" s="141"/>
      <c r="T625" s="141"/>
      <c r="U625" s="141"/>
    </row>
    <row r="626" ht="12.75" customHeight="1">
      <c r="A626" s="141"/>
      <c r="B626" s="141"/>
      <c r="C626" s="141"/>
      <c r="D626" s="141"/>
      <c r="E626" s="142"/>
      <c r="F626" s="141"/>
      <c r="G626" s="141"/>
      <c r="H626" s="141"/>
      <c r="I626" s="141"/>
      <c r="J626" s="141"/>
      <c r="K626" s="141"/>
      <c r="L626" s="141"/>
      <c r="M626" s="144"/>
      <c r="N626" s="144"/>
      <c r="O626" s="141"/>
      <c r="P626" s="145"/>
      <c r="Q626" s="141"/>
      <c r="R626" s="144"/>
      <c r="S626" s="141"/>
      <c r="T626" s="141"/>
      <c r="U626" s="141"/>
    </row>
    <row r="627" ht="12.75" customHeight="1">
      <c r="A627" s="141"/>
      <c r="B627" s="141"/>
      <c r="C627" s="141"/>
      <c r="D627" s="141"/>
      <c r="E627" s="142"/>
      <c r="F627" s="141"/>
      <c r="G627" s="141"/>
      <c r="H627" s="141"/>
      <c r="I627" s="141"/>
      <c r="J627" s="141"/>
      <c r="K627" s="141"/>
      <c r="L627" s="141"/>
      <c r="M627" s="144"/>
      <c r="N627" s="144"/>
      <c r="O627" s="141"/>
      <c r="P627" s="145"/>
      <c r="Q627" s="141"/>
      <c r="R627" s="144"/>
      <c r="S627" s="141"/>
      <c r="T627" s="141"/>
      <c r="U627" s="141"/>
    </row>
    <row r="628" ht="12.75" customHeight="1">
      <c r="A628" s="141"/>
      <c r="B628" s="141"/>
      <c r="C628" s="141"/>
      <c r="D628" s="141"/>
      <c r="E628" s="142"/>
      <c r="F628" s="141"/>
      <c r="G628" s="141"/>
      <c r="H628" s="141"/>
      <c r="I628" s="141"/>
      <c r="J628" s="141"/>
      <c r="K628" s="141"/>
      <c r="L628" s="141"/>
      <c r="M628" s="144"/>
      <c r="N628" s="144"/>
      <c r="O628" s="141"/>
      <c r="P628" s="145"/>
      <c r="Q628" s="141"/>
      <c r="R628" s="144"/>
      <c r="S628" s="141"/>
      <c r="T628" s="141"/>
      <c r="U628" s="141"/>
    </row>
    <row r="629" ht="12.75" customHeight="1">
      <c r="A629" s="141"/>
      <c r="B629" s="141"/>
      <c r="C629" s="141"/>
      <c r="D629" s="141"/>
      <c r="E629" s="142"/>
      <c r="F629" s="141"/>
      <c r="G629" s="141"/>
      <c r="H629" s="141"/>
      <c r="I629" s="141"/>
      <c r="J629" s="141"/>
      <c r="K629" s="141"/>
      <c r="L629" s="141"/>
      <c r="M629" s="144"/>
      <c r="N629" s="144"/>
      <c r="O629" s="141"/>
      <c r="P629" s="145"/>
      <c r="Q629" s="141"/>
      <c r="R629" s="144"/>
      <c r="S629" s="141"/>
      <c r="T629" s="141"/>
      <c r="U629" s="141"/>
    </row>
    <row r="630" ht="12.75" customHeight="1">
      <c r="A630" s="141"/>
      <c r="B630" s="141"/>
      <c r="C630" s="141"/>
      <c r="D630" s="141"/>
      <c r="E630" s="142"/>
      <c r="F630" s="141"/>
      <c r="G630" s="141"/>
      <c r="H630" s="141"/>
      <c r="I630" s="141"/>
      <c r="J630" s="141"/>
      <c r="K630" s="141"/>
      <c r="L630" s="141"/>
      <c r="M630" s="144"/>
      <c r="N630" s="144"/>
      <c r="O630" s="141"/>
      <c r="P630" s="145"/>
      <c r="Q630" s="141"/>
      <c r="R630" s="144"/>
      <c r="S630" s="141"/>
      <c r="T630" s="141"/>
      <c r="U630" s="141"/>
    </row>
    <row r="631" ht="12.75" customHeight="1">
      <c r="A631" s="141"/>
      <c r="B631" s="141"/>
      <c r="C631" s="141"/>
      <c r="D631" s="141"/>
      <c r="E631" s="142"/>
      <c r="F631" s="141"/>
      <c r="G631" s="141"/>
      <c r="H631" s="141"/>
      <c r="I631" s="141"/>
      <c r="J631" s="141"/>
      <c r="K631" s="141"/>
      <c r="L631" s="141"/>
      <c r="M631" s="144"/>
      <c r="N631" s="144"/>
      <c r="O631" s="141"/>
      <c r="P631" s="145"/>
      <c r="Q631" s="141"/>
      <c r="R631" s="144"/>
      <c r="S631" s="141"/>
      <c r="T631" s="141"/>
      <c r="U631" s="141"/>
    </row>
    <row r="632" ht="12.75" customHeight="1">
      <c r="A632" s="141"/>
      <c r="B632" s="141"/>
      <c r="C632" s="141"/>
      <c r="D632" s="141"/>
      <c r="E632" s="142"/>
      <c r="F632" s="141"/>
      <c r="G632" s="141"/>
      <c r="H632" s="141"/>
      <c r="I632" s="141"/>
      <c r="J632" s="141"/>
      <c r="K632" s="141"/>
      <c r="L632" s="141"/>
      <c r="M632" s="144"/>
      <c r="N632" s="144"/>
      <c r="O632" s="141"/>
      <c r="P632" s="145"/>
      <c r="Q632" s="141"/>
      <c r="R632" s="144"/>
      <c r="S632" s="141"/>
      <c r="T632" s="141"/>
      <c r="U632" s="141"/>
    </row>
    <row r="633" ht="12.75" customHeight="1">
      <c r="A633" s="141"/>
      <c r="B633" s="141"/>
      <c r="C633" s="141"/>
      <c r="D633" s="141"/>
      <c r="E633" s="142"/>
      <c r="F633" s="141"/>
      <c r="G633" s="141"/>
      <c r="H633" s="141"/>
      <c r="I633" s="141"/>
      <c r="J633" s="141"/>
      <c r="K633" s="141"/>
      <c r="L633" s="141"/>
      <c r="M633" s="144"/>
      <c r="N633" s="144"/>
      <c r="O633" s="141"/>
      <c r="P633" s="145"/>
      <c r="Q633" s="141"/>
      <c r="R633" s="144"/>
      <c r="S633" s="141"/>
      <c r="T633" s="141"/>
      <c r="U633" s="141"/>
    </row>
    <row r="634" ht="12.75" customHeight="1">
      <c r="A634" s="141"/>
      <c r="B634" s="141"/>
      <c r="C634" s="141"/>
      <c r="D634" s="141"/>
      <c r="E634" s="142"/>
      <c r="F634" s="141"/>
      <c r="G634" s="141"/>
      <c r="H634" s="141"/>
      <c r="I634" s="141"/>
      <c r="J634" s="141"/>
      <c r="K634" s="141"/>
      <c r="L634" s="141"/>
      <c r="M634" s="144"/>
      <c r="N634" s="144"/>
      <c r="O634" s="141"/>
      <c r="P634" s="145"/>
      <c r="Q634" s="141"/>
      <c r="R634" s="144"/>
      <c r="S634" s="141"/>
      <c r="T634" s="141"/>
      <c r="U634" s="141"/>
    </row>
    <row r="635" ht="12.75" customHeight="1">
      <c r="A635" s="141"/>
      <c r="B635" s="141"/>
      <c r="C635" s="141"/>
      <c r="D635" s="141"/>
      <c r="E635" s="142"/>
      <c r="F635" s="141"/>
      <c r="G635" s="141"/>
      <c r="H635" s="141"/>
      <c r="I635" s="141"/>
      <c r="J635" s="141"/>
      <c r="K635" s="141"/>
      <c r="L635" s="141"/>
      <c r="M635" s="144"/>
      <c r="N635" s="144"/>
      <c r="O635" s="141"/>
      <c r="P635" s="145"/>
      <c r="Q635" s="141"/>
      <c r="R635" s="144"/>
      <c r="S635" s="141"/>
      <c r="T635" s="141"/>
      <c r="U635" s="141"/>
    </row>
    <row r="636" ht="12.75" customHeight="1">
      <c r="A636" s="141"/>
      <c r="B636" s="141"/>
      <c r="C636" s="141"/>
      <c r="D636" s="141"/>
      <c r="E636" s="142"/>
      <c r="F636" s="141"/>
      <c r="G636" s="141"/>
      <c r="H636" s="141"/>
      <c r="I636" s="141"/>
      <c r="J636" s="141"/>
      <c r="K636" s="141"/>
      <c r="L636" s="141"/>
      <c r="M636" s="144"/>
      <c r="N636" s="144"/>
      <c r="O636" s="141"/>
      <c r="P636" s="145"/>
      <c r="Q636" s="141"/>
      <c r="R636" s="144"/>
      <c r="S636" s="141"/>
      <c r="T636" s="141"/>
      <c r="U636" s="141"/>
    </row>
    <row r="637" ht="12.75" customHeight="1">
      <c r="A637" s="141"/>
      <c r="B637" s="141"/>
      <c r="C637" s="141"/>
      <c r="D637" s="141"/>
      <c r="E637" s="142"/>
      <c r="F637" s="141"/>
      <c r="G637" s="141"/>
      <c r="H637" s="141"/>
      <c r="I637" s="141"/>
      <c r="J637" s="141"/>
      <c r="K637" s="141"/>
      <c r="L637" s="141"/>
      <c r="M637" s="144"/>
      <c r="N637" s="144"/>
      <c r="O637" s="141"/>
      <c r="P637" s="145"/>
      <c r="Q637" s="141"/>
      <c r="R637" s="144"/>
      <c r="S637" s="141"/>
      <c r="T637" s="141"/>
      <c r="U637" s="141"/>
    </row>
    <row r="638" ht="12.75" customHeight="1">
      <c r="A638" s="141"/>
      <c r="B638" s="141"/>
      <c r="C638" s="141"/>
      <c r="D638" s="141"/>
      <c r="E638" s="142"/>
      <c r="F638" s="141"/>
      <c r="G638" s="141"/>
      <c r="H638" s="141"/>
      <c r="I638" s="141"/>
      <c r="J638" s="141"/>
      <c r="K638" s="141"/>
      <c r="L638" s="141"/>
      <c r="M638" s="144"/>
      <c r="N638" s="144"/>
      <c r="O638" s="141"/>
      <c r="P638" s="145"/>
      <c r="Q638" s="141"/>
      <c r="R638" s="144"/>
      <c r="S638" s="141"/>
      <c r="T638" s="141"/>
      <c r="U638" s="141"/>
    </row>
    <row r="639" ht="12.75" customHeight="1">
      <c r="A639" s="141"/>
      <c r="B639" s="141"/>
      <c r="C639" s="141"/>
      <c r="D639" s="141"/>
      <c r="E639" s="142"/>
      <c r="F639" s="141"/>
      <c r="G639" s="141"/>
      <c r="H639" s="141"/>
      <c r="I639" s="141"/>
      <c r="J639" s="141"/>
      <c r="K639" s="141"/>
      <c r="L639" s="141"/>
      <c r="M639" s="144"/>
      <c r="N639" s="144"/>
      <c r="O639" s="141"/>
      <c r="P639" s="145"/>
      <c r="Q639" s="141"/>
      <c r="R639" s="144"/>
      <c r="S639" s="141"/>
      <c r="T639" s="141"/>
      <c r="U639" s="141"/>
    </row>
    <row r="640" ht="12.75" customHeight="1">
      <c r="A640" s="141"/>
      <c r="B640" s="141"/>
      <c r="C640" s="141"/>
      <c r="D640" s="141"/>
      <c r="E640" s="142"/>
      <c r="F640" s="141"/>
      <c r="G640" s="141"/>
      <c r="H640" s="141"/>
      <c r="I640" s="141"/>
      <c r="J640" s="141"/>
      <c r="K640" s="141"/>
      <c r="L640" s="141"/>
      <c r="M640" s="144"/>
      <c r="N640" s="144"/>
      <c r="O640" s="141"/>
      <c r="P640" s="145"/>
      <c r="Q640" s="141"/>
      <c r="R640" s="144"/>
      <c r="S640" s="141"/>
      <c r="T640" s="141"/>
      <c r="U640" s="141"/>
    </row>
    <row r="641" ht="12.75" customHeight="1">
      <c r="A641" s="141"/>
      <c r="B641" s="141"/>
      <c r="C641" s="141"/>
      <c r="D641" s="141"/>
      <c r="E641" s="142"/>
      <c r="F641" s="141"/>
      <c r="G641" s="141"/>
      <c r="H641" s="141"/>
      <c r="I641" s="141"/>
      <c r="J641" s="141"/>
      <c r="K641" s="141"/>
      <c r="L641" s="141"/>
      <c r="M641" s="144"/>
      <c r="N641" s="144"/>
      <c r="O641" s="141"/>
      <c r="P641" s="145"/>
      <c r="Q641" s="141"/>
      <c r="R641" s="144"/>
      <c r="S641" s="141"/>
      <c r="T641" s="141"/>
      <c r="U641" s="141"/>
    </row>
    <row r="642" ht="12.75" customHeight="1">
      <c r="A642" s="141"/>
      <c r="B642" s="141"/>
      <c r="C642" s="141"/>
      <c r="D642" s="141"/>
      <c r="E642" s="142"/>
      <c r="F642" s="141"/>
      <c r="G642" s="141"/>
      <c r="H642" s="141"/>
      <c r="I642" s="141"/>
      <c r="J642" s="141"/>
      <c r="K642" s="141"/>
      <c r="L642" s="141"/>
      <c r="M642" s="144"/>
      <c r="N642" s="144"/>
      <c r="O642" s="141"/>
      <c r="P642" s="145"/>
      <c r="Q642" s="141"/>
      <c r="R642" s="144"/>
      <c r="S642" s="141"/>
      <c r="T642" s="141"/>
      <c r="U642" s="141"/>
    </row>
    <row r="643" ht="12.75" customHeight="1">
      <c r="A643" s="141"/>
      <c r="B643" s="141"/>
      <c r="C643" s="141"/>
      <c r="D643" s="141"/>
      <c r="E643" s="142"/>
      <c r="F643" s="141"/>
      <c r="G643" s="141"/>
      <c r="H643" s="141"/>
      <c r="I643" s="141"/>
      <c r="J643" s="141"/>
      <c r="K643" s="141"/>
      <c r="L643" s="141"/>
      <c r="M643" s="144"/>
      <c r="N643" s="144"/>
      <c r="O643" s="141"/>
      <c r="P643" s="145"/>
      <c r="Q643" s="141"/>
      <c r="R643" s="144"/>
      <c r="S643" s="141"/>
      <c r="T643" s="141"/>
      <c r="U643" s="141"/>
    </row>
    <row r="644" ht="12.75" customHeight="1">
      <c r="A644" s="141"/>
      <c r="B644" s="141"/>
      <c r="C644" s="141"/>
      <c r="D644" s="141"/>
      <c r="E644" s="142"/>
      <c r="F644" s="141"/>
      <c r="G644" s="141"/>
      <c r="H644" s="141"/>
      <c r="I644" s="141"/>
      <c r="J644" s="141"/>
      <c r="K644" s="141"/>
      <c r="L644" s="141"/>
      <c r="M644" s="144"/>
      <c r="N644" s="144"/>
      <c r="O644" s="141"/>
      <c r="P644" s="145"/>
      <c r="Q644" s="141"/>
      <c r="R644" s="144"/>
      <c r="S644" s="141"/>
      <c r="T644" s="141"/>
      <c r="U644" s="141"/>
    </row>
    <row r="645" ht="12.75" customHeight="1">
      <c r="A645" s="141"/>
      <c r="B645" s="141"/>
      <c r="C645" s="141"/>
      <c r="D645" s="141"/>
      <c r="E645" s="142"/>
      <c r="F645" s="141"/>
      <c r="G645" s="141"/>
      <c r="H645" s="141"/>
      <c r="I645" s="141"/>
      <c r="J645" s="141"/>
      <c r="K645" s="141"/>
      <c r="L645" s="141"/>
      <c r="M645" s="144"/>
      <c r="N645" s="144"/>
      <c r="O645" s="141"/>
      <c r="P645" s="145"/>
      <c r="Q645" s="141"/>
      <c r="R645" s="144"/>
      <c r="S645" s="141"/>
      <c r="T645" s="141"/>
      <c r="U645" s="141"/>
    </row>
    <row r="646" ht="12.75" customHeight="1">
      <c r="A646" s="141"/>
      <c r="B646" s="141"/>
      <c r="C646" s="141"/>
      <c r="D646" s="141"/>
      <c r="E646" s="142"/>
      <c r="F646" s="141"/>
      <c r="G646" s="141"/>
      <c r="H646" s="141"/>
      <c r="I646" s="141"/>
      <c r="J646" s="141"/>
      <c r="K646" s="141"/>
      <c r="L646" s="141"/>
      <c r="M646" s="144"/>
      <c r="N646" s="144"/>
      <c r="O646" s="141"/>
      <c r="P646" s="145"/>
      <c r="Q646" s="141"/>
      <c r="R646" s="144"/>
      <c r="S646" s="141"/>
      <c r="T646" s="141"/>
      <c r="U646" s="141"/>
    </row>
    <row r="647" ht="12.75" customHeight="1">
      <c r="A647" s="141"/>
      <c r="B647" s="141"/>
      <c r="C647" s="141"/>
      <c r="D647" s="141"/>
      <c r="E647" s="142"/>
      <c r="F647" s="141"/>
      <c r="G647" s="141"/>
      <c r="H647" s="141"/>
      <c r="I647" s="141"/>
      <c r="J647" s="141"/>
      <c r="K647" s="141"/>
      <c r="L647" s="141"/>
      <c r="M647" s="144"/>
      <c r="N647" s="144"/>
      <c r="O647" s="141"/>
      <c r="P647" s="145"/>
      <c r="Q647" s="141"/>
      <c r="R647" s="144"/>
      <c r="S647" s="141"/>
      <c r="T647" s="141"/>
      <c r="U647" s="141"/>
    </row>
    <row r="648" ht="12.75" customHeight="1">
      <c r="A648" s="141"/>
      <c r="B648" s="141"/>
      <c r="C648" s="141"/>
      <c r="D648" s="141"/>
      <c r="E648" s="142"/>
      <c r="F648" s="141"/>
      <c r="G648" s="141"/>
      <c r="H648" s="141"/>
      <c r="I648" s="141"/>
      <c r="J648" s="141"/>
      <c r="K648" s="141"/>
      <c r="L648" s="141"/>
      <c r="M648" s="144"/>
      <c r="N648" s="144"/>
      <c r="O648" s="141"/>
      <c r="P648" s="145"/>
      <c r="Q648" s="141"/>
      <c r="R648" s="144"/>
      <c r="S648" s="141"/>
      <c r="T648" s="141"/>
      <c r="U648" s="141"/>
    </row>
    <row r="649" ht="12.75" customHeight="1">
      <c r="A649" s="141"/>
      <c r="B649" s="141"/>
      <c r="C649" s="141"/>
      <c r="D649" s="141"/>
      <c r="E649" s="142"/>
      <c r="F649" s="141"/>
      <c r="G649" s="141"/>
      <c r="H649" s="141"/>
      <c r="I649" s="141"/>
      <c r="J649" s="141"/>
      <c r="K649" s="141"/>
      <c r="L649" s="141"/>
      <c r="M649" s="144"/>
      <c r="N649" s="144"/>
      <c r="O649" s="141"/>
      <c r="P649" s="145"/>
      <c r="Q649" s="141"/>
      <c r="R649" s="144"/>
      <c r="S649" s="141"/>
      <c r="T649" s="141"/>
      <c r="U649" s="141"/>
    </row>
    <row r="650" ht="12.75" customHeight="1">
      <c r="A650" s="141"/>
      <c r="B650" s="141"/>
      <c r="C650" s="141"/>
      <c r="D650" s="141"/>
      <c r="E650" s="142"/>
      <c r="F650" s="141"/>
      <c r="G650" s="141"/>
      <c r="H650" s="141"/>
      <c r="I650" s="141"/>
      <c r="J650" s="141"/>
      <c r="K650" s="141"/>
      <c r="L650" s="141"/>
      <c r="M650" s="144"/>
      <c r="N650" s="144"/>
      <c r="O650" s="141"/>
      <c r="P650" s="145"/>
      <c r="Q650" s="141"/>
      <c r="R650" s="144"/>
      <c r="S650" s="141"/>
      <c r="T650" s="141"/>
      <c r="U650" s="141"/>
    </row>
    <row r="651" ht="12.75" customHeight="1">
      <c r="A651" s="141"/>
      <c r="B651" s="141"/>
      <c r="C651" s="141"/>
      <c r="D651" s="141"/>
      <c r="E651" s="142"/>
      <c r="F651" s="141"/>
      <c r="G651" s="141"/>
      <c r="H651" s="141"/>
      <c r="I651" s="141"/>
      <c r="J651" s="141"/>
      <c r="K651" s="141"/>
      <c r="L651" s="141"/>
      <c r="M651" s="144"/>
      <c r="N651" s="144"/>
      <c r="O651" s="141"/>
      <c r="P651" s="145"/>
      <c r="Q651" s="141"/>
      <c r="R651" s="144"/>
      <c r="S651" s="141"/>
      <c r="T651" s="141"/>
      <c r="U651" s="141"/>
    </row>
    <row r="652" ht="12.75" customHeight="1">
      <c r="A652" s="141"/>
      <c r="B652" s="141"/>
      <c r="C652" s="141"/>
      <c r="D652" s="141"/>
      <c r="E652" s="142"/>
      <c r="F652" s="141"/>
      <c r="G652" s="141"/>
      <c r="H652" s="141"/>
      <c r="I652" s="141"/>
      <c r="J652" s="141"/>
      <c r="K652" s="141"/>
      <c r="L652" s="141"/>
      <c r="M652" s="144"/>
      <c r="N652" s="144"/>
      <c r="O652" s="141"/>
      <c r="P652" s="145"/>
      <c r="Q652" s="141"/>
      <c r="R652" s="144"/>
      <c r="S652" s="141"/>
      <c r="T652" s="141"/>
      <c r="U652" s="141"/>
    </row>
    <row r="653" ht="12.75" customHeight="1">
      <c r="A653" s="141"/>
      <c r="B653" s="141"/>
      <c r="C653" s="141"/>
      <c r="D653" s="141"/>
      <c r="E653" s="142"/>
      <c r="F653" s="141"/>
      <c r="G653" s="141"/>
      <c r="H653" s="141"/>
      <c r="I653" s="141"/>
      <c r="J653" s="141"/>
      <c r="K653" s="141"/>
      <c r="L653" s="141"/>
      <c r="M653" s="144"/>
      <c r="N653" s="144"/>
      <c r="O653" s="141"/>
      <c r="P653" s="145"/>
      <c r="Q653" s="141"/>
      <c r="R653" s="144"/>
      <c r="S653" s="141"/>
      <c r="T653" s="141"/>
      <c r="U653" s="141"/>
    </row>
    <row r="654" ht="12.75" customHeight="1">
      <c r="A654" s="141"/>
      <c r="B654" s="141"/>
      <c r="C654" s="141"/>
      <c r="D654" s="141"/>
      <c r="E654" s="142"/>
      <c r="F654" s="141"/>
      <c r="G654" s="141"/>
      <c r="H654" s="141"/>
      <c r="I654" s="141"/>
      <c r="J654" s="141"/>
      <c r="K654" s="141"/>
      <c r="L654" s="141"/>
      <c r="M654" s="144"/>
      <c r="N654" s="144"/>
      <c r="O654" s="141"/>
      <c r="P654" s="145"/>
      <c r="Q654" s="141"/>
      <c r="R654" s="144"/>
      <c r="S654" s="141"/>
      <c r="T654" s="141"/>
      <c r="U654" s="141"/>
    </row>
    <row r="655" ht="12.75" customHeight="1">
      <c r="A655" s="141"/>
      <c r="B655" s="141"/>
      <c r="C655" s="141"/>
      <c r="D655" s="141"/>
      <c r="E655" s="142"/>
      <c r="F655" s="141"/>
      <c r="G655" s="141"/>
      <c r="H655" s="141"/>
      <c r="I655" s="141"/>
      <c r="J655" s="141"/>
      <c r="K655" s="141"/>
      <c r="L655" s="141"/>
      <c r="M655" s="144"/>
      <c r="N655" s="144"/>
      <c r="O655" s="141"/>
      <c r="P655" s="145"/>
      <c r="Q655" s="141"/>
      <c r="R655" s="144"/>
      <c r="S655" s="141"/>
      <c r="T655" s="141"/>
      <c r="U655" s="141"/>
    </row>
    <row r="656" ht="12.75" customHeight="1">
      <c r="A656" s="141"/>
      <c r="B656" s="141"/>
      <c r="C656" s="141"/>
      <c r="D656" s="141"/>
      <c r="E656" s="142"/>
      <c r="F656" s="141"/>
      <c r="G656" s="141"/>
      <c r="H656" s="141"/>
      <c r="I656" s="141"/>
      <c r="J656" s="141"/>
      <c r="K656" s="141"/>
      <c r="L656" s="141"/>
      <c r="M656" s="144"/>
      <c r="N656" s="144"/>
      <c r="O656" s="141"/>
      <c r="P656" s="145"/>
      <c r="Q656" s="141"/>
      <c r="R656" s="144"/>
      <c r="S656" s="141"/>
      <c r="T656" s="141"/>
      <c r="U656" s="141"/>
    </row>
    <row r="657" ht="12.75" customHeight="1">
      <c r="A657" s="141"/>
      <c r="B657" s="141"/>
      <c r="C657" s="141"/>
      <c r="D657" s="141"/>
      <c r="E657" s="142"/>
      <c r="F657" s="141"/>
      <c r="G657" s="141"/>
      <c r="H657" s="141"/>
      <c r="I657" s="141"/>
      <c r="J657" s="141"/>
      <c r="K657" s="141"/>
      <c r="L657" s="141"/>
      <c r="M657" s="144"/>
      <c r="N657" s="144"/>
      <c r="O657" s="141"/>
      <c r="P657" s="145"/>
      <c r="Q657" s="141"/>
      <c r="R657" s="144"/>
      <c r="S657" s="141"/>
      <c r="T657" s="141"/>
      <c r="U657" s="141"/>
    </row>
    <row r="658" ht="12.75" customHeight="1">
      <c r="A658" s="141"/>
      <c r="B658" s="141"/>
      <c r="C658" s="141"/>
      <c r="D658" s="141"/>
      <c r="E658" s="142"/>
      <c r="F658" s="141"/>
      <c r="G658" s="141"/>
      <c r="H658" s="141"/>
      <c r="I658" s="141"/>
      <c r="J658" s="141"/>
      <c r="K658" s="141"/>
      <c r="L658" s="141"/>
      <c r="M658" s="144"/>
      <c r="N658" s="144"/>
      <c r="O658" s="141"/>
      <c r="P658" s="145"/>
      <c r="Q658" s="141"/>
      <c r="R658" s="144"/>
      <c r="S658" s="141"/>
      <c r="T658" s="141"/>
      <c r="U658" s="141"/>
    </row>
    <row r="659" ht="12.75" customHeight="1">
      <c r="A659" s="141"/>
      <c r="B659" s="141"/>
      <c r="C659" s="141"/>
      <c r="D659" s="141"/>
      <c r="E659" s="142"/>
      <c r="F659" s="141"/>
      <c r="G659" s="141"/>
      <c r="H659" s="141"/>
      <c r="I659" s="141"/>
      <c r="J659" s="141"/>
      <c r="K659" s="141"/>
      <c r="L659" s="141"/>
      <c r="M659" s="144"/>
      <c r="N659" s="144"/>
      <c r="O659" s="141"/>
      <c r="P659" s="145"/>
      <c r="Q659" s="141"/>
      <c r="R659" s="144"/>
      <c r="S659" s="141"/>
      <c r="T659" s="141"/>
      <c r="U659" s="141"/>
    </row>
    <row r="660" ht="12.75" customHeight="1">
      <c r="A660" s="141"/>
      <c r="B660" s="141"/>
      <c r="C660" s="141"/>
      <c r="D660" s="141"/>
      <c r="E660" s="142"/>
      <c r="F660" s="141"/>
      <c r="G660" s="141"/>
      <c r="H660" s="141"/>
      <c r="I660" s="141"/>
      <c r="J660" s="141"/>
      <c r="K660" s="141"/>
      <c r="L660" s="141"/>
      <c r="M660" s="144"/>
      <c r="N660" s="144"/>
      <c r="O660" s="141"/>
      <c r="P660" s="145"/>
      <c r="Q660" s="141"/>
      <c r="R660" s="144"/>
      <c r="S660" s="141"/>
      <c r="T660" s="141"/>
      <c r="U660" s="141"/>
    </row>
    <row r="661" ht="12.75" customHeight="1">
      <c r="A661" s="141"/>
      <c r="B661" s="141"/>
      <c r="C661" s="141"/>
      <c r="D661" s="141"/>
      <c r="E661" s="142"/>
      <c r="F661" s="141"/>
      <c r="G661" s="141"/>
      <c r="H661" s="141"/>
      <c r="I661" s="141"/>
      <c r="J661" s="141"/>
      <c r="K661" s="141"/>
      <c r="L661" s="141"/>
      <c r="M661" s="144"/>
      <c r="N661" s="144"/>
      <c r="O661" s="141"/>
      <c r="P661" s="145"/>
      <c r="Q661" s="141"/>
      <c r="R661" s="144"/>
      <c r="S661" s="141"/>
      <c r="T661" s="141"/>
      <c r="U661" s="141"/>
    </row>
    <row r="662" ht="12.75" customHeight="1">
      <c r="A662" s="141"/>
      <c r="B662" s="141"/>
      <c r="C662" s="141"/>
      <c r="D662" s="141"/>
      <c r="E662" s="142"/>
      <c r="F662" s="141"/>
      <c r="G662" s="141"/>
      <c r="H662" s="141"/>
      <c r="I662" s="141"/>
      <c r="J662" s="141"/>
      <c r="K662" s="141"/>
      <c r="L662" s="141"/>
      <c r="M662" s="144"/>
      <c r="N662" s="144"/>
      <c r="O662" s="141"/>
      <c r="P662" s="145"/>
      <c r="Q662" s="141"/>
      <c r="R662" s="144"/>
      <c r="S662" s="141"/>
      <c r="T662" s="141"/>
      <c r="U662" s="141"/>
    </row>
    <row r="663" ht="12.75" customHeight="1">
      <c r="A663" s="141"/>
      <c r="B663" s="141"/>
      <c r="C663" s="141"/>
      <c r="D663" s="141"/>
      <c r="E663" s="142"/>
      <c r="F663" s="141"/>
      <c r="G663" s="141"/>
      <c r="H663" s="141"/>
      <c r="I663" s="141"/>
      <c r="J663" s="141"/>
      <c r="K663" s="141"/>
      <c r="L663" s="141"/>
      <c r="M663" s="144"/>
      <c r="N663" s="144"/>
      <c r="O663" s="141"/>
      <c r="P663" s="145"/>
      <c r="Q663" s="141"/>
      <c r="R663" s="144"/>
      <c r="S663" s="141"/>
      <c r="T663" s="141"/>
      <c r="U663" s="141"/>
    </row>
    <row r="664" ht="12.75" customHeight="1">
      <c r="A664" s="141"/>
      <c r="B664" s="141"/>
      <c r="C664" s="141"/>
      <c r="D664" s="141"/>
      <c r="E664" s="142"/>
      <c r="F664" s="141"/>
      <c r="G664" s="141"/>
      <c r="H664" s="141"/>
      <c r="I664" s="141"/>
      <c r="J664" s="141"/>
      <c r="K664" s="141"/>
      <c r="L664" s="141"/>
      <c r="M664" s="144"/>
      <c r="N664" s="144"/>
      <c r="O664" s="141"/>
      <c r="P664" s="145"/>
      <c r="Q664" s="141"/>
      <c r="R664" s="144"/>
      <c r="S664" s="141"/>
      <c r="T664" s="141"/>
      <c r="U664" s="141"/>
    </row>
    <row r="665" ht="12.75" customHeight="1">
      <c r="A665" s="141"/>
      <c r="B665" s="141"/>
      <c r="C665" s="141"/>
      <c r="D665" s="141"/>
      <c r="E665" s="142"/>
      <c r="F665" s="141"/>
      <c r="G665" s="141"/>
      <c r="H665" s="141"/>
      <c r="I665" s="141"/>
      <c r="J665" s="141"/>
      <c r="K665" s="141"/>
      <c r="L665" s="141"/>
      <c r="M665" s="144"/>
      <c r="N665" s="144"/>
      <c r="O665" s="141"/>
      <c r="P665" s="145"/>
      <c r="Q665" s="141"/>
      <c r="R665" s="144"/>
      <c r="S665" s="141"/>
      <c r="T665" s="141"/>
      <c r="U665" s="141"/>
    </row>
    <row r="666" ht="12.75" customHeight="1">
      <c r="A666" s="141"/>
      <c r="B666" s="141"/>
      <c r="C666" s="141"/>
      <c r="D666" s="141"/>
      <c r="E666" s="142"/>
      <c r="F666" s="141"/>
      <c r="G666" s="141"/>
      <c r="H666" s="141"/>
      <c r="I666" s="141"/>
      <c r="J666" s="141"/>
      <c r="K666" s="141"/>
      <c r="L666" s="141"/>
      <c r="M666" s="144"/>
      <c r="N666" s="144"/>
      <c r="O666" s="141"/>
      <c r="P666" s="145"/>
      <c r="Q666" s="141"/>
      <c r="R666" s="144"/>
      <c r="S666" s="141"/>
      <c r="T666" s="141"/>
      <c r="U666" s="141"/>
    </row>
    <row r="667" ht="12.75" customHeight="1">
      <c r="A667" s="141"/>
      <c r="B667" s="141"/>
      <c r="C667" s="141"/>
      <c r="D667" s="141"/>
      <c r="E667" s="142"/>
      <c r="F667" s="141"/>
      <c r="G667" s="141"/>
      <c r="H667" s="141"/>
      <c r="I667" s="141"/>
      <c r="J667" s="141"/>
      <c r="K667" s="141"/>
      <c r="L667" s="141"/>
      <c r="M667" s="144"/>
      <c r="N667" s="144"/>
      <c r="O667" s="141"/>
      <c r="P667" s="145"/>
      <c r="Q667" s="141"/>
      <c r="R667" s="144"/>
      <c r="S667" s="141"/>
      <c r="T667" s="141"/>
      <c r="U667" s="141"/>
    </row>
    <row r="668" ht="12.75" customHeight="1">
      <c r="A668" s="141"/>
      <c r="B668" s="141"/>
      <c r="C668" s="141"/>
      <c r="D668" s="141"/>
      <c r="E668" s="142"/>
      <c r="F668" s="141"/>
      <c r="G668" s="141"/>
      <c r="H668" s="141"/>
      <c r="I668" s="141"/>
      <c r="J668" s="141"/>
      <c r="K668" s="141"/>
      <c r="L668" s="141"/>
      <c r="M668" s="144"/>
      <c r="N668" s="144"/>
      <c r="O668" s="141"/>
      <c r="P668" s="145"/>
      <c r="Q668" s="141"/>
      <c r="R668" s="144"/>
      <c r="S668" s="141"/>
      <c r="T668" s="141"/>
      <c r="U668" s="141"/>
    </row>
    <row r="669" ht="12.75" customHeight="1">
      <c r="A669" s="141"/>
      <c r="B669" s="141"/>
      <c r="C669" s="141"/>
      <c r="D669" s="141"/>
      <c r="E669" s="142"/>
      <c r="F669" s="141"/>
      <c r="G669" s="141"/>
      <c r="H669" s="141"/>
      <c r="I669" s="141"/>
      <c r="J669" s="141"/>
      <c r="K669" s="141"/>
      <c r="L669" s="141"/>
      <c r="M669" s="144"/>
      <c r="N669" s="144"/>
      <c r="O669" s="141"/>
      <c r="P669" s="145"/>
      <c r="Q669" s="141"/>
      <c r="R669" s="144"/>
      <c r="S669" s="141"/>
      <c r="T669" s="141"/>
      <c r="U669" s="141"/>
    </row>
    <row r="670" ht="12.75" customHeight="1">
      <c r="A670" s="141"/>
      <c r="B670" s="141"/>
      <c r="C670" s="141"/>
      <c r="D670" s="141"/>
      <c r="E670" s="142"/>
      <c r="F670" s="141"/>
      <c r="G670" s="141"/>
      <c r="H670" s="141"/>
      <c r="I670" s="141"/>
      <c r="J670" s="141"/>
      <c r="K670" s="141"/>
      <c r="L670" s="141"/>
      <c r="M670" s="144"/>
      <c r="N670" s="144"/>
      <c r="O670" s="141"/>
      <c r="P670" s="145"/>
      <c r="Q670" s="141"/>
      <c r="R670" s="144"/>
      <c r="S670" s="141"/>
      <c r="T670" s="141"/>
      <c r="U670" s="141"/>
    </row>
    <row r="671" ht="12.75" customHeight="1">
      <c r="A671" s="141"/>
      <c r="B671" s="141"/>
      <c r="C671" s="141"/>
      <c r="D671" s="141"/>
      <c r="E671" s="142"/>
      <c r="F671" s="141"/>
      <c r="G671" s="141"/>
      <c r="H671" s="141"/>
      <c r="I671" s="141"/>
      <c r="J671" s="141"/>
      <c r="K671" s="141"/>
      <c r="L671" s="141"/>
      <c r="M671" s="144"/>
      <c r="N671" s="144"/>
      <c r="O671" s="141"/>
      <c r="P671" s="145"/>
      <c r="Q671" s="141"/>
      <c r="R671" s="144"/>
      <c r="S671" s="141"/>
      <c r="T671" s="141"/>
      <c r="U671" s="141"/>
    </row>
    <row r="672" ht="12.75" customHeight="1">
      <c r="A672" s="141"/>
      <c r="B672" s="141"/>
      <c r="C672" s="141"/>
      <c r="D672" s="141"/>
      <c r="E672" s="142"/>
      <c r="F672" s="141"/>
      <c r="G672" s="141"/>
      <c r="H672" s="141"/>
      <c r="I672" s="141"/>
      <c r="J672" s="141"/>
      <c r="K672" s="141"/>
      <c r="L672" s="141"/>
      <c r="M672" s="144"/>
      <c r="N672" s="144"/>
      <c r="O672" s="141"/>
      <c r="P672" s="145"/>
      <c r="Q672" s="141"/>
      <c r="R672" s="144"/>
      <c r="S672" s="141"/>
      <c r="T672" s="141"/>
      <c r="U672" s="141"/>
    </row>
    <row r="673" ht="12.75" customHeight="1">
      <c r="A673" s="141"/>
      <c r="B673" s="141"/>
      <c r="C673" s="141"/>
      <c r="D673" s="141"/>
      <c r="E673" s="142"/>
      <c r="F673" s="141"/>
      <c r="G673" s="141"/>
      <c r="H673" s="141"/>
      <c r="I673" s="141"/>
      <c r="J673" s="141"/>
      <c r="K673" s="141"/>
      <c r="L673" s="141"/>
      <c r="M673" s="144"/>
      <c r="N673" s="144"/>
      <c r="O673" s="141"/>
      <c r="P673" s="145"/>
      <c r="Q673" s="141"/>
      <c r="R673" s="144"/>
      <c r="S673" s="141"/>
      <c r="T673" s="141"/>
      <c r="U673" s="141"/>
    </row>
    <row r="674" ht="12.75" customHeight="1">
      <c r="A674" s="141"/>
      <c r="B674" s="141"/>
      <c r="C674" s="141"/>
      <c r="D674" s="141"/>
      <c r="E674" s="142"/>
      <c r="F674" s="141"/>
      <c r="G674" s="141"/>
      <c r="H674" s="141"/>
      <c r="I674" s="141"/>
      <c r="J674" s="141"/>
      <c r="K674" s="141"/>
      <c r="L674" s="141"/>
      <c r="M674" s="144"/>
      <c r="N674" s="144"/>
      <c r="O674" s="141"/>
      <c r="P674" s="145"/>
      <c r="Q674" s="141"/>
      <c r="R674" s="144"/>
      <c r="S674" s="141"/>
      <c r="T674" s="141"/>
      <c r="U674" s="141"/>
    </row>
    <row r="675" ht="12.75" customHeight="1">
      <c r="A675" s="141"/>
      <c r="B675" s="141"/>
      <c r="C675" s="141"/>
      <c r="D675" s="141"/>
      <c r="E675" s="142"/>
      <c r="F675" s="141"/>
      <c r="G675" s="141"/>
      <c r="H675" s="141"/>
      <c r="I675" s="141"/>
      <c r="J675" s="141"/>
      <c r="K675" s="141"/>
      <c r="L675" s="141"/>
      <c r="M675" s="144"/>
      <c r="N675" s="144"/>
      <c r="O675" s="141"/>
      <c r="P675" s="145"/>
      <c r="Q675" s="141"/>
      <c r="R675" s="144"/>
      <c r="S675" s="141"/>
      <c r="T675" s="141"/>
      <c r="U675" s="141"/>
    </row>
    <row r="676" ht="12.75" customHeight="1">
      <c r="A676" s="141"/>
      <c r="B676" s="141"/>
      <c r="C676" s="141"/>
      <c r="D676" s="141"/>
      <c r="E676" s="142"/>
      <c r="F676" s="141"/>
      <c r="G676" s="141"/>
      <c r="H676" s="141"/>
      <c r="I676" s="141"/>
      <c r="J676" s="141"/>
      <c r="K676" s="141"/>
      <c r="L676" s="141"/>
      <c r="M676" s="144"/>
      <c r="N676" s="144"/>
      <c r="O676" s="141"/>
      <c r="P676" s="145"/>
      <c r="Q676" s="141"/>
      <c r="R676" s="144"/>
      <c r="S676" s="141"/>
      <c r="T676" s="141"/>
      <c r="U676" s="141"/>
    </row>
    <row r="677" ht="12.75" customHeight="1">
      <c r="A677" s="141"/>
      <c r="B677" s="141"/>
      <c r="C677" s="141"/>
      <c r="D677" s="141"/>
      <c r="E677" s="142"/>
      <c r="F677" s="141"/>
      <c r="G677" s="141"/>
      <c r="H677" s="141"/>
      <c r="I677" s="141"/>
      <c r="J677" s="141"/>
      <c r="K677" s="141"/>
      <c r="L677" s="141"/>
      <c r="M677" s="144"/>
      <c r="N677" s="144"/>
      <c r="O677" s="141"/>
      <c r="P677" s="145"/>
      <c r="Q677" s="141"/>
      <c r="R677" s="144"/>
      <c r="S677" s="141"/>
      <c r="T677" s="141"/>
      <c r="U677" s="141"/>
    </row>
    <row r="678" ht="12.75" customHeight="1">
      <c r="A678" s="141"/>
      <c r="B678" s="141"/>
      <c r="C678" s="141"/>
      <c r="D678" s="141"/>
      <c r="E678" s="142"/>
      <c r="F678" s="141"/>
      <c r="G678" s="141"/>
      <c r="H678" s="141"/>
      <c r="I678" s="141"/>
      <c r="J678" s="141"/>
      <c r="K678" s="141"/>
      <c r="L678" s="141"/>
      <c r="M678" s="144"/>
      <c r="N678" s="144"/>
      <c r="O678" s="141"/>
      <c r="P678" s="145"/>
      <c r="Q678" s="141"/>
      <c r="R678" s="144"/>
      <c r="S678" s="141"/>
      <c r="T678" s="141"/>
      <c r="U678" s="141"/>
    </row>
    <row r="679" ht="12.75" customHeight="1">
      <c r="A679" s="141"/>
      <c r="B679" s="141"/>
      <c r="C679" s="141"/>
      <c r="D679" s="141"/>
      <c r="E679" s="142"/>
      <c r="F679" s="141"/>
      <c r="G679" s="141"/>
      <c r="H679" s="141"/>
      <c r="I679" s="141"/>
      <c r="J679" s="141"/>
      <c r="K679" s="141"/>
      <c r="L679" s="141"/>
      <c r="M679" s="144"/>
      <c r="N679" s="144"/>
      <c r="O679" s="141"/>
      <c r="P679" s="145"/>
      <c r="Q679" s="141"/>
      <c r="R679" s="144"/>
      <c r="S679" s="141"/>
      <c r="T679" s="141"/>
      <c r="U679" s="141"/>
    </row>
    <row r="680" ht="12.75" customHeight="1">
      <c r="A680" s="141"/>
      <c r="B680" s="141"/>
      <c r="C680" s="141"/>
      <c r="D680" s="141"/>
      <c r="E680" s="142"/>
      <c r="F680" s="141"/>
      <c r="G680" s="141"/>
      <c r="H680" s="141"/>
      <c r="I680" s="141"/>
      <c r="J680" s="141"/>
      <c r="K680" s="141"/>
      <c r="L680" s="141"/>
      <c r="M680" s="144"/>
      <c r="N680" s="144"/>
      <c r="O680" s="141"/>
      <c r="P680" s="145"/>
      <c r="Q680" s="141"/>
      <c r="R680" s="144"/>
      <c r="S680" s="141"/>
      <c r="T680" s="141"/>
      <c r="U680" s="141"/>
    </row>
    <row r="681" ht="12.75" customHeight="1">
      <c r="A681" s="141"/>
      <c r="B681" s="141"/>
      <c r="C681" s="141"/>
      <c r="D681" s="141"/>
      <c r="E681" s="142"/>
      <c r="F681" s="141"/>
      <c r="G681" s="141"/>
      <c r="H681" s="141"/>
      <c r="I681" s="141"/>
      <c r="J681" s="141"/>
      <c r="K681" s="141"/>
      <c r="L681" s="141"/>
      <c r="M681" s="144"/>
      <c r="N681" s="144"/>
      <c r="O681" s="141"/>
      <c r="P681" s="145"/>
      <c r="Q681" s="141"/>
      <c r="R681" s="144"/>
      <c r="S681" s="141"/>
      <c r="T681" s="141"/>
      <c r="U681" s="141"/>
    </row>
    <row r="682" ht="12.75" customHeight="1">
      <c r="A682" s="141"/>
      <c r="B682" s="141"/>
      <c r="C682" s="141"/>
      <c r="D682" s="141"/>
      <c r="E682" s="142"/>
      <c r="F682" s="141"/>
      <c r="G682" s="141"/>
      <c r="H682" s="141"/>
      <c r="I682" s="141"/>
      <c r="J682" s="141"/>
      <c r="K682" s="141"/>
      <c r="L682" s="141"/>
      <c r="M682" s="144"/>
      <c r="N682" s="144"/>
      <c r="O682" s="141"/>
      <c r="P682" s="145"/>
      <c r="Q682" s="141"/>
      <c r="R682" s="144"/>
      <c r="S682" s="141"/>
      <c r="T682" s="141"/>
      <c r="U682" s="141"/>
    </row>
    <row r="683" ht="12.75" customHeight="1">
      <c r="A683" s="141"/>
      <c r="B683" s="141"/>
      <c r="C683" s="141"/>
      <c r="D683" s="141"/>
      <c r="E683" s="142"/>
      <c r="F683" s="141"/>
      <c r="G683" s="141"/>
      <c r="H683" s="141"/>
      <c r="I683" s="141"/>
      <c r="J683" s="141"/>
      <c r="K683" s="141"/>
      <c r="L683" s="141"/>
      <c r="M683" s="144"/>
      <c r="N683" s="144"/>
      <c r="O683" s="141"/>
      <c r="P683" s="145"/>
      <c r="Q683" s="141"/>
      <c r="R683" s="144"/>
      <c r="S683" s="141"/>
      <c r="T683" s="141"/>
      <c r="U683" s="141"/>
    </row>
    <row r="684" ht="12.75" customHeight="1">
      <c r="A684" s="141"/>
      <c r="B684" s="141"/>
      <c r="C684" s="141"/>
      <c r="D684" s="141"/>
      <c r="E684" s="142"/>
      <c r="F684" s="141"/>
      <c r="G684" s="141"/>
      <c r="H684" s="141"/>
      <c r="I684" s="141"/>
      <c r="J684" s="141"/>
      <c r="K684" s="141"/>
      <c r="L684" s="141"/>
      <c r="M684" s="144"/>
      <c r="N684" s="144"/>
      <c r="O684" s="141"/>
      <c r="P684" s="145"/>
      <c r="Q684" s="141"/>
      <c r="R684" s="144"/>
      <c r="S684" s="141"/>
      <c r="T684" s="141"/>
      <c r="U684" s="141"/>
    </row>
    <row r="685" ht="12.75" customHeight="1">
      <c r="A685" s="141"/>
      <c r="B685" s="141"/>
      <c r="C685" s="141"/>
      <c r="D685" s="141"/>
      <c r="E685" s="142"/>
      <c r="F685" s="141"/>
      <c r="G685" s="141"/>
      <c r="H685" s="141"/>
      <c r="I685" s="141"/>
      <c r="J685" s="141"/>
      <c r="K685" s="141"/>
      <c r="L685" s="141"/>
      <c r="M685" s="144"/>
      <c r="N685" s="144"/>
      <c r="O685" s="141"/>
      <c r="P685" s="145"/>
      <c r="Q685" s="141"/>
      <c r="R685" s="144"/>
      <c r="S685" s="141"/>
      <c r="T685" s="141"/>
      <c r="U685" s="141"/>
    </row>
    <row r="686" ht="12.75" customHeight="1">
      <c r="A686" s="141"/>
      <c r="B686" s="141"/>
      <c r="C686" s="141"/>
      <c r="D686" s="141"/>
      <c r="E686" s="142"/>
      <c r="F686" s="141"/>
      <c r="G686" s="141"/>
      <c r="H686" s="141"/>
      <c r="I686" s="141"/>
      <c r="J686" s="141"/>
      <c r="K686" s="141"/>
      <c r="L686" s="141"/>
      <c r="M686" s="144"/>
      <c r="N686" s="144"/>
      <c r="O686" s="141"/>
      <c r="P686" s="145"/>
      <c r="Q686" s="141"/>
      <c r="R686" s="144"/>
      <c r="S686" s="141"/>
      <c r="T686" s="141"/>
      <c r="U686" s="141"/>
    </row>
    <row r="687" ht="12.75" customHeight="1">
      <c r="A687" s="141"/>
      <c r="B687" s="141"/>
      <c r="C687" s="141"/>
      <c r="D687" s="141"/>
      <c r="E687" s="142"/>
      <c r="F687" s="141"/>
      <c r="G687" s="141"/>
      <c r="H687" s="141"/>
      <c r="I687" s="141"/>
      <c r="J687" s="141"/>
      <c r="K687" s="141"/>
      <c r="L687" s="141"/>
      <c r="M687" s="144"/>
      <c r="N687" s="144"/>
      <c r="O687" s="141"/>
      <c r="P687" s="145"/>
      <c r="Q687" s="141"/>
      <c r="R687" s="144"/>
      <c r="S687" s="141"/>
      <c r="T687" s="141"/>
      <c r="U687" s="141"/>
    </row>
    <row r="688" ht="12.75" customHeight="1">
      <c r="A688" s="141"/>
      <c r="B688" s="141"/>
      <c r="C688" s="141"/>
      <c r="D688" s="141"/>
      <c r="E688" s="142"/>
      <c r="F688" s="141"/>
      <c r="G688" s="141"/>
      <c r="H688" s="141"/>
      <c r="I688" s="141"/>
      <c r="J688" s="141"/>
      <c r="K688" s="141"/>
      <c r="L688" s="141"/>
      <c r="M688" s="144"/>
      <c r="N688" s="144"/>
      <c r="O688" s="141"/>
      <c r="P688" s="145"/>
      <c r="Q688" s="141"/>
      <c r="R688" s="144"/>
      <c r="S688" s="141"/>
      <c r="T688" s="141"/>
      <c r="U688" s="141"/>
    </row>
    <row r="689" ht="12.75" customHeight="1">
      <c r="A689" s="141"/>
      <c r="B689" s="141"/>
      <c r="C689" s="141"/>
      <c r="D689" s="141"/>
      <c r="E689" s="142"/>
      <c r="F689" s="141"/>
      <c r="G689" s="141"/>
      <c r="H689" s="141"/>
      <c r="I689" s="141"/>
      <c r="J689" s="141"/>
      <c r="K689" s="141"/>
      <c r="L689" s="141"/>
      <c r="M689" s="144"/>
      <c r="N689" s="144"/>
      <c r="O689" s="141"/>
      <c r="P689" s="145"/>
      <c r="Q689" s="141"/>
      <c r="R689" s="144"/>
      <c r="S689" s="141"/>
      <c r="T689" s="141"/>
      <c r="U689" s="141"/>
    </row>
    <row r="690" ht="12.75" customHeight="1">
      <c r="A690" s="141"/>
      <c r="B690" s="141"/>
      <c r="C690" s="141"/>
      <c r="D690" s="141"/>
      <c r="E690" s="142"/>
      <c r="F690" s="141"/>
      <c r="G690" s="141"/>
      <c r="H690" s="141"/>
      <c r="I690" s="141"/>
      <c r="J690" s="141"/>
      <c r="K690" s="141"/>
      <c r="L690" s="141"/>
      <c r="M690" s="144"/>
      <c r="N690" s="144"/>
      <c r="O690" s="141"/>
      <c r="P690" s="145"/>
      <c r="Q690" s="141"/>
      <c r="R690" s="144"/>
      <c r="S690" s="141"/>
      <c r="T690" s="141"/>
      <c r="U690" s="141"/>
    </row>
    <row r="691" ht="12.75" customHeight="1">
      <c r="A691" s="141"/>
      <c r="B691" s="141"/>
      <c r="C691" s="141"/>
      <c r="D691" s="141"/>
      <c r="E691" s="142"/>
      <c r="F691" s="141"/>
      <c r="G691" s="141"/>
      <c r="H691" s="141"/>
      <c r="I691" s="141"/>
      <c r="J691" s="141"/>
      <c r="K691" s="141"/>
      <c r="L691" s="141"/>
      <c r="M691" s="144"/>
      <c r="N691" s="144"/>
      <c r="O691" s="141"/>
      <c r="P691" s="145"/>
      <c r="Q691" s="141"/>
      <c r="R691" s="144"/>
      <c r="S691" s="141"/>
      <c r="T691" s="141"/>
      <c r="U691" s="141"/>
    </row>
    <row r="692" ht="12.75" customHeight="1">
      <c r="A692" s="141"/>
      <c r="B692" s="141"/>
      <c r="C692" s="141"/>
      <c r="D692" s="141"/>
      <c r="E692" s="142"/>
      <c r="F692" s="141"/>
      <c r="G692" s="141"/>
      <c r="H692" s="141"/>
      <c r="I692" s="141"/>
      <c r="J692" s="141"/>
      <c r="K692" s="141"/>
      <c r="L692" s="141"/>
      <c r="M692" s="144"/>
      <c r="N692" s="144"/>
      <c r="O692" s="141"/>
      <c r="P692" s="145"/>
      <c r="Q692" s="141"/>
      <c r="R692" s="144"/>
      <c r="S692" s="141"/>
      <c r="T692" s="141"/>
      <c r="U692" s="141"/>
    </row>
    <row r="693" ht="12.75" customHeight="1">
      <c r="A693" s="141"/>
      <c r="B693" s="141"/>
      <c r="C693" s="141"/>
      <c r="D693" s="141"/>
      <c r="E693" s="142"/>
      <c r="F693" s="141"/>
      <c r="G693" s="141"/>
      <c r="H693" s="141"/>
      <c r="I693" s="141"/>
      <c r="J693" s="141"/>
      <c r="K693" s="141"/>
      <c r="L693" s="141"/>
      <c r="M693" s="144"/>
      <c r="N693" s="144"/>
      <c r="O693" s="141"/>
      <c r="P693" s="145"/>
      <c r="Q693" s="141"/>
      <c r="R693" s="144"/>
      <c r="S693" s="141"/>
      <c r="T693" s="141"/>
      <c r="U693" s="141"/>
    </row>
    <row r="694" ht="12.75" customHeight="1">
      <c r="A694" s="141"/>
      <c r="B694" s="141"/>
      <c r="C694" s="141"/>
      <c r="D694" s="141"/>
      <c r="E694" s="142"/>
      <c r="F694" s="141"/>
      <c r="G694" s="141"/>
      <c r="H694" s="141"/>
      <c r="I694" s="141"/>
      <c r="J694" s="141"/>
      <c r="K694" s="141"/>
      <c r="L694" s="141"/>
      <c r="M694" s="144"/>
      <c r="N694" s="144"/>
      <c r="O694" s="141"/>
      <c r="P694" s="145"/>
      <c r="Q694" s="141"/>
      <c r="R694" s="144"/>
      <c r="S694" s="141"/>
      <c r="T694" s="141"/>
      <c r="U694" s="141"/>
    </row>
    <row r="695" ht="12.75" customHeight="1">
      <c r="A695" s="141"/>
      <c r="B695" s="141"/>
      <c r="C695" s="141"/>
      <c r="D695" s="141"/>
      <c r="E695" s="142"/>
      <c r="F695" s="141"/>
      <c r="G695" s="141"/>
      <c r="H695" s="141"/>
      <c r="I695" s="141"/>
      <c r="J695" s="141"/>
      <c r="K695" s="141"/>
      <c r="L695" s="141"/>
      <c r="M695" s="144"/>
      <c r="N695" s="144"/>
      <c r="O695" s="141"/>
      <c r="P695" s="145"/>
      <c r="Q695" s="141"/>
      <c r="R695" s="144"/>
      <c r="S695" s="141"/>
      <c r="T695" s="141"/>
      <c r="U695" s="141"/>
    </row>
    <row r="696" ht="12.75" customHeight="1">
      <c r="A696" s="141"/>
      <c r="B696" s="141"/>
      <c r="C696" s="141"/>
      <c r="D696" s="141"/>
      <c r="E696" s="142"/>
      <c r="F696" s="141"/>
      <c r="G696" s="141"/>
      <c r="H696" s="141"/>
      <c r="I696" s="141"/>
      <c r="J696" s="141"/>
      <c r="K696" s="141"/>
      <c r="L696" s="141"/>
      <c r="M696" s="144"/>
      <c r="N696" s="144"/>
      <c r="O696" s="141"/>
      <c r="P696" s="145"/>
      <c r="Q696" s="141"/>
      <c r="R696" s="144"/>
      <c r="S696" s="141"/>
      <c r="T696" s="141"/>
      <c r="U696" s="141"/>
    </row>
    <row r="697" ht="12.75" customHeight="1">
      <c r="A697" s="141"/>
      <c r="B697" s="141"/>
      <c r="C697" s="141"/>
      <c r="D697" s="141"/>
      <c r="E697" s="142"/>
      <c r="F697" s="141"/>
      <c r="G697" s="141"/>
      <c r="H697" s="141"/>
      <c r="I697" s="141"/>
      <c r="J697" s="141"/>
      <c r="K697" s="141"/>
      <c r="L697" s="141"/>
      <c r="M697" s="144"/>
      <c r="N697" s="144"/>
      <c r="O697" s="141"/>
      <c r="P697" s="145"/>
      <c r="Q697" s="141"/>
      <c r="R697" s="144"/>
      <c r="S697" s="141"/>
      <c r="T697" s="141"/>
      <c r="U697" s="141"/>
    </row>
    <row r="698" ht="12.75" customHeight="1">
      <c r="A698" s="141"/>
      <c r="B698" s="141"/>
      <c r="C698" s="141"/>
      <c r="D698" s="141"/>
      <c r="E698" s="142"/>
      <c r="F698" s="141"/>
      <c r="G698" s="141"/>
      <c r="H698" s="141"/>
      <c r="I698" s="141"/>
      <c r="J698" s="141"/>
      <c r="K698" s="141"/>
      <c r="L698" s="141"/>
      <c r="M698" s="144"/>
      <c r="N698" s="144"/>
      <c r="O698" s="141"/>
      <c r="P698" s="145"/>
      <c r="Q698" s="141"/>
      <c r="R698" s="144"/>
      <c r="S698" s="141"/>
      <c r="T698" s="141"/>
      <c r="U698" s="141"/>
    </row>
    <row r="699" ht="12.75" customHeight="1">
      <c r="A699" s="141"/>
      <c r="B699" s="141"/>
      <c r="C699" s="141"/>
      <c r="D699" s="141"/>
      <c r="E699" s="142"/>
      <c r="F699" s="141"/>
      <c r="G699" s="141"/>
      <c r="H699" s="141"/>
      <c r="I699" s="141"/>
      <c r="J699" s="141"/>
      <c r="K699" s="141"/>
      <c r="L699" s="141"/>
      <c r="M699" s="144"/>
      <c r="N699" s="144"/>
      <c r="O699" s="141"/>
      <c r="P699" s="145"/>
      <c r="Q699" s="141"/>
      <c r="R699" s="144"/>
      <c r="S699" s="141"/>
      <c r="T699" s="141"/>
      <c r="U699" s="141"/>
    </row>
    <row r="700" ht="12.75" customHeight="1">
      <c r="A700" s="141"/>
      <c r="B700" s="141"/>
      <c r="C700" s="141"/>
      <c r="D700" s="141"/>
      <c r="E700" s="142"/>
      <c r="F700" s="141"/>
      <c r="G700" s="141"/>
      <c r="H700" s="141"/>
      <c r="I700" s="141"/>
      <c r="J700" s="141"/>
      <c r="K700" s="141"/>
      <c r="L700" s="141"/>
      <c r="M700" s="144"/>
      <c r="N700" s="144"/>
      <c r="O700" s="141"/>
      <c r="P700" s="145"/>
      <c r="Q700" s="141"/>
      <c r="R700" s="144"/>
      <c r="S700" s="141"/>
      <c r="T700" s="141"/>
      <c r="U700" s="141"/>
    </row>
    <row r="701" ht="12.75" customHeight="1">
      <c r="A701" s="141"/>
      <c r="B701" s="141"/>
      <c r="C701" s="141"/>
      <c r="D701" s="141"/>
      <c r="E701" s="142"/>
      <c r="F701" s="141"/>
      <c r="G701" s="141"/>
      <c r="H701" s="141"/>
      <c r="I701" s="141"/>
      <c r="J701" s="141"/>
      <c r="K701" s="141"/>
      <c r="L701" s="141"/>
      <c r="M701" s="144"/>
      <c r="N701" s="144"/>
      <c r="O701" s="141"/>
      <c r="P701" s="145"/>
      <c r="Q701" s="141"/>
      <c r="R701" s="144"/>
      <c r="S701" s="141"/>
      <c r="T701" s="141"/>
      <c r="U701" s="141"/>
    </row>
    <row r="702" ht="12.75" customHeight="1">
      <c r="A702" s="141"/>
      <c r="B702" s="141"/>
      <c r="C702" s="141"/>
      <c r="D702" s="141"/>
      <c r="E702" s="142"/>
      <c r="F702" s="141"/>
      <c r="G702" s="141"/>
      <c r="H702" s="141"/>
      <c r="I702" s="141"/>
      <c r="J702" s="141"/>
      <c r="K702" s="141"/>
      <c r="L702" s="141"/>
      <c r="M702" s="144"/>
      <c r="N702" s="144"/>
      <c r="O702" s="141"/>
      <c r="P702" s="145"/>
      <c r="Q702" s="141"/>
      <c r="R702" s="144"/>
      <c r="S702" s="141"/>
      <c r="T702" s="141"/>
      <c r="U702" s="141"/>
    </row>
    <row r="703" ht="12.75" customHeight="1">
      <c r="A703" s="141"/>
      <c r="B703" s="141"/>
      <c r="C703" s="141"/>
      <c r="D703" s="141"/>
      <c r="E703" s="142"/>
      <c r="F703" s="141"/>
      <c r="G703" s="141"/>
      <c r="H703" s="141"/>
      <c r="I703" s="141"/>
      <c r="J703" s="141"/>
      <c r="K703" s="141"/>
      <c r="L703" s="141"/>
      <c r="M703" s="144"/>
      <c r="N703" s="144"/>
      <c r="O703" s="141"/>
      <c r="P703" s="145"/>
      <c r="Q703" s="141"/>
      <c r="R703" s="144"/>
      <c r="S703" s="141"/>
      <c r="T703" s="141"/>
      <c r="U703" s="141"/>
    </row>
    <row r="704" ht="12.75" customHeight="1">
      <c r="A704" s="141"/>
      <c r="B704" s="141"/>
      <c r="C704" s="141"/>
      <c r="D704" s="141"/>
      <c r="E704" s="142"/>
      <c r="F704" s="141"/>
      <c r="G704" s="141"/>
      <c r="H704" s="141"/>
      <c r="I704" s="141"/>
      <c r="J704" s="141"/>
      <c r="K704" s="141"/>
      <c r="L704" s="141"/>
      <c r="M704" s="144"/>
      <c r="N704" s="144"/>
      <c r="O704" s="141"/>
      <c r="P704" s="145"/>
      <c r="Q704" s="141"/>
      <c r="R704" s="144"/>
      <c r="S704" s="141"/>
      <c r="T704" s="141"/>
      <c r="U704" s="141"/>
    </row>
    <row r="705" ht="12.75" customHeight="1">
      <c r="A705" s="141"/>
      <c r="B705" s="141"/>
      <c r="C705" s="141"/>
      <c r="D705" s="141"/>
      <c r="E705" s="142"/>
      <c r="F705" s="141"/>
      <c r="G705" s="141"/>
      <c r="H705" s="141"/>
      <c r="I705" s="141"/>
      <c r="J705" s="141"/>
      <c r="K705" s="141"/>
      <c r="L705" s="141"/>
      <c r="M705" s="144"/>
      <c r="N705" s="144"/>
      <c r="O705" s="141"/>
      <c r="P705" s="145"/>
      <c r="Q705" s="141"/>
      <c r="R705" s="144"/>
      <c r="S705" s="141"/>
      <c r="T705" s="141"/>
      <c r="U705" s="141"/>
    </row>
    <row r="706" ht="12.75" customHeight="1">
      <c r="A706" s="141"/>
      <c r="B706" s="141"/>
      <c r="C706" s="141"/>
      <c r="D706" s="141"/>
      <c r="E706" s="142"/>
      <c r="F706" s="141"/>
      <c r="G706" s="141"/>
      <c r="H706" s="141"/>
      <c r="I706" s="141"/>
      <c r="J706" s="141"/>
      <c r="K706" s="141"/>
      <c r="L706" s="141"/>
      <c r="M706" s="144"/>
      <c r="N706" s="144"/>
      <c r="O706" s="141"/>
      <c r="P706" s="145"/>
      <c r="Q706" s="141"/>
      <c r="R706" s="144"/>
      <c r="S706" s="141"/>
      <c r="T706" s="141"/>
      <c r="U706" s="141"/>
    </row>
    <row r="707" ht="12.75" customHeight="1">
      <c r="A707" s="141"/>
      <c r="B707" s="141"/>
      <c r="C707" s="141"/>
      <c r="D707" s="141"/>
      <c r="E707" s="142"/>
      <c r="F707" s="141"/>
      <c r="G707" s="141"/>
      <c r="H707" s="141"/>
      <c r="I707" s="141"/>
      <c r="J707" s="141"/>
      <c r="K707" s="141"/>
      <c r="L707" s="141"/>
      <c r="M707" s="144"/>
      <c r="N707" s="144"/>
      <c r="O707" s="141"/>
      <c r="P707" s="145"/>
      <c r="Q707" s="141"/>
      <c r="R707" s="144"/>
      <c r="S707" s="141"/>
      <c r="T707" s="141"/>
      <c r="U707" s="141"/>
    </row>
    <row r="708" ht="12.75" customHeight="1">
      <c r="A708" s="141"/>
      <c r="B708" s="141"/>
      <c r="C708" s="141"/>
      <c r="D708" s="141"/>
      <c r="E708" s="142"/>
      <c r="F708" s="141"/>
      <c r="G708" s="141"/>
      <c r="H708" s="141"/>
      <c r="I708" s="141"/>
      <c r="J708" s="141"/>
      <c r="K708" s="141"/>
      <c r="L708" s="141"/>
      <c r="M708" s="144"/>
      <c r="N708" s="144"/>
      <c r="O708" s="141"/>
      <c r="P708" s="145"/>
      <c r="Q708" s="141"/>
      <c r="R708" s="144"/>
      <c r="S708" s="141"/>
      <c r="T708" s="141"/>
      <c r="U708" s="141"/>
    </row>
    <row r="709" ht="12.75" customHeight="1">
      <c r="A709" s="141"/>
      <c r="B709" s="141"/>
      <c r="C709" s="141"/>
      <c r="D709" s="141"/>
      <c r="E709" s="142"/>
      <c r="F709" s="141"/>
      <c r="G709" s="141"/>
      <c r="H709" s="141"/>
      <c r="I709" s="141"/>
      <c r="J709" s="141"/>
      <c r="K709" s="141"/>
      <c r="L709" s="141"/>
      <c r="M709" s="144"/>
      <c r="N709" s="144"/>
      <c r="O709" s="141"/>
      <c r="P709" s="145"/>
      <c r="Q709" s="141"/>
      <c r="R709" s="144"/>
      <c r="S709" s="141"/>
      <c r="T709" s="141"/>
      <c r="U709" s="141"/>
    </row>
    <row r="710" ht="12.75" customHeight="1">
      <c r="A710" s="141"/>
      <c r="B710" s="141"/>
      <c r="C710" s="141"/>
      <c r="D710" s="141"/>
      <c r="E710" s="142"/>
      <c r="F710" s="141"/>
      <c r="G710" s="141"/>
      <c r="H710" s="141"/>
      <c r="I710" s="141"/>
      <c r="J710" s="141"/>
      <c r="K710" s="141"/>
      <c r="L710" s="141"/>
      <c r="M710" s="144"/>
      <c r="N710" s="144"/>
      <c r="O710" s="141"/>
      <c r="P710" s="145"/>
      <c r="Q710" s="141"/>
      <c r="R710" s="144"/>
      <c r="S710" s="141"/>
      <c r="T710" s="141"/>
      <c r="U710" s="141"/>
    </row>
    <row r="711" ht="12.75" customHeight="1">
      <c r="A711" s="141"/>
      <c r="B711" s="141"/>
      <c r="C711" s="141"/>
      <c r="D711" s="141"/>
      <c r="E711" s="142"/>
      <c r="F711" s="141"/>
      <c r="G711" s="141"/>
      <c r="H711" s="141"/>
      <c r="I711" s="141"/>
      <c r="J711" s="141"/>
      <c r="K711" s="141"/>
      <c r="L711" s="141"/>
      <c r="M711" s="144"/>
      <c r="N711" s="144"/>
      <c r="O711" s="141"/>
      <c r="P711" s="145"/>
      <c r="Q711" s="141"/>
      <c r="R711" s="144"/>
      <c r="S711" s="141"/>
      <c r="T711" s="141"/>
      <c r="U711" s="141"/>
    </row>
    <row r="712" ht="12.75" customHeight="1">
      <c r="A712" s="141"/>
      <c r="B712" s="141"/>
      <c r="C712" s="141"/>
      <c r="D712" s="141"/>
      <c r="E712" s="142"/>
      <c r="F712" s="141"/>
      <c r="G712" s="141"/>
      <c r="H712" s="141"/>
      <c r="I712" s="141"/>
      <c r="J712" s="141"/>
      <c r="K712" s="141"/>
      <c r="L712" s="141"/>
      <c r="M712" s="144"/>
      <c r="N712" s="144"/>
      <c r="O712" s="141"/>
      <c r="P712" s="145"/>
      <c r="Q712" s="141"/>
      <c r="R712" s="144"/>
      <c r="S712" s="141"/>
      <c r="T712" s="141"/>
      <c r="U712" s="141"/>
    </row>
    <row r="713" ht="12.75" customHeight="1">
      <c r="A713" s="141"/>
      <c r="B713" s="141"/>
      <c r="C713" s="141"/>
      <c r="D713" s="141"/>
      <c r="E713" s="142"/>
      <c r="F713" s="141"/>
      <c r="G713" s="141"/>
      <c r="H713" s="141"/>
      <c r="I713" s="141"/>
      <c r="J713" s="141"/>
      <c r="K713" s="141"/>
      <c r="L713" s="141"/>
      <c r="M713" s="144"/>
      <c r="N713" s="144"/>
      <c r="O713" s="141"/>
      <c r="P713" s="145"/>
      <c r="Q713" s="141"/>
      <c r="R713" s="144"/>
      <c r="S713" s="141"/>
      <c r="T713" s="141"/>
      <c r="U713" s="141"/>
    </row>
    <row r="714" ht="12.75" customHeight="1">
      <c r="A714" s="141"/>
      <c r="B714" s="141"/>
      <c r="C714" s="141"/>
      <c r="D714" s="141"/>
      <c r="E714" s="142"/>
      <c r="F714" s="141"/>
      <c r="G714" s="141"/>
      <c r="H714" s="141"/>
      <c r="I714" s="141"/>
      <c r="J714" s="141"/>
      <c r="K714" s="141"/>
      <c r="L714" s="141"/>
      <c r="M714" s="144"/>
      <c r="N714" s="144"/>
      <c r="O714" s="141"/>
      <c r="P714" s="145"/>
      <c r="Q714" s="141"/>
      <c r="R714" s="144"/>
      <c r="S714" s="141"/>
      <c r="T714" s="141"/>
      <c r="U714" s="141"/>
    </row>
    <row r="715" ht="12.75" customHeight="1">
      <c r="A715" s="141"/>
      <c r="B715" s="141"/>
      <c r="C715" s="141"/>
      <c r="D715" s="141"/>
      <c r="E715" s="142"/>
      <c r="F715" s="141"/>
      <c r="G715" s="141"/>
      <c r="H715" s="141"/>
      <c r="I715" s="141"/>
      <c r="J715" s="141"/>
      <c r="K715" s="141"/>
      <c r="L715" s="141"/>
      <c r="M715" s="144"/>
      <c r="N715" s="144"/>
      <c r="O715" s="141"/>
      <c r="P715" s="145"/>
      <c r="Q715" s="141"/>
      <c r="R715" s="144"/>
      <c r="S715" s="141"/>
      <c r="T715" s="141"/>
      <c r="U715" s="141"/>
    </row>
    <row r="716" ht="12.75" customHeight="1">
      <c r="A716" s="141"/>
      <c r="B716" s="141"/>
      <c r="C716" s="141"/>
      <c r="D716" s="141"/>
      <c r="E716" s="142"/>
      <c r="F716" s="141"/>
      <c r="G716" s="141"/>
      <c r="H716" s="141"/>
      <c r="I716" s="141"/>
      <c r="J716" s="141"/>
      <c r="K716" s="141"/>
      <c r="L716" s="141"/>
      <c r="M716" s="144"/>
      <c r="N716" s="144"/>
      <c r="O716" s="141"/>
      <c r="P716" s="145"/>
      <c r="Q716" s="141"/>
      <c r="R716" s="144"/>
      <c r="S716" s="141"/>
      <c r="T716" s="141"/>
      <c r="U716" s="141"/>
    </row>
    <row r="717" ht="12.75" customHeight="1">
      <c r="A717" s="141"/>
      <c r="B717" s="141"/>
      <c r="C717" s="141"/>
      <c r="D717" s="141"/>
      <c r="E717" s="142"/>
      <c r="F717" s="141"/>
      <c r="G717" s="141"/>
      <c r="H717" s="141"/>
      <c r="I717" s="141"/>
      <c r="J717" s="141"/>
      <c r="K717" s="141"/>
      <c r="L717" s="141"/>
      <c r="M717" s="144"/>
      <c r="N717" s="144"/>
      <c r="O717" s="141"/>
      <c r="P717" s="145"/>
      <c r="Q717" s="141"/>
      <c r="R717" s="144"/>
      <c r="S717" s="141"/>
      <c r="T717" s="141"/>
      <c r="U717" s="141"/>
    </row>
    <row r="718" ht="12.75" customHeight="1">
      <c r="A718" s="141"/>
      <c r="B718" s="141"/>
      <c r="C718" s="141"/>
      <c r="D718" s="141"/>
      <c r="E718" s="142"/>
      <c r="F718" s="141"/>
      <c r="G718" s="141"/>
      <c r="H718" s="141"/>
      <c r="I718" s="141"/>
      <c r="J718" s="141"/>
      <c r="K718" s="141"/>
      <c r="L718" s="141"/>
      <c r="M718" s="144"/>
      <c r="N718" s="144"/>
      <c r="O718" s="141"/>
      <c r="P718" s="145"/>
      <c r="Q718" s="141"/>
      <c r="R718" s="144"/>
      <c r="S718" s="141"/>
      <c r="T718" s="141"/>
      <c r="U718" s="141"/>
    </row>
    <row r="719" ht="12.75" customHeight="1">
      <c r="A719" s="141"/>
      <c r="B719" s="141"/>
      <c r="C719" s="141"/>
      <c r="D719" s="141"/>
      <c r="E719" s="142"/>
      <c r="F719" s="141"/>
      <c r="G719" s="141"/>
      <c r="H719" s="141"/>
      <c r="I719" s="141"/>
      <c r="J719" s="141"/>
      <c r="K719" s="141"/>
      <c r="L719" s="141"/>
      <c r="M719" s="144"/>
      <c r="N719" s="144"/>
      <c r="O719" s="141"/>
      <c r="P719" s="145"/>
      <c r="Q719" s="141"/>
      <c r="R719" s="144"/>
      <c r="S719" s="141"/>
      <c r="T719" s="141"/>
      <c r="U719" s="141"/>
    </row>
    <row r="720" ht="12.75" customHeight="1">
      <c r="A720" s="141"/>
      <c r="B720" s="141"/>
      <c r="C720" s="141"/>
      <c r="D720" s="141"/>
      <c r="E720" s="142"/>
      <c r="F720" s="141"/>
      <c r="G720" s="141"/>
      <c r="H720" s="141"/>
      <c r="I720" s="141"/>
      <c r="J720" s="141"/>
      <c r="K720" s="141"/>
      <c r="L720" s="141"/>
      <c r="M720" s="144"/>
      <c r="N720" s="144"/>
      <c r="O720" s="141"/>
      <c r="P720" s="145"/>
      <c r="Q720" s="141"/>
      <c r="R720" s="144"/>
      <c r="S720" s="141"/>
      <c r="T720" s="141"/>
      <c r="U720" s="141"/>
    </row>
    <row r="721" ht="12.75" customHeight="1">
      <c r="A721" s="141"/>
      <c r="B721" s="141"/>
      <c r="C721" s="141"/>
      <c r="D721" s="141"/>
      <c r="E721" s="142"/>
      <c r="F721" s="141"/>
      <c r="G721" s="141"/>
      <c r="H721" s="141"/>
      <c r="I721" s="141"/>
      <c r="J721" s="141"/>
      <c r="K721" s="141"/>
      <c r="L721" s="141"/>
      <c r="M721" s="144"/>
      <c r="N721" s="144"/>
      <c r="O721" s="141"/>
      <c r="P721" s="145"/>
      <c r="Q721" s="141"/>
      <c r="R721" s="144"/>
      <c r="S721" s="141"/>
      <c r="T721" s="141"/>
      <c r="U721" s="141"/>
    </row>
    <row r="722" ht="12.75" customHeight="1">
      <c r="A722" s="141"/>
      <c r="B722" s="141"/>
      <c r="C722" s="141"/>
      <c r="D722" s="141"/>
      <c r="E722" s="142"/>
      <c r="F722" s="141"/>
      <c r="G722" s="141"/>
      <c r="H722" s="141"/>
      <c r="I722" s="141"/>
      <c r="J722" s="141"/>
      <c r="K722" s="141"/>
      <c r="L722" s="141"/>
      <c r="M722" s="144"/>
      <c r="N722" s="144"/>
      <c r="O722" s="141"/>
      <c r="P722" s="145"/>
      <c r="Q722" s="141"/>
      <c r="R722" s="144"/>
      <c r="S722" s="141"/>
      <c r="T722" s="141"/>
      <c r="U722" s="141"/>
    </row>
    <row r="723" ht="12.75" customHeight="1">
      <c r="A723" s="141"/>
      <c r="B723" s="141"/>
      <c r="C723" s="141"/>
      <c r="D723" s="141"/>
      <c r="E723" s="142"/>
      <c r="F723" s="141"/>
      <c r="G723" s="141"/>
      <c r="H723" s="141"/>
      <c r="I723" s="141"/>
      <c r="J723" s="141"/>
      <c r="K723" s="141"/>
      <c r="L723" s="141"/>
      <c r="M723" s="144"/>
      <c r="N723" s="144"/>
      <c r="O723" s="141"/>
      <c r="P723" s="145"/>
      <c r="Q723" s="141"/>
      <c r="R723" s="144"/>
      <c r="S723" s="141"/>
      <c r="T723" s="141"/>
      <c r="U723" s="141"/>
    </row>
    <row r="724" ht="12.75" customHeight="1">
      <c r="A724" s="141"/>
      <c r="B724" s="141"/>
      <c r="C724" s="141"/>
      <c r="D724" s="141"/>
      <c r="E724" s="142"/>
      <c r="F724" s="141"/>
      <c r="G724" s="141"/>
      <c r="H724" s="141"/>
      <c r="I724" s="141"/>
      <c r="J724" s="141"/>
      <c r="K724" s="141"/>
      <c r="L724" s="141"/>
      <c r="M724" s="144"/>
      <c r="N724" s="144"/>
      <c r="O724" s="141"/>
      <c r="P724" s="145"/>
      <c r="Q724" s="141"/>
      <c r="R724" s="144"/>
      <c r="S724" s="141"/>
      <c r="T724" s="141"/>
      <c r="U724" s="141"/>
    </row>
    <row r="725" ht="12.75" customHeight="1">
      <c r="A725" s="141"/>
      <c r="B725" s="141"/>
      <c r="C725" s="141"/>
      <c r="D725" s="141"/>
      <c r="E725" s="142"/>
      <c r="F725" s="141"/>
      <c r="G725" s="141"/>
      <c r="H725" s="141"/>
      <c r="I725" s="141"/>
      <c r="J725" s="141"/>
      <c r="K725" s="141"/>
      <c r="L725" s="141"/>
      <c r="M725" s="144"/>
      <c r="N725" s="144"/>
      <c r="O725" s="141"/>
      <c r="P725" s="145"/>
      <c r="Q725" s="141"/>
      <c r="R725" s="144"/>
      <c r="S725" s="141"/>
      <c r="T725" s="141"/>
      <c r="U725" s="141"/>
    </row>
    <row r="726" ht="12.75" customHeight="1">
      <c r="A726" s="141"/>
      <c r="B726" s="141"/>
      <c r="C726" s="141"/>
      <c r="D726" s="141"/>
      <c r="E726" s="142"/>
      <c r="F726" s="141"/>
      <c r="G726" s="141"/>
      <c r="H726" s="141"/>
      <c r="I726" s="141"/>
      <c r="J726" s="141"/>
      <c r="K726" s="141"/>
      <c r="L726" s="141"/>
      <c r="M726" s="144"/>
      <c r="N726" s="144"/>
      <c r="O726" s="141"/>
      <c r="P726" s="145"/>
      <c r="Q726" s="141"/>
      <c r="R726" s="144"/>
      <c r="S726" s="141"/>
      <c r="T726" s="141"/>
      <c r="U726" s="141"/>
    </row>
    <row r="727" ht="12.75" customHeight="1">
      <c r="A727" s="141"/>
      <c r="B727" s="141"/>
      <c r="C727" s="141"/>
      <c r="D727" s="141"/>
      <c r="E727" s="142"/>
      <c r="F727" s="141"/>
      <c r="G727" s="141"/>
      <c r="H727" s="141"/>
      <c r="I727" s="141"/>
      <c r="J727" s="141"/>
      <c r="K727" s="141"/>
      <c r="L727" s="141"/>
      <c r="M727" s="144"/>
      <c r="N727" s="144"/>
      <c r="O727" s="141"/>
      <c r="P727" s="145"/>
      <c r="Q727" s="141"/>
      <c r="R727" s="144"/>
      <c r="S727" s="141"/>
      <c r="T727" s="141"/>
      <c r="U727" s="141"/>
    </row>
    <row r="728" ht="12.75" customHeight="1">
      <c r="A728" s="141"/>
      <c r="B728" s="141"/>
      <c r="C728" s="141"/>
      <c r="D728" s="141"/>
      <c r="E728" s="142"/>
      <c r="F728" s="141"/>
      <c r="G728" s="141"/>
      <c r="H728" s="141"/>
      <c r="I728" s="141"/>
      <c r="J728" s="141"/>
      <c r="K728" s="141"/>
      <c r="L728" s="141"/>
      <c r="M728" s="144"/>
      <c r="N728" s="144"/>
      <c r="O728" s="141"/>
      <c r="P728" s="145"/>
      <c r="Q728" s="141"/>
      <c r="R728" s="144"/>
      <c r="S728" s="141"/>
      <c r="T728" s="141"/>
      <c r="U728" s="141"/>
    </row>
    <row r="729" ht="12.75" customHeight="1">
      <c r="A729" s="141"/>
      <c r="B729" s="141"/>
      <c r="C729" s="141"/>
      <c r="D729" s="141"/>
      <c r="E729" s="142"/>
      <c r="F729" s="141"/>
      <c r="G729" s="141"/>
      <c r="H729" s="141"/>
      <c r="I729" s="141"/>
      <c r="J729" s="141"/>
      <c r="K729" s="141"/>
      <c r="L729" s="141"/>
      <c r="M729" s="144"/>
      <c r="N729" s="144"/>
      <c r="O729" s="141"/>
      <c r="P729" s="145"/>
      <c r="Q729" s="141"/>
      <c r="R729" s="144"/>
      <c r="S729" s="141"/>
      <c r="T729" s="141"/>
      <c r="U729" s="141"/>
    </row>
    <row r="730" ht="12.75" customHeight="1">
      <c r="A730" s="141"/>
      <c r="B730" s="141"/>
      <c r="C730" s="141"/>
      <c r="D730" s="141"/>
      <c r="E730" s="142"/>
      <c r="F730" s="141"/>
      <c r="G730" s="141"/>
      <c r="H730" s="141"/>
      <c r="I730" s="141"/>
      <c r="J730" s="141"/>
      <c r="K730" s="141"/>
      <c r="L730" s="141"/>
      <c r="M730" s="144"/>
      <c r="N730" s="144"/>
      <c r="O730" s="141"/>
      <c r="P730" s="145"/>
      <c r="Q730" s="141"/>
      <c r="R730" s="144"/>
      <c r="S730" s="141"/>
      <c r="T730" s="141"/>
      <c r="U730" s="141"/>
    </row>
    <row r="731" ht="12.75" customHeight="1">
      <c r="A731" s="141"/>
      <c r="B731" s="141"/>
      <c r="C731" s="141"/>
      <c r="D731" s="141"/>
      <c r="E731" s="142"/>
      <c r="F731" s="141"/>
      <c r="G731" s="141"/>
      <c r="H731" s="141"/>
      <c r="I731" s="141"/>
      <c r="J731" s="141"/>
      <c r="K731" s="141"/>
      <c r="L731" s="141"/>
      <c r="M731" s="144"/>
      <c r="N731" s="144"/>
      <c r="O731" s="141"/>
      <c r="P731" s="145"/>
      <c r="Q731" s="141"/>
      <c r="R731" s="144"/>
      <c r="S731" s="141"/>
      <c r="T731" s="141"/>
      <c r="U731" s="141"/>
    </row>
    <row r="732" ht="12.75" customHeight="1">
      <c r="A732" s="141"/>
      <c r="B732" s="141"/>
      <c r="C732" s="141"/>
      <c r="D732" s="141"/>
      <c r="E732" s="142"/>
      <c r="F732" s="141"/>
      <c r="G732" s="141"/>
      <c r="H732" s="141"/>
      <c r="I732" s="141"/>
      <c r="J732" s="141"/>
      <c r="K732" s="141"/>
      <c r="L732" s="141"/>
      <c r="M732" s="144"/>
      <c r="N732" s="144"/>
      <c r="O732" s="141"/>
      <c r="P732" s="145"/>
      <c r="Q732" s="141"/>
      <c r="R732" s="144"/>
      <c r="S732" s="141"/>
      <c r="T732" s="141"/>
      <c r="U732" s="141"/>
    </row>
    <row r="733" ht="12.75" customHeight="1">
      <c r="A733" s="141"/>
      <c r="B733" s="141"/>
      <c r="C733" s="141"/>
      <c r="D733" s="141"/>
      <c r="E733" s="142"/>
      <c r="F733" s="141"/>
      <c r="G733" s="141"/>
      <c r="H733" s="141"/>
      <c r="I733" s="141"/>
      <c r="J733" s="141"/>
      <c r="K733" s="141"/>
      <c r="L733" s="141"/>
      <c r="M733" s="144"/>
      <c r="N733" s="144"/>
      <c r="O733" s="141"/>
      <c r="P733" s="145"/>
      <c r="Q733" s="141"/>
      <c r="R733" s="144"/>
      <c r="S733" s="141"/>
      <c r="T733" s="141"/>
      <c r="U733" s="141"/>
    </row>
    <row r="734" ht="12.75" customHeight="1">
      <c r="A734" s="141"/>
      <c r="B734" s="141"/>
      <c r="C734" s="141"/>
      <c r="D734" s="141"/>
      <c r="E734" s="142"/>
      <c r="F734" s="141"/>
      <c r="G734" s="141"/>
      <c r="H734" s="141"/>
      <c r="I734" s="141"/>
      <c r="J734" s="141"/>
      <c r="K734" s="141"/>
      <c r="L734" s="141"/>
      <c r="M734" s="144"/>
      <c r="N734" s="144"/>
      <c r="O734" s="141"/>
      <c r="P734" s="145"/>
      <c r="Q734" s="141"/>
      <c r="R734" s="144"/>
      <c r="S734" s="141"/>
      <c r="T734" s="141"/>
      <c r="U734" s="141"/>
    </row>
    <row r="735" ht="12.75" customHeight="1">
      <c r="A735" s="141"/>
      <c r="B735" s="141"/>
      <c r="C735" s="141"/>
      <c r="D735" s="141"/>
      <c r="E735" s="142"/>
      <c r="F735" s="141"/>
      <c r="G735" s="141"/>
      <c r="H735" s="141"/>
      <c r="I735" s="141"/>
      <c r="J735" s="141"/>
      <c r="K735" s="141"/>
      <c r="L735" s="141"/>
      <c r="M735" s="144"/>
      <c r="N735" s="144"/>
      <c r="O735" s="141"/>
      <c r="P735" s="145"/>
      <c r="Q735" s="141"/>
      <c r="R735" s="144"/>
      <c r="S735" s="141"/>
      <c r="T735" s="141"/>
      <c r="U735" s="141"/>
    </row>
    <row r="736" ht="12.75" customHeight="1">
      <c r="A736" s="141"/>
      <c r="B736" s="141"/>
      <c r="C736" s="141"/>
      <c r="D736" s="141"/>
      <c r="E736" s="142"/>
      <c r="F736" s="141"/>
      <c r="G736" s="141"/>
      <c r="H736" s="141"/>
      <c r="I736" s="141"/>
      <c r="J736" s="141"/>
      <c r="K736" s="141"/>
      <c r="L736" s="141"/>
      <c r="M736" s="144"/>
      <c r="N736" s="144"/>
      <c r="O736" s="141"/>
      <c r="P736" s="145"/>
      <c r="Q736" s="141"/>
      <c r="R736" s="144"/>
      <c r="S736" s="141"/>
      <c r="T736" s="141"/>
      <c r="U736" s="141"/>
    </row>
    <row r="737" ht="12.75" customHeight="1">
      <c r="A737" s="141"/>
      <c r="B737" s="141"/>
      <c r="C737" s="141"/>
      <c r="D737" s="141"/>
      <c r="E737" s="142"/>
      <c r="F737" s="141"/>
      <c r="G737" s="141"/>
      <c r="H737" s="141"/>
      <c r="I737" s="141"/>
      <c r="J737" s="141"/>
      <c r="K737" s="141"/>
      <c r="L737" s="141"/>
      <c r="M737" s="144"/>
      <c r="N737" s="144"/>
      <c r="O737" s="141"/>
      <c r="P737" s="145"/>
      <c r="Q737" s="141"/>
      <c r="R737" s="144"/>
      <c r="S737" s="141"/>
      <c r="T737" s="141"/>
      <c r="U737" s="141"/>
    </row>
    <row r="738" ht="12.75" customHeight="1">
      <c r="A738" s="141"/>
      <c r="B738" s="141"/>
      <c r="C738" s="141"/>
      <c r="D738" s="141"/>
      <c r="E738" s="142"/>
      <c r="F738" s="141"/>
      <c r="G738" s="141"/>
      <c r="H738" s="141"/>
      <c r="I738" s="141"/>
      <c r="J738" s="141"/>
      <c r="K738" s="141"/>
      <c r="L738" s="141"/>
      <c r="M738" s="144"/>
      <c r="N738" s="144"/>
      <c r="O738" s="141"/>
      <c r="P738" s="145"/>
      <c r="Q738" s="141"/>
      <c r="R738" s="144"/>
      <c r="S738" s="141"/>
      <c r="T738" s="141"/>
      <c r="U738" s="141"/>
    </row>
    <row r="739" ht="12.75" customHeight="1">
      <c r="A739" s="141"/>
      <c r="B739" s="141"/>
      <c r="C739" s="141"/>
      <c r="D739" s="141"/>
      <c r="E739" s="142"/>
      <c r="F739" s="141"/>
      <c r="G739" s="141"/>
      <c r="H739" s="141"/>
      <c r="I739" s="141"/>
      <c r="J739" s="141"/>
      <c r="K739" s="141"/>
      <c r="L739" s="141"/>
      <c r="M739" s="144"/>
      <c r="N739" s="144"/>
      <c r="O739" s="141"/>
      <c r="P739" s="145"/>
      <c r="Q739" s="141"/>
      <c r="R739" s="144"/>
      <c r="S739" s="141"/>
      <c r="T739" s="141"/>
      <c r="U739" s="141"/>
    </row>
    <row r="740" ht="12.75" customHeight="1">
      <c r="A740" s="141"/>
      <c r="B740" s="141"/>
      <c r="C740" s="141"/>
      <c r="D740" s="141"/>
      <c r="E740" s="142"/>
      <c r="F740" s="141"/>
      <c r="G740" s="141"/>
      <c r="H740" s="141"/>
      <c r="I740" s="141"/>
      <c r="J740" s="141"/>
      <c r="K740" s="141"/>
      <c r="L740" s="141"/>
      <c r="M740" s="144"/>
      <c r="N740" s="144"/>
      <c r="O740" s="141"/>
      <c r="P740" s="145"/>
      <c r="Q740" s="141"/>
      <c r="R740" s="144"/>
      <c r="S740" s="141"/>
      <c r="T740" s="141"/>
      <c r="U740" s="141"/>
    </row>
    <row r="741" ht="12.75" customHeight="1">
      <c r="A741" s="141"/>
      <c r="B741" s="141"/>
      <c r="C741" s="141"/>
      <c r="D741" s="141"/>
      <c r="E741" s="142"/>
      <c r="F741" s="141"/>
      <c r="G741" s="141"/>
      <c r="H741" s="141"/>
      <c r="I741" s="141"/>
      <c r="J741" s="141"/>
      <c r="K741" s="141"/>
      <c r="L741" s="141"/>
      <c r="M741" s="144"/>
      <c r="N741" s="144"/>
      <c r="O741" s="141"/>
      <c r="P741" s="145"/>
      <c r="Q741" s="141"/>
      <c r="R741" s="144"/>
      <c r="S741" s="141"/>
      <c r="T741" s="141"/>
      <c r="U741" s="141"/>
    </row>
    <row r="742" ht="12.75" customHeight="1">
      <c r="A742" s="141"/>
      <c r="B742" s="141"/>
      <c r="C742" s="141"/>
      <c r="D742" s="141"/>
      <c r="E742" s="142"/>
      <c r="F742" s="141"/>
      <c r="G742" s="141"/>
      <c r="H742" s="141"/>
      <c r="I742" s="141"/>
      <c r="J742" s="141"/>
      <c r="K742" s="141"/>
      <c r="L742" s="141"/>
      <c r="M742" s="144"/>
      <c r="N742" s="144"/>
      <c r="O742" s="141"/>
      <c r="P742" s="145"/>
      <c r="Q742" s="141"/>
      <c r="R742" s="144"/>
      <c r="S742" s="141"/>
      <c r="T742" s="141"/>
      <c r="U742" s="141"/>
    </row>
    <row r="743" ht="12.75" customHeight="1">
      <c r="A743" s="141"/>
      <c r="B743" s="141"/>
      <c r="C743" s="141"/>
      <c r="D743" s="141"/>
      <c r="E743" s="142"/>
      <c r="F743" s="141"/>
      <c r="G743" s="141"/>
      <c r="H743" s="141"/>
      <c r="I743" s="141"/>
      <c r="J743" s="141"/>
      <c r="K743" s="141"/>
      <c r="L743" s="141"/>
      <c r="M743" s="144"/>
      <c r="N743" s="144"/>
      <c r="O743" s="141"/>
      <c r="P743" s="145"/>
      <c r="Q743" s="141"/>
      <c r="R743" s="144"/>
      <c r="S743" s="141"/>
      <c r="T743" s="141"/>
      <c r="U743" s="141"/>
    </row>
    <row r="744" ht="12.75" customHeight="1">
      <c r="A744" s="141"/>
      <c r="B744" s="141"/>
      <c r="C744" s="141"/>
      <c r="D744" s="141"/>
      <c r="E744" s="142"/>
      <c r="F744" s="141"/>
      <c r="G744" s="141"/>
      <c r="H744" s="141"/>
      <c r="I744" s="141"/>
      <c r="J744" s="141"/>
      <c r="K744" s="141"/>
      <c r="L744" s="141"/>
      <c r="M744" s="144"/>
      <c r="N744" s="144"/>
      <c r="O744" s="141"/>
      <c r="P744" s="145"/>
      <c r="Q744" s="141"/>
      <c r="R744" s="144"/>
      <c r="S744" s="141"/>
      <c r="T744" s="141"/>
      <c r="U744" s="141"/>
    </row>
    <row r="745" ht="12.75" customHeight="1">
      <c r="A745" s="141"/>
      <c r="B745" s="141"/>
      <c r="C745" s="141"/>
      <c r="D745" s="141"/>
      <c r="E745" s="142"/>
      <c r="F745" s="141"/>
      <c r="G745" s="141"/>
      <c r="H745" s="141"/>
      <c r="I745" s="141"/>
      <c r="J745" s="141"/>
      <c r="K745" s="141"/>
      <c r="L745" s="141"/>
      <c r="M745" s="144"/>
      <c r="N745" s="144"/>
      <c r="O745" s="141"/>
      <c r="P745" s="145"/>
      <c r="Q745" s="141"/>
      <c r="R745" s="144"/>
      <c r="S745" s="141"/>
      <c r="T745" s="141"/>
      <c r="U745" s="141"/>
    </row>
    <row r="746" ht="12.75" customHeight="1">
      <c r="A746" s="141"/>
      <c r="B746" s="141"/>
      <c r="C746" s="141"/>
      <c r="D746" s="141"/>
      <c r="E746" s="142"/>
      <c r="F746" s="141"/>
      <c r="G746" s="141"/>
      <c r="H746" s="141"/>
      <c r="I746" s="141"/>
      <c r="J746" s="141"/>
      <c r="K746" s="141"/>
      <c r="L746" s="141"/>
      <c r="M746" s="144"/>
      <c r="N746" s="144"/>
      <c r="O746" s="141"/>
      <c r="P746" s="145"/>
      <c r="Q746" s="141"/>
      <c r="R746" s="144"/>
      <c r="S746" s="141"/>
      <c r="T746" s="141"/>
      <c r="U746" s="141"/>
    </row>
    <row r="747" ht="12.75" customHeight="1">
      <c r="A747" s="141"/>
      <c r="B747" s="141"/>
      <c r="C747" s="141"/>
      <c r="D747" s="141"/>
      <c r="E747" s="142"/>
      <c r="F747" s="141"/>
      <c r="G747" s="141"/>
      <c r="H747" s="141"/>
      <c r="I747" s="141"/>
      <c r="J747" s="141"/>
      <c r="K747" s="141"/>
      <c r="L747" s="141"/>
      <c r="M747" s="144"/>
      <c r="N747" s="144"/>
      <c r="O747" s="141"/>
      <c r="P747" s="145"/>
      <c r="Q747" s="141"/>
      <c r="R747" s="144"/>
      <c r="S747" s="141"/>
      <c r="T747" s="141"/>
      <c r="U747" s="141"/>
    </row>
    <row r="748" ht="12.75" customHeight="1">
      <c r="A748" s="141"/>
      <c r="B748" s="141"/>
      <c r="C748" s="141"/>
      <c r="D748" s="141"/>
      <c r="E748" s="142"/>
      <c r="F748" s="141"/>
      <c r="G748" s="141"/>
      <c r="H748" s="141"/>
      <c r="I748" s="141"/>
      <c r="J748" s="141"/>
      <c r="K748" s="141"/>
      <c r="L748" s="141"/>
      <c r="M748" s="144"/>
      <c r="N748" s="144"/>
      <c r="O748" s="141"/>
      <c r="P748" s="145"/>
      <c r="Q748" s="141"/>
      <c r="R748" s="144"/>
      <c r="S748" s="141"/>
      <c r="T748" s="141"/>
      <c r="U748" s="141"/>
    </row>
    <row r="749" ht="12.75" customHeight="1">
      <c r="A749" s="141"/>
      <c r="B749" s="141"/>
      <c r="C749" s="141"/>
      <c r="D749" s="141"/>
      <c r="E749" s="142"/>
      <c r="F749" s="141"/>
      <c r="G749" s="141"/>
      <c r="H749" s="141"/>
      <c r="I749" s="141"/>
      <c r="J749" s="141"/>
      <c r="K749" s="141"/>
      <c r="L749" s="141"/>
      <c r="M749" s="144"/>
      <c r="N749" s="144"/>
      <c r="O749" s="141"/>
      <c r="P749" s="145"/>
      <c r="Q749" s="141"/>
      <c r="R749" s="144"/>
      <c r="S749" s="141"/>
      <c r="T749" s="141"/>
      <c r="U749" s="141"/>
    </row>
    <row r="750" ht="12.75" customHeight="1">
      <c r="A750" s="141"/>
      <c r="B750" s="141"/>
      <c r="C750" s="141"/>
      <c r="D750" s="141"/>
      <c r="E750" s="142"/>
      <c r="F750" s="141"/>
      <c r="G750" s="141"/>
      <c r="H750" s="141"/>
      <c r="I750" s="141"/>
      <c r="J750" s="141"/>
      <c r="K750" s="141"/>
      <c r="L750" s="141"/>
      <c r="M750" s="144"/>
      <c r="N750" s="144"/>
      <c r="O750" s="141"/>
      <c r="P750" s="145"/>
      <c r="Q750" s="141"/>
      <c r="R750" s="144"/>
      <c r="S750" s="141"/>
      <c r="T750" s="141"/>
      <c r="U750" s="141"/>
    </row>
    <row r="751" ht="12.75" customHeight="1">
      <c r="A751" s="141"/>
      <c r="B751" s="141"/>
      <c r="C751" s="141"/>
      <c r="D751" s="141"/>
      <c r="E751" s="142"/>
      <c r="F751" s="141"/>
      <c r="G751" s="141"/>
      <c r="H751" s="141"/>
      <c r="I751" s="141"/>
      <c r="J751" s="141"/>
      <c r="K751" s="141"/>
      <c r="L751" s="141"/>
      <c r="M751" s="144"/>
      <c r="N751" s="144"/>
      <c r="O751" s="141"/>
      <c r="P751" s="145"/>
      <c r="Q751" s="141"/>
      <c r="R751" s="144"/>
      <c r="S751" s="141"/>
      <c r="T751" s="141"/>
      <c r="U751" s="141"/>
    </row>
    <row r="752" ht="12.75" customHeight="1">
      <c r="A752" s="141"/>
      <c r="B752" s="141"/>
      <c r="C752" s="141"/>
      <c r="D752" s="141"/>
      <c r="E752" s="142"/>
      <c r="F752" s="141"/>
      <c r="G752" s="141"/>
      <c r="H752" s="141"/>
      <c r="I752" s="141"/>
      <c r="J752" s="141"/>
      <c r="K752" s="141"/>
      <c r="L752" s="141"/>
      <c r="M752" s="144"/>
      <c r="N752" s="144"/>
      <c r="O752" s="141"/>
      <c r="P752" s="145"/>
      <c r="Q752" s="141"/>
      <c r="R752" s="144"/>
      <c r="S752" s="141"/>
      <c r="T752" s="141"/>
      <c r="U752" s="141"/>
    </row>
    <row r="753" ht="12.75" customHeight="1">
      <c r="A753" s="141"/>
      <c r="B753" s="141"/>
      <c r="C753" s="141"/>
      <c r="D753" s="141"/>
      <c r="E753" s="142"/>
      <c r="F753" s="141"/>
      <c r="G753" s="141"/>
      <c r="H753" s="141"/>
      <c r="I753" s="141"/>
      <c r="J753" s="141"/>
      <c r="K753" s="141"/>
      <c r="L753" s="141"/>
      <c r="M753" s="144"/>
      <c r="N753" s="144"/>
      <c r="O753" s="141"/>
      <c r="P753" s="145"/>
      <c r="Q753" s="141"/>
      <c r="R753" s="144"/>
      <c r="S753" s="141"/>
      <c r="T753" s="141"/>
      <c r="U753" s="141"/>
    </row>
    <row r="754" ht="12.75" customHeight="1">
      <c r="A754" s="141"/>
      <c r="B754" s="141"/>
      <c r="C754" s="141"/>
      <c r="D754" s="141"/>
      <c r="E754" s="142"/>
      <c r="F754" s="141"/>
      <c r="G754" s="141"/>
      <c r="H754" s="141"/>
      <c r="I754" s="141"/>
      <c r="J754" s="141"/>
      <c r="K754" s="141"/>
      <c r="L754" s="141"/>
      <c r="M754" s="144"/>
      <c r="N754" s="144"/>
      <c r="O754" s="141"/>
      <c r="P754" s="145"/>
      <c r="Q754" s="141"/>
      <c r="R754" s="144"/>
      <c r="S754" s="141"/>
      <c r="T754" s="141"/>
      <c r="U754" s="141"/>
    </row>
    <row r="755" ht="12.75" customHeight="1">
      <c r="A755" s="141"/>
      <c r="B755" s="141"/>
      <c r="C755" s="141"/>
      <c r="D755" s="141"/>
      <c r="E755" s="142"/>
      <c r="F755" s="141"/>
      <c r="G755" s="141"/>
      <c r="H755" s="141"/>
      <c r="I755" s="141"/>
      <c r="J755" s="141"/>
      <c r="K755" s="141"/>
      <c r="L755" s="141"/>
      <c r="M755" s="144"/>
      <c r="N755" s="144"/>
      <c r="O755" s="141"/>
      <c r="P755" s="145"/>
      <c r="Q755" s="141"/>
      <c r="R755" s="144"/>
      <c r="S755" s="141"/>
      <c r="T755" s="141"/>
      <c r="U755" s="141"/>
    </row>
    <row r="756" ht="12.75" customHeight="1">
      <c r="A756" s="141"/>
      <c r="B756" s="141"/>
      <c r="C756" s="141"/>
      <c r="D756" s="141"/>
      <c r="E756" s="142"/>
      <c r="F756" s="141"/>
      <c r="G756" s="141"/>
      <c r="H756" s="141"/>
      <c r="I756" s="141"/>
      <c r="J756" s="141"/>
      <c r="K756" s="141"/>
      <c r="L756" s="141"/>
      <c r="M756" s="144"/>
      <c r="N756" s="144"/>
      <c r="O756" s="141"/>
      <c r="P756" s="145"/>
      <c r="Q756" s="141"/>
      <c r="R756" s="144"/>
      <c r="S756" s="141"/>
      <c r="T756" s="141"/>
      <c r="U756" s="141"/>
    </row>
    <row r="757" ht="12.75" customHeight="1">
      <c r="A757" s="141"/>
      <c r="B757" s="141"/>
      <c r="C757" s="141"/>
      <c r="D757" s="141"/>
      <c r="E757" s="142"/>
      <c r="F757" s="141"/>
      <c r="G757" s="141"/>
      <c r="H757" s="141"/>
      <c r="I757" s="141"/>
      <c r="J757" s="141"/>
      <c r="K757" s="141"/>
      <c r="L757" s="141"/>
      <c r="M757" s="144"/>
      <c r="N757" s="144"/>
      <c r="O757" s="141"/>
      <c r="P757" s="145"/>
      <c r="Q757" s="141"/>
      <c r="R757" s="144"/>
      <c r="S757" s="141"/>
      <c r="T757" s="141"/>
      <c r="U757" s="141"/>
    </row>
    <row r="758" ht="12.75" customHeight="1">
      <c r="A758" s="141"/>
      <c r="B758" s="141"/>
      <c r="C758" s="141"/>
      <c r="D758" s="141"/>
      <c r="E758" s="142"/>
      <c r="F758" s="141"/>
      <c r="G758" s="141"/>
      <c r="H758" s="141"/>
      <c r="I758" s="141"/>
      <c r="J758" s="141"/>
      <c r="K758" s="141"/>
      <c r="L758" s="141"/>
      <c r="M758" s="144"/>
      <c r="N758" s="144"/>
      <c r="O758" s="141"/>
      <c r="P758" s="145"/>
      <c r="Q758" s="141"/>
      <c r="R758" s="144"/>
      <c r="S758" s="141"/>
      <c r="T758" s="141"/>
      <c r="U758" s="141"/>
    </row>
    <row r="759" ht="12.75" customHeight="1">
      <c r="A759" s="141"/>
      <c r="B759" s="141"/>
      <c r="C759" s="141"/>
      <c r="D759" s="141"/>
      <c r="E759" s="142"/>
      <c r="F759" s="141"/>
      <c r="G759" s="141"/>
      <c r="H759" s="141"/>
      <c r="I759" s="141"/>
      <c r="J759" s="141"/>
      <c r="K759" s="141"/>
      <c r="L759" s="141"/>
      <c r="M759" s="144"/>
      <c r="N759" s="144"/>
      <c r="O759" s="141"/>
      <c r="P759" s="145"/>
      <c r="Q759" s="141"/>
      <c r="R759" s="144"/>
      <c r="S759" s="141"/>
      <c r="T759" s="141"/>
      <c r="U759" s="141"/>
    </row>
    <row r="760" ht="12.75" customHeight="1">
      <c r="A760" s="141"/>
      <c r="B760" s="141"/>
      <c r="C760" s="141"/>
      <c r="D760" s="141"/>
      <c r="E760" s="142"/>
      <c r="F760" s="141"/>
      <c r="G760" s="141"/>
      <c r="H760" s="141"/>
      <c r="I760" s="141"/>
      <c r="J760" s="141"/>
      <c r="K760" s="141"/>
      <c r="L760" s="141"/>
      <c r="M760" s="144"/>
      <c r="N760" s="144"/>
      <c r="O760" s="141"/>
      <c r="P760" s="145"/>
      <c r="Q760" s="141"/>
      <c r="R760" s="144"/>
      <c r="S760" s="141"/>
      <c r="T760" s="141"/>
      <c r="U760" s="141"/>
    </row>
    <row r="761" ht="12.75" customHeight="1">
      <c r="A761" s="141"/>
      <c r="B761" s="141"/>
      <c r="C761" s="141"/>
      <c r="D761" s="141"/>
      <c r="E761" s="142"/>
      <c r="F761" s="141"/>
      <c r="G761" s="141"/>
      <c r="H761" s="141"/>
      <c r="I761" s="141"/>
      <c r="J761" s="141"/>
      <c r="K761" s="141"/>
      <c r="L761" s="141"/>
      <c r="M761" s="144"/>
      <c r="N761" s="144"/>
      <c r="O761" s="141"/>
      <c r="P761" s="145"/>
      <c r="Q761" s="141"/>
      <c r="R761" s="144"/>
      <c r="S761" s="141"/>
      <c r="T761" s="141"/>
      <c r="U761" s="141"/>
    </row>
    <row r="762" ht="12.75" customHeight="1">
      <c r="A762" s="141"/>
      <c r="B762" s="141"/>
      <c r="C762" s="141"/>
      <c r="D762" s="141"/>
      <c r="E762" s="142"/>
      <c r="F762" s="141"/>
      <c r="G762" s="141"/>
      <c r="H762" s="141"/>
      <c r="I762" s="141"/>
      <c r="J762" s="141"/>
      <c r="K762" s="141"/>
      <c r="L762" s="141"/>
      <c r="M762" s="144"/>
      <c r="N762" s="144"/>
      <c r="O762" s="141"/>
      <c r="P762" s="145"/>
      <c r="Q762" s="141"/>
      <c r="R762" s="144"/>
      <c r="S762" s="141"/>
      <c r="T762" s="141"/>
      <c r="U762" s="141"/>
    </row>
    <row r="763" ht="12.75" customHeight="1">
      <c r="A763" s="141"/>
      <c r="B763" s="141"/>
      <c r="C763" s="141"/>
      <c r="D763" s="141"/>
      <c r="E763" s="142"/>
      <c r="F763" s="141"/>
      <c r="G763" s="141"/>
      <c r="H763" s="141"/>
      <c r="I763" s="141"/>
      <c r="J763" s="141"/>
      <c r="K763" s="141"/>
      <c r="L763" s="141"/>
      <c r="M763" s="144"/>
      <c r="N763" s="144"/>
      <c r="O763" s="141"/>
      <c r="P763" s="145"/>
      <c r="Q763" s="141"/>
      <c r="R763" s="144"/>
      <c r="S763" s="141"/>
      <c r="T763" s="141"/>
      <c r="U763" s="141"/>
    </row>
    <row r="764" ht="12.75" customHeight="1">
      <c r="A764" s="141"/>
      <c r="B764" s="141"/>
      <c r="C764" s="141"/>
      <c r="D764" s="141"/>
      <c r="E764" s="142"/>
      <c r="F764" s="141"/>
      <c r="G764" s="141"/>
      <c r="H764" s="141"/>
      <c r="I764" s="141"/>
      <c r="J764" s="141"/>
      <c r="K764" s="141"/>
      <c r="L764" s="141"/>
      <c r="M764" s="144"/>
      <c r="N764" s="144"/>
      <c r="O764" s="141"/>
      <c r="P764" s="145"/>
      <c r="Q764" s="141"/>
      <c r="R764" s="144"/>
      <c r="S764" s="141"/>
      <c r="T764" s="141"/>
      <c r="U764" s="141"/>
    </row>
    <row r="765" ht="12.75" customHeight="1">
      <c r="A765" s="141"/>
      <c r="B765" s="141"/>
      <c r="C765" s="141"/>
      <c r="D765" s="141"/>
      <c r="E765" s="142"/>
      <c r="F765" s="141"/>
      <c r="G765" s="141"/>
      <c r="H765" s="141"/>
      <c r="I765" s="141"/>
      <c r="J765" s="141"/>
      <c r="K765" s="141"/>
      <c r="L765" s="141"/>
      <c r="M765" s="144"/>
      <c r="N765" s="144"/>
      <c r="O765" s="141"/>
      <c r="P765" s="145"/>
      <c r="Q765" s="141"/>
      <c r="R765" s="144"/>
      <c r="S765" s="141"/>
      <c r="T765" s="141"/>
      <c r="U765" s="141"/>
    </row>
    <row r="766" ht="12.75" customHeight="1">
      <c r="A766" s="141"/>
      <c r="B766" s="141"/>
      <c r="C766" s="141"/>
      <c r="D766" s="141"/>
      <c r="E766" s="142"/>
      <c r="F766" s="141"/>
      <c r="G766" s="141"/>
      <c r="H766" s="141"/>
      <c r="I766" s="141"/>
      <c r="J766" s="141"/>
      <c r="K766" s="141"/>
      <c r="L766" s="141"/>
      <c r="M766" s="144"/>
      <c r="N766" s="144"/>
      <c r="O766" s="141"/>
      <c r="P766" s="145"/>
      <c r="Q766" s="141"/>
      <c r="R766" s="144"/>
      <c r="S766" s="141"/>
      <c r="T766" s="141"/>
      <c r="U766" s="141"/>
    </row>
    <row r="767" ht="12.75" customHeight="1">
      <c r="A767" s="141"/>
      <c r="B767" s="141"/>
      <c r="C767" s="141"/>
      <c r="D767" s="141"/>
      <c r="E767" s="142"/>
      <c r="F767" s="141"/>
      <c r="G767" s="141"/>
      <c r="H767" s="141"/>
      <c r="I767" s="141"/>
      <c r="J767" s="141"/>
      <c r="K767" s="141"/>
      <c r="L767" s="141"/>
      <c r="M767" s="144"/>
      <c r="N767" s="144"/>
      <c r="O767" s="141"/>
      <c r="P767" s="145"/>
      <c r="Q767" s="141"/>
      <c r="R767" s="144"/>
      <c r="S767" s="141"/>
      <c r="T767" s="141"/>
      <c r="U767" s="141"/>
    </row>
    <row r="768" ht="12.75" customHeight="1">
      <c r="A768" s="141"/>
      <c r="B768" s="141"/>
      <c r="C768" s="141"/>
      <c r="D768" s="141"/>
      <c r="E768" s="142"/>
      <c r="F768" s="141"/>
      <c r="G768" s="141"/>
      <c r="H768" s="141"/>
      <c r="I768" s="141"/>
      <c r="J768" s="141"/>
      <c r="K768" s="141"/>
      <c r="L768" s="141"/>
      <c r="M768" s="144"/>
      <c r="N768" s="144"/>
      <c r="O768" s="141"/>
      <c r="P768" s="145"/>
      <c r="Q768" s="141"/>
      <c r="R768" s="144"/>
      <c r="S768" s="141"/>
      <c r="T768" s="141"/>
      <c r="U768" s="141"/>
    </row>
    <row r="769" ht="12.75" customHeight="1">
      <c r="A769" s="141"/>
      <c r="B769" s="141"/>
      <c r="C769" s="141"/>
      <c r="D769" s="141"/>
      <c r="E769" s="142"/>
      <c r="F769" s="141"/>
      <c r="G769" s="141"/>
      <c r="H769" s="141"/>
      <c r="I769" s="141"/>
      <c r="J769" s="141"/>
      <c r="K769" s="141"/>
      <c r="L769" s="141"/>
      <c r="M769" s="144"/>
      <c r="N769" s="144"/>
      <c r="O769" s="141"/>
      <c r="P769" s="145"/>
      <c r="Q769" s="141"/>
      <c r="R769" s="144"/>
      <c r="S769" s="141"/>
      <c r="T769" s="141"/>
      <c r="U769" s="141"/>
    </row>
    <row r="770" ht="12.75" customHeight="1">
      <c r="A770" s="141"/>
      <c r="B770" s="141"/>
      <c r="C770" s="141"/>
      <c r="D770" s="141"/>
      <c r="E770" s="142"/>
      <c r="F770" s="141"/>
      <c r="G770" s="141"/>
      <c r="H770" s="141"/>
      <c r="I770" s="141"/>
      <c r="J770" s="141"/>
      <c r="K770" s="141"/>
      <c r="L770" s="141"/>
      <c r="M770" s="144"/>
      <c r="N770" s="144"/>
      <c r="O770" s="141"/>
      <c r="P770" s="145"/>
      <c r="Q770" s="141"/>
      <c r="R770" s="144"/>
      <c r="S770" s="141"/>
      <c r="T770" s="141"/>
      <c r="U770" s="141"/>
    </row>
    <row r="771" ht="12.75" customHeight="1">
      <c r="A771" s="141"/>
      <c r="B771" s="141"/>
      <c r="C771" s="141"/>
      <c r="D771" s="141"/>
      <c r="E771" s="142"/>
      <c r="F771" s="141"/>
      <c r="G771" s="141"/>
      <c r="H771" s="141"/>
      <c r="I771" s="141"/>
      <c r="J771" s="141"/>
      <c r="K771" s="141"/>
      <c r="L771" s="141"/>
      <c r="M771" s="144"/>
      <c r="N771" s="144"/>
      <c r="O771" s="141"/>
      <c r="P771" s="145"/>
      <c r="Q771" s="141"/>
      <c r="R771" s="144"/>
      <c r="S771" s="141"/>
      <c r="T771" s="141"/>
      <c r="U771" s="141"/>
    </row>
    <row r="772" ht="12.75" customHeight="1">
      <c r="A772" s="141"/>
      <c r="B772" s="141"/>
      <c r="C772" s="141"/>
      <c r="D772" s="141"/>
      <c r="E772" s="142"/>
      <c r="F772" s="141"/>
      <c r="G772" s="141"/>
      <c r="H772" s="141"/>
      <c r="I772" s="141"/>
      <c r="J772" s="141"/>
      <c r="K772" s="141"/>
      <c r="L772" s="141"/>
      <c r="M772" s="144"/>
      <c r="N772" s="144"/>
      <c r="O772" s="141"/>
      <c r="P772" s="145"/>
      <c r="Q772" s="141"/>
      <c r="R772" s="144"/>
      <c r="S772" s="141"/>
      <c r="T772" s="141"/>
      <c r="U772" s="141"/>
    </row>
    <row r="773" ht="12.75" customHeight="1">
      <c r="A773" s="141"/>
      <c r="B773" s="141"/>
      <c r="C773" s="141"/>
      <c r="D773" s="141"/>
      <c r="E773" s="142"/>
      <c r="F773" s="141"/>
      <c r="G773" s="141"/>
      <c r="H773" s="141"/>
      <c r="I773" s="141"/>
      <c r="J773" s="141"/>
      <c r="K773" s="141"/>
      <c r="L773" s="141"/>
      <c r="M773" s="144"/>
      <c r="N773" s="144"/>
      <c r="O773" s="141"/>
      <c r="P773" s="145"/>
      <c r="Q773" s="141"/>
      <c r="R773" s="144"/>
      <c r="S773" s="141"/>
      <c r="T773" s="141"/>
      <c r="U773" s="141"/>
    </row>
    <row r="774" ht="12.75" customHeight="1">
      <c r="A774" s="141"/>
      <c r="B774" s="141"/>
      <c r="C774" s="141"/>
      <c r="D774" s="141"/>
      <c r="E774" s="142"/>
      <c r="F774" s="141"/>
      <c r="G774" s="141"/>
      <c r="H774" s="141"/>
      <c r="I774" s="141"/>
      <c r="J774" s="141"/>
      <c r="K774" s="141"/>
      <c r="L774" s="141"/>
      <c r="M774" s="144"/>
      <c r="N774" s="144"/>
      <c r="O774" s="141"/>
      <c r="P774" s="145"/>
      <c r="Q774" s="141"/>
      <c r="R774" s="144"/>
      <c r="S774" s="141"/>
      <c r="T774" s="141"/>
      <c r="U774" s="141"/>
    </row>
    <row r="775" ht="12.75" customHeight="1">
      <c r="A775" s="141"/>
      <c r="B775" s="141"/>
      <c r="C775" s="141"/>
      <c r="D775" s="141"/>
      <c r="E775" s="142"/>
      <c r="F775" s="141"/>
      <c r="G775" s="141"/>
      <c r="H775" s="141"/>
      <c r="I775" s="141"/>
      <c r="J775" s="141"/>
      <c r="K775" s="141"/>
      <c r="L775" s="141"/>
      <c r="M775" s="144"/>
      <c r="N775" s="144"/>
      <c r="O775" s="141"/>
      <c r="P775" s="145"/>
      <c r="Q775" s="141"/>
      <c r="R775" s="144"/>
      <c r="S775" s="141"/>
      <c r="T775" s="141"/>
      <c r="U775" s="141"/>
    </row>
    <row r="776" ht="12.75" customHeight="1">
      <c r="A776" s="141"/>
      <c r="B776" s="141"/>
      <c r="C776" s="141"/>
      <c r="D776" s="141"/>
      <c r="E776" s="142"/>
      <c r="F776" s="141"/>
      <c r="G776" s="141"/>
      <c r="H776" s="141"/>
      <c r="I776" s="141"/>
      <c r="J776" s="141"/>
      <c r="K776" s="141"/>
      <c r="L776" s="141"/>
      <c r="M776" s="144"/>
      <c r="N776" s="144"/>
      <c r="O776" s="141"/>
      <c r="P776" s="145"/>
      <c r="Q776" s="141"/>
      <c r="R776" s="144"/>
      <c r="S776" s="141"/>
      <c r="T776" s="141"/>
      <c r="U776" s="141"/>
    </row>
    <row r="777" ht="12.75" customHeight="1">
      <c r="A777" s="141"/>
      <c r="B777" s="141"/>
      <c r="C777" s="141"/>
      <c r="D777" s="141"/>
      <c r="E777" s="142"/>
      <c r="F777" s="141"/>
      <c r="G777" s="141"/>
      <c r="H777" s="141"/>
      <c r="I777" s="141"/>
      <c r="J777" s="141"/>
      <c r="K777" s="141"/>
      <c r="L777" s="141"/>
      <c r="M777" s="144"/>
      <c r="N777" s="144"/>
      <c r="O777" s="141"/>
      <c r="P777" s="145"/>
      <c r="Q777" s="141"/>
      <c r="R777" s="144"/>
      <c r="S777" s="141"/>
      <c r="T777" s="141"/>
      <c r="U777" s="141"/>
    </row>
    <row r="778" ht="12.75" customHeight="1">
      <c r="A778" s="141"/>
      <c r="B778" s="141"/>
      <c r="C778" s="141"/>
      <c r="D778" s="141"/>
      <c r="E778" s="142"/>
      <c r="F778" s="141"/>
      <c r="G778" s="141"/>
      <c r="H778" s="141"/>
      <c r="I778" s="141"/>
      <c r="J778" s="141"/>
      <c r="K778" s="141"/>
      <c r="L778" s="141"/>
      <c r="M778" s="144"/>
      <c r="N778" s="144"/>
      <c r="O778" s="141"/>
      <c r="P778" s="145"/>
      <c r="Q778" s="141"/>
      <c r="R778" s="144"/>
      <c r="S778" s="141"/>
      <c r="T778" s="141"/>
      <c r="U778" s="141"/>
    </row>
    <row r="779" ht="12.75" customHeight="1">
      <c r="A779" s="141"/>
      <c r="B779" s="141"/>
      <c r="C779" s="141"/>
      <c r="D779" s="141"/>
      <c r="E779" s="142"/>
      <c r="F779" s="141"/>
      <c r="G779" s="141"/>
      <c r="H779" s="141"/>
      <c r="I779" s="141"/>
      <c r="J779" s="141"/>
      <c r="K779" s="141"/>
      <c r="L779" s="141"/>
      <c r="M779" s="144"/>
      <c r="N779" s="144"/>
      <c r="O779" s="141"/>
      <c r="P779" s="145"/>
      <c r="Q779" s="141"/>
      <c r="R779" s="144"/>
      <c r="S779" s="141"/>
      <c r="T779" s="141"/>
      <c r="U779" s="141"/>
    </row>
    <row r="780" ht="12.75" customHeight="1">
      <c r="A780" s="141"/>
      <c r="B780" s="141"/>
      <c r="C780" s="141"/>
      <c r="D780" s="141"/>
      <c r="E780" s="142"/>
      <c r="F780" s="141"/>
      <c r="G780" s="141"/>
      <c r="H780" s="141"/>
      <c r="I780" s="141"/>
      <c r="J780" s="141"/>
      <c r="K780" s="141"/>
      <c r="L780" s="141"/>
      <c r="M780" s="144"/>
      <c r="N780" s="144"/>
      <c r="O780" s="141"/>
      <c r="P780" s="145"/>
      <c r="Q780" s="141"/>
      <c r="R780" s="144"/>
      <c r="S780" s="141"/>
      <c r="T780" s="141"/>
      <c r="U780" s="141"/>
    </row>
    <row r="781" ht="12.75" customHeight="1">
      <c r="A781" s="141"/>
      <c r="B781" s="141"/>
      <c r="C781" s="141"/>
      <c r="D781" s="141"/>
      <c r="E781" s="142"/>
      <c r="F781" s="141"/>
      <c r="G781" s="141"/>
      <c r="H781" s="141"/>
      <c r="I781" s="141"/>
      <c r="J781" s="141"/>
      <c r="K781" s="141"/>
      <c r="L781" s="141"/>
      <c r="M781" s="144"/>
      <c r="N781" s="144"/>
      <c r="O781" s="141"/>
      <c r="P781" s="145"/>
      <c r="Q781" s="141"/>
      <c r="R781" s="144"/>
      <c r="S781" s="141"/>
      <c r="T781" s="141"/>
      <c r="U781" s="141"/>
    </row>
    <row r="782" ht="12.75" customHeight="1">
      <c r="A782" s="141"/>
      <c r="B782" s="141"/>
      <c r="C782" s="141"/>
      <c r="D782" s="141"/>
      <c r="E782" s="142"/>
      <c r="F782" s="141"/>
      <c r="G782" s="141"/>
      <c r="H782" s="141"/>
      <c r="I782" s="141"/>
      <c r="J782" s="141"/>
      <c r="K782" s="141"/>
      <c r="L782" s="141"/>
      <c r="M782" s="144"/>
      <c r="N782" s="144"/>
      <c r="O782" s="141"/>
      <c r="P782" s="145"/>
      <c r="Q782" s="141"/>
      <c r="R782" s="144"/>
      <c r="S782" s="141"/>
      <c r="T782" s="141"/>
      <c r="U782" s="141"/>
    </row>
    <row r="783" ht="12.75" customHeight="1">
      <c r="A783" s="141"/>
      <c r="B783" s="141"/>
      <c r="C783" s="141"/>
      <c r="D783" s="141"/>
      <c r="E783" s="142"/>
      <c r="F783" s="141"/>
      <c r="G783" s="141"/>
      <c r="H783" s="141"/>
      <c r="I783" s="141"/>
      <c r="J783" s="141"/>
      <c r="K783" s="141"/>
      <c r="L783" s="141"/>
      <c r="M783" s="144"/>
      <c r="N783" s="144"/>
      <c r="O783" s="141"/>
      <c r="P783" s="145"/>
      <c r="Q783" s="141"/>
      <c r="R783" s="144"/>
      <c r="S783" s="141"/>
      <c r="T783" s="141"/>
      <c r="U783" s="141"/>
    </row>
    <row r="784" ht="12.75" customHeight="1">
      <c r="A784" s="141"/>
      <c r="B784" s="141"/>
      <c r="C784" s="141"/>
      <c r="D784" s="141"/>
      <c r="E784" s="142"/>
      <c r="F784" s="141"/>
      <c r="G784" s="141"/>
      <c r="H784" s="141"/>
      <c r="I784" s="141"/>
      <c r="J784" s="141"/>
      <c r="K784" s="141"/>
      <c r="L784" s="141"/>
      <c r="M784" s="144"/>
      <c r="N784" s="144"/>
      <c r="O784" s="141"/>
      <c r="P784" s="145"/>
      <c r="Q784" s="141"/>
      <c r="R784" s="144"/>
      <c r="S784" s="141"/>
      <c r="T784" s="141"/>
      <c r="U784" s="141"/>
    </row>
    <row r="785" ht="12.75" customHeight="1">
      <c r="A785" s="141"/>
      <c r="B785" s="141"/>
      <c r="C785" s="141"/>
      <c r="D785" s="141"/>
      <c r="E785" s="142"/>
      <c r="F785" s="141"/>
      <c r="G785" s="141"/>
      <c r="H785" s="141"/>
      <c r="I785" s="141"/>
      <c r="J785" s="141"/>
      <c r="K785" s="141"/>
      <c r="L785" s="141"/>
      <c r="M785" s="144"/>
      <c r="N785" s="144"/>
      <c r="O785" s="141"/>
      <c r="P785" s="145"/>
      <c r="Q785" s="141"/>
      <c r="R785" s="144"/>
      <c r="S785" s="141"/>
      <c r="T785" s="141"/>
      <c r="U785" s="141"/>
    </row>
    <row r="786" ht="12.75" customHeight="1">
      <c r="A786" s="141"/>
      <c r="B786" s="141"/>
      <c r="C786" s="141"/>
      <c r="D786" s="141"/>
      <c r="E786" s="142"/>
      <c r="F786" s="141"/>
      <c r="G786" s="141"/>
      <c r="H786" s="141"/>
      <c r="I786" s="141"/>
      <c r="J786" s="141"/>
      <c r="K786" s="141"/>
      <c r="L786" s="141"/>
      <c r="M786" s="144"/>
      <c r="N786" s="144"/>
      <c r="O786" s="141"/>
      <c r="P786" s="145"/>
      <c r="Q786" s="141"/>
      <c r="R786" s="144"/>
      <c r="S786" s="141"/>
      <c r="T786" s="141"/>
      <c r="U786" s="141"/>
    </row>
    <row r="787" ht="12.75" customHeight="1">
      <c r="A787" s="141"/>
      <c r="B787" s="141"/>
      <c r="C787" s="141"/>
      <c r="D787" s="141"/>
      <c r="E787" s="142"/>
      <c r="F787" s="141"/>
      <c r="G787" s="141"/>
      <c r="H787" s="141"/>
      <c r="I787" s="141"/>
      <c r="J787" s="141"/>
      <c r="K787" s="141"/>
      <c r="L787" s="141"/>
      <c r="M787" s="144"/>
      <c r="N787" s="144"/>
      <c r="O787" s="141"/>
      <c r="P787" s="145"/>
      <c r="Q787" s="141"/>
      <c r="R787" s="144"/>
      <c r="S787" s="141"/>
      <c r="T787" s="141"/>
      <c r="U787" s="141"/>
    </row>
    <row r="788" ht="12.75" customHeight="1">
      <c r="A788" s="141"/>
      <c r="B788" s="141"/>
      <c r="C788" s="141"/>
      <c r="D788" s="141"/>
      <c r="E788" s="142"/>
      <c r="F788" s="141"/>
      <c r="G788" s="141"/>
      <c r="H788" s="141"/>
      <c r="I788" s="141"/>
      <c r="J788" s="141"/>
      <c r="K788" s="141"/>
      <c r="L788" s="141"/>
      <c r="M788" s="144"/>
      <c r="N788" s="144"/>
      <c r="O788" s="141"/>
      <c r="P788" s="145"/>
      <c r="Q788" s="141"/>
      <c r="R788" s="144"/>
      <c r="S788" s="141"/>
      <c r="T788" s="141"/>
      <c r="U788" s="141"/>
    </row>
    <row r="789" ht="12.75" customHeight="1">
      <c r="A789" s="141"/>
      <c r="B789" s="141"/>
      <c r="C789" s="141"/>
      <c r="D789" s="141"/>
      <c r="E789" s="142"/>
      <c r="F789" s="141"/>
      <c r="G789" s="141"/>
      <c r="H789" s="141"/>
      <c r="I789" s="141"/>
      <c r="J789" s="141"/>
      <c r="K789" s="141"/>
      <c r="L789" s="141"/>
      <c r="M789" s="144"/>
      <c r="N789" s="144"/>
      <c r="O789" s="141"/>
      <c r="P789" s="145"/>
      <c r="Q789" s="141"/>
      <c r="R789" s="144"/>
      <c r="S789" s="141"/>
      <c r="T789" s="141"/>
      <c r="U789" s="141"/>
    </row>
    <row r="790" ht="12.75" customHeight="1">
      <c r="A790" s="141"/>
      <c r="B790" s="141"/>
      <c r="C790" s="141"/>
      <c r="D790" s="141"/>
      <c r="E790" s="142"/>
      <c r="F790" s="141"/>
      <c r="G790" s="141"/>
      <c r="H790" s="141"/>
      <c r="I790" s="141"/>
      <c r="J790" s="141"/>
      <c r="K790" s="141"/>
      <c r="L790" s="141"/>
      <c r="M790" s="144"/>
      <c r="N790" s="144"/>
      <c r="O790" s="141"/>
      <c r="P790" s="145"/>
      <c r="Q790" s="141"/>
      <c r="R790" s="144"/>
      <c r="S790" s="141"/>
      <c r="T790" s="141"/>
      <c r="U790" s="141"/>
    </row>
    <row r="791" ht="12.75" customHeight="1">
      <c r="A791" s="141"/>
      <c r="B791" s="141"/>
      <c r="C791" s="141"/>
      <c r="D791" s="141"/>
      <c r="E791" s="142"/>
      <c r="F791" s="141"/>
      <c r="G791" s="141"/>
      <c r="H791" s="141"/>
      <c r="I791" s="141"/>
      <c r="J791" s="141"/>
      <c r="K791" s="141"/>
      <c r="L791" s="141"/>
      <c r="M791" s="144"/>
      <c r="N791" s="144"/>
      <c r="O791" s="141"/>
      <c r="P791" s="145"/>
      <c r="Q791" s="141"/>
      <c r="R791" s="144"/>
      <c r="S791" s="141"/>
      <c r="T791" s="141"/>
      <c r="U791" s="141"/>
    </row>
    <row r="792" ht="12.75" customHeight="1">
      <c r="A792" s="141"/>
      <c r="B792" s="141"/>
      <c r="C792" s="141"/>
      <c r="D792" s="141"/>
      <c r="E792" s="142"/>
      <c r="F792" s="141"/>
      <c r="G792" s="141"/>
      <c r="H792" s="141"/>
      <c r="I792" s="141"/>
      <c r="J792" s="141"/>
      <c r="K792" s="141"/>
      <c r="L792" s="141"/>
      <c r="M792" s="144"/>
      <c r="N792" s="144"/>
      <c r="O792" s="141"/>
      <c r="P792" s="145"/>
      <c r="Q792" s="141"/>
      <c r="R792" s="144"/>
      <c r="S792" s="141"/>
      <c r="T792" s="141"/>
      <c r="U792" s="141"/>
    </row>
    <row r="793" ht="12.75" customHeight="1">
      <c r="A793" s="141"/>
      <c r="B793" s="141"/>
      <c r="C793" s="141"/>
      <c r="D793" s="141"/>
      <c r="E793" s="142"/>
      <c r="F793" s="141"/>
      <c r="G793" s="141"/>
      <c r="H793" s="141"/>
      <c r="I793" s="141"/>
      <c r="J793" s="141"/>
      <c r="K793" s="141"/>
      <c r="L793" s="141"/>
      <c r="M793" s="144"/>
      <c r="N793" s="144"/>
      <c r="O793" s="141"/>
      <c r="P793" s="145"/>
      <c r="Q793" s="141"/>
      <c r="R793" s="144"/>
      <c r="S793" s="141"/>
      <c r="T793" s="141"/>
      <c r="U793" s="141"/>
    </row>
    <row r="794" ht="12.75" customHeight="1">
      <c r="A794" s="141"/>
      <c r="B794" s="141"/>
      <c r="C794" s="141"/>
      <c r="D794" s="141"/>
      <c r="E794" s="142"/>
      <c r="F794" s="141"/>
      <c r="G794" s="141"/>
      <c r="H794" s="141"/>
      <c r="I794" s="141"/>
      <c r="J794" s="141"/>
      <c r="K794" s="141"/>
      <c r="L794" s="141"/>
      <c r="M794" s="144"/>
      <c r="N794" s="144"/>
      <c r="O794" s="141"/>
      <c r="P794" s="145"/>
      <c r="Q794" s="141"/>
      <c r="R794" s="144"/>
      <c r="S794" s="141"/>
      <c r="T794" s="141"/>
      <c r="U794" s="141"/>
    </row>
    <row r="795" ht="12.75" customHeight="1">
      <c r="A795" s="141"/>
      <c r="B795" s="141"/>
      <c r="C795" s="141"/>
      <c r="D795" s="141"/>
      <c r="E795" s="142"/>
      <c r="F795" s="141"/>
      <c r="G795" s="141"/>
      <c r="H795" s="141"/>
      <c r="I795" s="141"/>
      <c r="J795" s="141"/>
      <c r="K795" s="141"/>
      <c r="L795" s="141"/>
      <c r="M795" s="144"/>
      <c r="N795" s="144"/>
      <c r="O795" s="141"/>
      <c r="P795" s="145"/>
      <c r="Q795" s="141"/>
      <c r="R795" s="144"/>
      <c r="S795" s="141"/>
      <c r="T795" s="141"/>
      <c r="U795" s="141"/>
    </row>
    <row r="796" ht="12.75" customHeight="1">
      <c r="A796" s="141"/>
      <c r="B796" s="141"/>
      <c r="C796" s="141"/>
      <c r="D796" s="141"/>
      <c r="E796" s="142"/>
      <c r="F796" s="141"/>
      <c r="G796" s="141"/>
      <c r="H796" s="141"/>
      <c r="I796" s="141"/>
      <c r="J796" s="141"/>
      <c r="K796" s="141"/>
      <c r="L796" s="141"/>
      <c r="M796" s="144"/>
      <c r="N796" s="144"/>
      <c r="O796" s="141"/>
      <c r="P796" s="145"/>
      <c r="Q796" s="141"/>
      <c r="R796" s="144"/>
      <c r="S796" s="141"/>
      <c r="T796" s="141"/>
      <c r="U796" s="141"/>
    </row>
    <row r="797" ht="12.75" customHeight="1">
      <c r="A797" s="141"/>
      <c r="B797" s="141"/>
      <c r="C797" s="141"/>
      <c r="D797" s="141"/>
      <c r="E797" s="142"/>
      <c r="F797" s="141"/>
      <c r="G797" s="141"/>
      <c r="H797" s="141"/>
      <c r="I797" s="141"/>
      <c r="J797" s="141"/>
      <c r="K797" s="141"/>
      <c r="L797" s="141"/>
      <c r="M797" s="144"/>
      <c r="N797" s="144"/>
      <c r="O797" s="141"/>
      <c r="P797" s="145"/>
      <c r="Q797" s="141"/>
      <c r="R797" s="144"/>
      <c r="S797" s="141"/>
      <c r="T797" s="141"/>
      <c r="U797" s="141"/>
    </row>
    <row r="798" ht="12.75" customHeight="1">
      <c r="A798" s="141"/>
      <c r="B798" s="141"/>
      <c r="C798" s="141"/>
      <c r="D798" s="141"/>
      <c r="E798" s="142"/>
      <c r="F798" s="141"/>
      <c r="G798" s="141"/>
      <c r="H798" s="141"/>
      <c r="I798" s="141"/>
      <c r="J798" s="141"/>
      <c r="K798" s="141"/>
      <c r="L798" s="141"/>
      <c r="M798" s="144"/>
      <c r="N798" s="144"/>
      <c r="O798" s="141"/>
      <c r="P798" s="145"/>
      <c r="Q798" s="141"/>
      <c r="R798" s="144"/>
      <c r="S798" s="141"/>
      <c r="T798" s="141"/>
      <c r="U798" s="141"/>
    </row>
    <row r="799" ht="12.75" customHeight="1">
      <c r="A799" s="141"/>
      <c r="B799" s="141"/>
      <c r="C799" s="141"/>
      <c r="D799" s="141"/>
      <c r="E799" s="142"/>
      <c r="F799" s="141"/>
      <c r="G799" s="141"/>
      <c r="H799" s="141"/>
      <c r="I799" s="141"/>
      <c r="J799" s="141"/>
      <c r="K799" s="141"/>
      <c r="L799" s="141"/>
      <c r="M799" s="144"/>
      <c r="N799" s="144"/>
      <c r="O799" s="141"/>
      <c r="P799" s="145"/>
      <c r="Q799" s="141"/>
      <c r="R799" s="144"/>
      <c r="S799" s="141"/>
      <c r="T799" s="141"/>
      <c r="U799" s="141"/>
    </row>
    <row r="800" ht="12.75" customHeight="1">
      <c r="A800" s="141"/>
      <c r="B800" s="141"/>
      <c r="C800" s="141"/>
      <c r="D800" s="141"/>
      <c r="E800" s="142"/>
      <c r="F800" s="141"/>
      <c r="G800" s="141"/>
      <c r="H800" s="141"/>
      <c r="I800" s="141"/>
      <c r="J800" s="141"/>
      <c r="K800" s="141"/>
      <c r="L800" s="141"/>
      <c r="M800" s="144"/>
      <c r="N800" s="144"/>
      <c r="O800" s="141"/>
      <c r="P800" s="145"/>
      <c r="Q800" s="141"/>
      <c r="R800" s="144"/>
      <c r="S800" s="141"/>
      <c r="T800" s="141"/>
      <c r="U800" s="141"/>
    </row>
    <row r="801" ht="12.75" customHeight="1">
      <c r="A801" s="141"/>
      <c r="B801" s="141"/>
      <c r="C801" s="141"/>
      <c r="D801" s="141"/>
      <c r="E801" s="142"/>
      <c r="F801" s="141"/>
      <c r="G801" s="141"/>
      <c r="H801" s="141"/>
      <c r="I801" s="141"/>
      <c r="J801" s="141"/>
      <c r="K801" s="141"/>
      <c r="L801" s="141"/>
      <c r="M801" s="144"/>
      <c r="N801" s="144"/>
      <c r="O801" s="141"/>
      <c r="P801" s="145"/>
      <c r="Q801" s="141"/>
      <c r="R801" s="144"/>
      <c r="S801" s="141"/>
      <c r="T801" s="141"/>
      <c r="U801" s="141"/>
    </row>
    <row r="802" ht="12.75" customHeight="1">
      <c r="A802" s="141"/>
      <c r="B802" s="141"/>
      <c r="C802" s="141"/>
      <c r="D802" s="141"/>
      <c r="E802" s="142"/>
      <c r="F802" s="141"/>
      <c r="G802" s="141"/>
      <c r="H802" s="141"/>
      <c r="I802" s="141"/>
      <c r="J802" s="141"/>
      <c r="K802" s="141"/>
      <c r="L802" s="141"/>
      <c r="M802" s="144"/>
      <c r="N802" s="144"/>
      <c r="O802" s="141"/>
      <c r="P802" s="145"/>
      <c r="Q802" s="141"/>
      <c r="R802" s="144"/>
      <c r="S802" s="141"/>
      <c r="T802" s="141"/>
      <c r="U802" s="141"/>
    </row>
    <row r="803" ht="12.75" customHeight="1">
      <c r="A803" s="141"/>
      <c r="B803" s="141"/>
      <c r="C803" s="141"/>
      <c r="D803" s="141"/>
      <c r="E803" s="142"/>
      <c r="F803" s="141"/>
      <c r="G803" s="141"/>
      <c r="H803" s="141"/>
      <c r="I803" s="141"/>
      <c r="J803" s="141"/>
      <c r="K803" s="141"/>
      <c r="L803" s="141"/>
      <c r="M803" s="144"/>
      <c r="N803" s="144"/>
      <c r="O803" s="141"/>
      <c r="P803" s="145"/>
      <c r="Q803" s="141"/>
      <c r="R803" s="144"/>
      <c r="S803" s="141"/>
      <c r="T803" s="141"/>
      <c r="U803" s="141"/>
    </row>
    <row r="804" ht="12.75" customHeight="1">
      <c r="A804" s="141"/>
      <c r="B804" s="141"/>
      <c r="C804" s="141"/>
      <c r="D804" s="141"/>
      <c r="E804" s="142"/>
      <c r="F804" s="141"/>
      <c r="G804" s="141"/>
      <c r="H804" s="141"/>
      <c r="I804" s="141"/>
      <c r="J804" s="141"/>
      <c r="K804" s="141"/>
      <c r="L804" s="141"/>
      <c r="M804" s="144"/>
      <c r="N804" s="144"/>
      <c r="O804" s="141"/>
      <c r="P804" s="145"/>
      <c r="Q804" s="141"/>
      <c r="R804" s="144"/>
      <c r="S804" s="141"/>
      <c r="T804" s="141"/>
      <c r="U804" s="141"/>
    </row>
    <row r="805" ht="12.75" customHeight="1">
      <c r="A805" s="141"/>
      <c r="B805" s="141"/>
      <c r="C805" s="141"/>
      <c r="D805" s="141"/>
      <c r="E805" s="142"/>
      <c r="F805" s="141"/>
      <c r="G805" s="141"/>
      <c r="H805" s="141"/>
      <c r="I805" s="141"/>
      <c r="J805" s="141"/>
      <c r="K805" s="141"/>
      <c r="L805" s="141"/>
      <c r="M805" s="144"/>
      <c r="N805" s="144"/>
      <c r="O805" s="141"/>
      <c r="P805" s="145"/>
      <c r="Q805" s="141"/>
      <c r="R805" s="144"/>
      <c r="S805" s="141"/>
      <c r="T805" s="141"/>
      <c r="U805" s="141"/>
    </row>
    <row r="806" ht="12.75" customHeight="1">
      <c r="A806" s="141"/>
      <c r="B806" s="141"/>
      <c r="C806" s="141"/>
      <c r="D806" s="141"/>
      <c r="E806" s="142"/>
      <c r="F806" s="141"/>
      <c r="G806" s="141"/>
      <c r="H806" s="141"/>
      <c r="I806" s="141"/>
      <c r="J806" s="141"/>
      <c r="K806" s="141"/>
      <c r="L806" s="141"/>
      <c r="M806" s="144"/>
      <c r="N806" s="144"/>
      <c r="O806" s="141"/>
      <c r="P806" s="145"/>
      <c r="Q806" s="141"/>
      <c r="R806" s="144"/>
      <c r="S806" s="141"/>
      <c r="T806" s="141"/>
      <c r="U806" s="141"/>
    </row>
    <row r="807" ht="12.75" customHeight="1">
      <c r="A807" s="141"/>
      <c r="B807" s="141"/>
      <c r="C807" s="141"/>
      <c r="D807" s="141"/>
      <c r="E807" s="142"/>
      <c r="F807" s="141"/>
      <c r="G807" s="141"/>
      <c r="H807" s="141"/>
      <c r="I807" s="141"/>
      <c r="J807" s="141"/>
      <c r="K807" s="141"/>
      <c r="L807" s="141"/>
      <c r="M807" s="144"/>
      <c r="N807" s="144"/>
      <c r="O807" s="141"/>
      <c r="P807" s="145"/>
      <c r="Q807" s="141"/>
      <c r="R807" s="144"/>
      <c r="S807" s="141"/>
      <c r="T807" s="141"/>
      <c r="U807" s="141"/>
    </row>
    <row r="808" ht="12.75" customHeight="1">
      <c r="A808" s="141"/>
      <c r="B808" s="141"/>
      <c r="C808" s="141"/>
      <c r="D808" s="141"/>
      <c r="E808" s="142"/>
      <c r="F808" s="141"/>
      <c r="G808" s="141"/>
      <c r="H808" s="141"/>
      <c r="I808" s="141"/>
      <c r="J808" s="141"/>
      <c r="K808" s="141"/>
      <c r="L808" s="141"/>
      <c r="M808" s="144"/>
      <c r="N808" s="144"/>
      <c r="O808" s="141"/>
      <c r="P808" s="145"/>
      <c r="Q808" s="141"/>
      <c r="R808" s="144"/>
      <c r="S808" s="141"/>
      <c r="T808" s="141"/>
      <c r="U808" s="141"/>
    </row>
    <row r="809" ht="12.75" customHeight="1">
      <c r="A809" s="141"/>
      <c r="B809" s="141"/>
      <c r="C809" s="141"/>
      <c r="D809" s="141"/>
      <c r="E809" s="142"/>
      <c r="F809" s="141"/>
      <c r="G809" s="141"/>
      <c r="H809" s="141"/>
      <c r="I809" s="141"/>
      <c r="J809" s="141"/>
      <c r="K809" s="141"/>
      <c r="L809" s="141"/>
      <c r="M809" s="144"/>
      <c r="N809" s="144"/>
      <c r="O809" s="141"/>
      <c r="P809" s="145"/>
      <c r="Q809" s="141"/>
      <c r="R809" s="144"/>
      <c r="S809" s="141"/>
      <c r="T809" s="141"/>
      <c r="U809" s="141"/>
    </row>
    <row r="810" ht="12.75" customHeight="1">
      <c r="A810" s="141"/>
      <c r="B810" s="141"/>
      <c r="C810" s="141"/>
      <c r="D810" s="141"/>
      <c r="E810" s="142"/>
      <c r="F810" s="141"/>
      <c r="G810" s="141"/>
      <c r="H810" s="141"/>
      <c r="I810" s="141"/>
      <c r="J810" s="141"/>
      <c r="K810" s="141"/>
      <c r="L810" s="141"/>
      <c r="M810" s="144"/>
      <c r="N810" s="144"/>
      <c r="O810" s="141"/>
      <c r="P810" s="145"/>
      <c r="Q810" s="141"/>
      <c r="R810" s="144"/>
      <c r="S810" s="141"/>
      <c r="T810" s="141"/>
      <c r="U810" s="141"/>
    </row>
    <row r="811" ht="12.75" customHeight="1">
      <c r="A811" s="141"/>
      <c r="B811" s="141"/>
      <c r="C811" s="141"/>
      <c r="D811" s="141"/>
      <c r="E811" s="142"/>
      <c r="F811" s="141"/>
      <c r="G811" s="141"/>
      <c r="H811" s="141"/>
      <c r="I811" s="141"/>
      <c r="J811" s="141"/>
      <c r="K811" s="141"/>
      <c r="L811" s="141"/>
      <c r="M811" s="144"/>
      <c r="N811" s="144"/>
      <c r="O811" s="141"/>
      <c r="P811" s="145"/>
      <c r="Q811" s="141"/>
      <c r="R811" s="144"/>
      <c r="S811" s="141"/>
      <c r="T811" s="141"/>
      <c r="U811" s="141"/>
    </row>
    <row r="812" ht="12.75" customHeight="1">
      <c r="A812" s="141"/>
      <c r="B812" s="141"/>
      <c r="C812" s="141"/>
      <c r="D812" s="141"/>
      <c r="E812" s="142"/>
      <c r="F812" s="141"/>
      <c r="G812" s="141"/>
      <c r="H812" s="141"/>
      <c r="I812" s="141"/>
      <c r="J812" s="141"/>
      <c r="K812" s="141"/>
      <c r="L812" s="141"/>
      <c r="M812" s="144"/>
      <c r="N812" s="144"/>
      <c r="O812" s="141"/>
      <c r="P812" s="145"/>
      <c r="Q812" s="141"/>
      <c r="R812" s="144"/>
      <c r="S812" s="141"/>
      <c r="T812" s="141"/>
      <c r="U812" s="141"/>
    </row>
    <row r="813" ht="12.75" customHeight="1">
      <c r="A813" s="141"/>
      <c r="B813" s="141"/>
      <c r="C813" s="141"/>
      <c r="D813" s="141"/>
      <c r="E813" s="142"/>
      <c r="F813" s="141"/>
      <c r="G813" s="141"/>
      <c r="H813" s="141"/>
      <c r="I813" s="141"/>
      <c r="J813" s="141"/>
      <c r="K813" s="141"/>
      <c r="L813" s="141"/>
      <c r="M813" s="144"/>
      <c r="N813" s="144"/>
      <c r="O813" s="141"/>
      <c r="P813" s="145"/>
      <c r="Q813" s="141"/>
      <c r="R813" s="144"/>
      <c r="S813" s="141"/>
      <c r="T813" s="141"/>
      <c r="U813" s="141"/>
    </row>
    <row r="814" ht="12.75" customHeight="1">
      <c r="A814" s="141"/>
      <c r="B814" s="141"/>
      <c r="C814" s="141"/>
      <c r="D814" s="141"/>
      <c r="E814" s="142"/>
      <c r="F814" s="141"/>
      <c r="G814" s="141"/>
      <c r="H814" s="141"/>
      <c r="I814" s="141"/>
      <c r="J814" s="141"/>
      <c r="K814" s="141"/>
      <c r="L814" s="141"/>
      <c r="M814" s="144"/>
      <c r="N814" s="144"/>
      <c r="O814" s="141"/>
      <c r="P814" s="145"/>
      <c r="Q814" s="141"/>
      <c r="R814" s="144"/>
      <c r="S814" s="141"/>
      <c r="T814" s="141"/>
      <c r="U814" s="141"/>
    </row>
    <row r="815" ht="12.75" customHeight="1">
      <c r="A815" s="141"/>
      <c r="B815" s="141"/>
      <c r="C815" s="141"/>
      <c r="D815" s="141"/>
      <c r="E815" s="142"/>
      <c r="F815" s="141"/>
      <c r="G815" s="141"/>
      <c r="H815" s="141"/>
      <c r="I815" s="141"/>
      <c r="J815" s="141"/>
      <c r="K815" s="141"/>
      <c r="L815" s="141"/>
      <c r="M815" s="144"/>
      <c r="N815" s="144"/>
      <c r="O815" s="141"/>
      <c r="P815" s="145"/>
      <c r="Q815" s="141"/>
      <c r="R815" s="144"/>
      <c r="S815" s="141"/>
      <c r="T815" s="141"/>
      <c r="U815" s="141"/>
    </row>
    <row r="816" ht="12.75" customHeight="1">
      <c r="A816" s="141"/>
      <c r="B816" s="141"/>
      <c r="C816" s="141"/>
      <c r="D816" s="141"/>
      <c r="E816" s="142"/>
      <c r="F816" s="141"/>
      <c r="G816" s="141"/>
      <c r="H816" s="141"/>
      <c r="I816" s="141"/>
      <c r="J816" s="141"/>
      <c r="K816" s="141"/>
      <c r="L816" s="141"/>
      <c r="M816" s="144"/>
      <c r="N816" s="144"/>
      <c r="O816" s="141"/>
      <c r="P816" s="145"/>
      <c r="Q816" s="141"/>
      <c r="R816" s="144"/>
      <c r="S816" s="141"/>
      <c r="T816" s="141"/>
      <c r="U816" s="141"/>
    </row>
    <row r="817" ht="12.75" customHeight="1">
      <c r="A817" s="141"/>
      <c r="B817" s="141"/>
      <c r="C817" s="141"/>
      <c r="D817" s="141"/>
      <c r="E817" s="142"/>
      <c r="F817" s="141"/>
      <c r="G817" s="141"/>
      <c r="H817" s="141"/>
      <c r="I817" s="141"/>
      <c r="J817" s="141"/>
      <c r="K817" s="141"/>
      <c r="L817" s="141"/>
      <c r="M817" s="144"/>
      <c r="N817" s="144"/>
      <c r="O817" s="141"/>
      <c r="P817" s="145"/>
      <c r="Q817" s="141"/>
      <c r="R817" s="144"/>
      <c r="S817" s="141"/>
      <c r="T817" s="141"/>
      <c r="U817" s="141"/>
    </row>
    <row r="818" ht="12.75" customHeight="1">
      <c r="A818" s="141"/>
      <c r="B818" s="141"/>
      <c r="C818" s="141"/>
      <c r="D818" s="141"/>
      <c r="E818" s="142"/>
      <c r="F818" s="141"/>
      <c r="G818" s="141"/>
      <c r="H818" s="141"/>
      <c r="I818" s="141"/>
      <c r="J818" s="141"/>
      <c r="K818" s="141"/>
      <c r="L818" s="141"/>
      <c r="M818" s="144"/>
      <c r="N818" s="144"/>
      <c r="O818" s="141"/>
      <c r="P818" s="145"/>
      <c r="Q818" s="141"/>
      <c r="R818" s="144"/>
      <c r="S818" s="141"/>
      <c r="T818" s="141"/>
      <c r="U818" s="141"/>
    </row>
    <row r="819" ht="12.75" customHeight="1">
      <c r="A819" s="141"/>
      <c r="B819" s="141"/>
      <c r="C819" s="141"/>
      <c r="D819" s="141"/>
      <c r="E819" s="142"/>
      <c r="F819" s="141"/>
      <c r="G819" s="141"/>
      <c r="H819" s="141"/>
      <c r="I819" s="141"/>
      <c r="J819" s="141"/>
      <c r="K819" s="141"/>
      <c r="L819" s="141"/>
      <c r="M819" s="144"/>
      <c r="N819" s="144"/>
      <c r="O819" s="141"/>
      <c r="P819" s="145"/>
      <c r="Q819" s="141"/>
      <c r="R819" s="144"/>
      <c r="S819" s="141"/>
      <c r="T819" s="141"/>
      <c r="U819" s="141"/>
    </row>
    <row r="820" ht="12.75" customHeight="1">
      <c r="A820" s="141"/>
      <c r="B820" s="141"/>
      <c r="C820" s="141"/>
      <c r="D820" s="141"/>
      <c r="E820" s="142"/>
      <c r="F820" s="141"/>
      <c r="G820" s="141"/>
      <c r="H820" s="141"/>
      <c r="I820" s="141"/>
      <c r="J820" s="141"/>
      <c r="K820" s="141"/>
      <c r="L820" s="141"/>
      <c r="M820" s="144"/>
      <c r="N820" s="144"/>
      <c r="O820" s="141"/>
      <c r="P820" s="145"/>
      <c r="Q820" s="141"/>
      <c r="R820" s="144"/>
      <c r="S820" s="141"/>
      <c r="T820" s="141"/>
      <c r="U820" s="141"/>
    </row>
    <row r="821" ht="12.75" customHeight="1">
      <c r="A821" s="141"/>
      <c r="B821" s="141"/>
      <c r="C821" s="141"/>
      <c r="D821" s="141"/>
      <c r="E821" s="142"/>
      <c r="F821" s="141"/>
      <c r="G821" s="141"/>
      <c r="H821" s="141"/>
      <c r="I821" s="141"/>
      <c r="J821" s="141"/>
      <c r="K821" s="141"/>
      <c r="L821" s="141"/>
      <c r="M821" s="144"/>
      <c r="N821" s="144"/>
      <c r="O821" s="141"/>
      <c r="P821" s="145"/>
      <c r="Q821" s="141"/>
      <c r="R821" s="144"/>
      <c r="S821" s="141"/>
      <c r="T821" s="141"/>
      <c r="U821" s="141"/>
    </row>
    <row r="822" ht="12.75" customHeight="1">
      <c r="A822" s="141"/>
      <c r="B822" s="141"/>
      <c r="C822" s="141"/>
      <c r="D822" s="141"/>
      <c r="E822" s="142"/>
      <c r="F822" s="141"/>
      <c r="G822" s="141"/>
      <c r="H822" s="141"/>
      <c r="I822" s="141"/>
      <c r="J822" s="141"/>
      <c r="K822" s="141"/>
      <c r="L822" s="141"/>
      <c r="M822" s="144"/>
      <c r="N822" s="144"/>
      <c r="O822" s="141"/>
      <c r="P822" s="145"/>
      <c r="Q822" s="141"/>
      <c r="R822" s="144"/>
      <c r="S822" s="141"/>
      <c r="T822" s="141"/>
      <c r="U822" s="141"/>
    </row>
    <row r="823" ht="12.75" customHeight="1">
      <c r="A823" s="141"/>
      <c r="B823" s="141"/>
      <c r="C823" s="141"/>
      <c r="D823" s="141"/>
      <c r="E823" s="142"/>
      <c r="F823" s="141"/>
      <c r="G823" s="141"/>
      <c r="H823" s="141"/>
      <c r="I823" s="141"/>
      <c r="J823" s="141"/>
      <c r="K823" s="141"/>
      <c r="L823" s="141"/>
      <c r="M823" s="144"/>
      <c r="N823" s="144"/>
      <c r="O823" s="141"/>
      <c r="P823" s="145"/>
      <c r="Q823" s="141"/>
      <c r="R823" s="144"/>
      <c r="S823" s="141"/>
      <c r="T823" s="141"/>
      <c r="U823" s="141"/>
    </row>
    <row r="824" ht="12.75" customHeight="1">
      <c r="A824" s="141"/>
      <c r="B824" s="141"/>
      <c r="C824" s="141"/>
      <c r="D824" s="141"/>
      <c r="E824" s="142"/>
      <c r="F824" s="141"/>
      <c r="G824" s="141"/>
      <c r="H824" s="141"/>
      <c r="I824" s="141"/>
      <c r="J824" s="141"/>
      <c r="K824" s="141"/>
      <c r="L824" s="141"/>
      <c r="M824" s="144"/>
      <c r="N824" s="144"/>
      <c r="O824" s="141"/>
      <c r="P824" s="145"/>
      <c r="Q824" s="141"/>
      <c r="R824" s="144"/>
      <c r="S824" s="141"/>
      <c r="T824" s="141"/>
      <c r="U824" s="141"/>
    </row>
    <row r="825" ht="12.75" customHeight="1">
      <c r="A825" s="141"/>
      <c r="B825" s="141"/>
      <c r="C825" s="141"/>
      <c r="D825" s="141"/>
      <c r="E825" s="142"/>
      <c r="F825" s="141"/>
      <c r="G825" s="141"/>
      <c r="H825" s="141"/>
      <c r="I825" s="141"/>
      <c r="J825" s="141"/>
      <c r="K825" s="141"/>
      <c r="L825" s="141"/>
      <c r="M825" s="144"/>
      <c r="N825" s="144"/>
      <c r="O825" s="141"/>
      <c r="P825" s="145"/>
      <c r="Q825" s="141"/>
      <c r="R825" s="144"/>
      <c r="S825" s="141"/>
      <c r="T825" s="141"/>
      <c r="U825" s="141"/>
    </row>
    <row r="826" ht="12.75" customHeight="1">
      <c r="A826" s="141"/>
      <c r="B826" s="141"/>
      <c r="C826" s="141"/>
      <c r="D826" s="141"/>
      <c r="E826" s="142"/>
      <c r="F826" s="141"/>
      <c r="G826" s="141"/>
      <c r="H826" s="141"/>
      <c r="I826" s="141"/>
      <c r="J826" s="141"/>
      <c r="K826" s="141"/>
      <c r="L826" s="141"/>
      <c r="M826" s="144"/>
      <c r="N826" s="144"/>
      <c r="O826" s="141"/>
      <c r="P826" s="145"/>
      <c r="Q826" s="141"/>
      <c r="R826" s="144"/>
      <c r="S826" s="141"/>
      <c r="T826" s="141"/>
      <c r="U826" s="141"/>
    </row>
    <row r="827" ht="12.75" customHeight="1">
      <c r="A827" s="141"/>
      <c r="B827" s="141"/>
      <c r="C827" s="141"/>
      <c r="D827" s="141"/>
      <c r="E827" s="142"/>
      <c r="F827" s="141"/>
      <c r="G827" s="141"/>
      <c r="H827" s="141"/>
      <c r="I827" s="141"/>
      <c r="J827" s="141"/>
      <c r="K827" s="141"/>
      <c r="L827" s="141"/>
      <c r="M827" s="144"/>
      <c r="N827" s="144"/>
      <c r="O827" s="141"/>
      <c r="P827" s="145"/>
      <c r="Q827" s="141"/>
      <c r="R827" s="144"/>
      <c r="S827" s="141"/>
      <c r="T827" s="141"/>
      <c r="U827" s="141"/>
    </row>
    <row r="828" ht="12.75" customHeight="1">
      <c r="A828" s="141"/>
      <c r="B828" s="141"/>
      <c r="C828" s="141"/>
      <c r="D828" s="141"/>
      <c r="E828" s="142"/>
      <c r="F828" s="141"/>
      <c r="G828" s="141"/>
      <c r="H828" s="141"/>
      <c r="I828" s="141"/>
      <c r="J828" s="141"/>
      <c r="K828" s="141"/>
      <c r="L828" s="141"/>
      <c r="M828" s="144"/>
      <c r="N828" s="144"/>
      <c r="O828" s="141"/>
      <c r="P828" s="145"/>
      <c r="Q828" s="141"/>
      <c r="R828" s="144"/>
      <c r="S828" s="141"/>
      <c r="T828" s="141"/>
      <c r="U828" s="141"/>
    </row>
    <row r="829" ht="12.75" customHeight="1">
      <c r="A829" s="141"/>
      <c r="B829" s="141"/>
      <c r="C829" s="141"/>
      <c r="D829" s="141"/>
      <c r="E829" s="142"/>
      <c r="F829" s="141"/>
      <c r="G829" s="141"/>
      <c r="H829" s="141"/>
      <c r="I829" s="141"/>
      <c r="J829" s="141"/>
      <c r="K829" s="141"/>
      <c r="L829" s="141"/>
      <c r="M829" s="144"/>
      <c r="N829" s="144"/>
      <c r="O829" s="141"/>
      <c r="P829" s="145"/>
      <c r="Q829" s="141"/>
      <c r="R829" s="144"/>
      <c r="S829" s="141"/>
      <c r="T829" s="141"/>
      <c r="U829" s="141"/>
    </row>
    <row r="830" ht="12.75" customHeight="1">
      <c r="A830" s="141"/>
      <c r="B830" s="141"/>
      <c r="C830" s="141"/>
      <c r="D830" s="141"/>
      <c r="E830" s="142"/>
      <c r="F830" s="141"/>
      <c r="G830" s="141"/>
      <c r="H830" s="141"/>
      <c r="I830" s="141"/>
      <c r="J830" s="141"/>
      <c r="K830" s="141"/>
      <c r="L830" s="141"/>
      <c r="M830" s="144"/>
      <c r="N830" s="144"/>
      <c r="O830" s="141"/>
      <c r="P830" s="145"/>
      <c r="Q830" s="141"/>
      <c r="R830" s="144"/>
      <c r="S830" s="141"/>
      <c r="T830" s="141"/>
      <c r="U830" s="141"/>
    </row>
    <row r="831" ht="12.75" customHeight="1">
      <c r="A831" s="141"/>
      <c r="B831" s="141"/>
      <c r="C831" s="141"/>
      <c r="D831" s="141"/>
      <c r="E831" s="142"/>
      <c r="F831" s="141"/>
      <c r="G831" s="141"/>
      <c r="H831" s="141"/>
      <c r="I831" s="141"/>
      <c r="J831" s="141"/>
      <c r="K831" s="141"/>
      <c r="L831" s="141"/>
      <c r="M831" s="144"/>
      <c r="N831" s="144"/>
      <c r="O831" s="141"/>
      <c r="P831" s="145"/>
      <c r="Q831" s="141"/>
      <c r="R831" s="144"/>
      <c r="S831" s="141"/>
      <c r="T831" s="141"/>
      <c r="U831" s="141"/>
    </row>
    <row r="832" ht="12.75" customHeight="1">
      <c r="A832" s="141"/>
      <c r="B832" s="141"/>
      <c r="C832" s="141"/>
      <c r="D832" s="141"/>
      <c r="E832" s="142"/>
      <c r="F832" s="141"/>
      <c r="G832" s="141"/>
      <c r="H832" s="141"/>
      <c r="I832" s="141"/>
      <c r="J832" s="141"/>
      <c r="K832" s="141"/>
      <c r="L832" s="141"/>
      <c r="M832" s="144"/>
      <c r="N832" s="144"/>
      <c r="O832" s="141"/>
      <c r="P832" s="145"/>
      <c r="Q832" s="141"/>
      <c r="R832" s="144"/>
      <c r="S832" s="141"/>
      <c r="T832" s="141"/>
      <c r="U832" s="141"/>
    </row>
    <row r="833" ht="12.75" customHeight="1">
      <c r="A833" s="141"/>
      <c r="B833" s="141"/>
      <c r="C833" s="141"/>
      <c r="D833" s="141"/>
      <c r="E833" s="142"/>
      <c r="F833" s="141"/>
      <c r="G833" s="141"/>
      <c r="H833" s="141"/>
      <c r="I833" s="141"/>
      <c r="J833" s="141"/>
      <c r="K833" s="141"/>
      <c r="L833" s="141"/>
      <c r="M833" s="144"/>
      <c r="N833" s="144"/>
      <c r="O833" s="141"/>
      <c r="P833" s="145"/>
      <c r="Q833" s="141"/>
      <c r="R833" s="144"/>
      <c r="S833" s="141"/>
      <c r="T833" s="141"/>
      <c r="U833" s="141"/>
    </row>
    <row r="834" ht="12.75" customHeight="1">
      <c r="A834" s="141"/>
      <c r="B834" s="141"/>
      <c r="C834" s="141"/>
      <c r="D834" s="141"/>
      <c r="E834" s="142"/>
      <c r="F834" s="141"/>
      <c r="G834" s="141"/>
      <c r="H834" s="141"/>
      <c r="I834" s="141"/>
      <c r="J834" s="141"/>
      <c r="K834" s="141"/>
      <c r="L834" s="141"/>
      <c r="M834" s="144"/>
      <c r="N834" s="144"/>
      <c r="O834" s="141"/>
      <c r="P834" s="145"/>
      <c r="Q834" s="141"/>
      <c r="R834" s="144"/>
      <c r="S834" s="141"/>
      <c r="T834" s="141"/>
      <c r="U834" s="141"/>
    </row>
    <row r="835" ht="12.75" customHeight="1">
      <c r="A835" s="141"/>
      <c r="B835" s="141"/>
      <c r="C835" s="141"/>
      <c r="D835" s="141"/>
      <c r="E835" s="142"/>
      <c r="F835" s="141"/>
      <c r="G835" s="141"/>
      <c r="H835" s="141"/>
      <c r="I835" s="141"/>
      <c r="J835" s="141"/>
      <c r="K835" s="141"/>
      <c r="L835" s="141"/>
      <c r="M835" s="144"/>
      <c r="N835" s="144"/>
      <c r="O835" s="141"/>
      <c r="P835" s="145"/>
      <c r="Q835" s="141"/>
      <c r="R835" s="144"/>
      <c r="S835" s="141"/>
      <c r="T835" s="141"/>
      <c r="U835" s="141"/>
    </row>
    <row r="836" ht="12.75" customHeight="1">
      <c r="A836" s="141"/>
      <c r="B836" s="141"/>
      <c r="C836" s="141"/>
      <c r="D836" s="141"/>
      <c r="E836" s="142"/>
      <c r="F836" s="141"/>
      <c r="G836" s="141"/>
      <c r="H836" s="141"/>
      <c r="I836" s="141"/>
      <c r="J836" s="141"/>
      <c r="K836" s="141"/>
      <c r="L836" s="141"/>
      <c r="M836" s="144"/>
      <c r="N836" s="144"/>
      <c r="O836" s="141"/>
      <c r="P836" s="145"/>
      <c r="Q836" s="141"/>
      <c r="R836" s="144"/>
      <c r="S836" s="141"/>
      <c r="T836" s="141"/>
      <c r="U836" s="141"/>
    </row>
    <row r="837" ht="12.75" customHeight="1">
      <c r="A837" s="141"/>
      <c r="B837" s="141"/>
      <c r="C837" s="141"/>
      <c r="D837" s="141"/>
      <c r="E837" s="142"/>
      <c r="F837" s="141"/>
      <c r="G837" s="141"/>
      <c r="H837" s="141"/>
      <c r="I837" s="141"/>
      <c r="J837" s="141"/>
      <c r="K837" s="141"/>
      <c r="L837" s="141"/>
      <c r="M837" s="144"/>
      <c r="N837" s="144"/>
      <c r="O837" s="141"/>
      <c r="P837" s="145"/>
      <c r="Q837" s="141"/>
      <c r="R837" s="144"/>
      <c r="S837" s="141"/>
      <c r="T837" s="141"/>
      <c r="U837" s="141"/>
    </row>
    <row r="838" ht="12.75" customHeight="1">
      <c r="A838" s="141"/>
      <c r="B838" s="141"/>
      <c r="C838" s="141"/>
      <c r="D838" s="141"/>
      <c r="E838" s="142"/>
      <c r="F838" s="141"/>
      <c r="G838" s="141"/>
      <c r="H838" s="141"/>
      <c r="I838" s="141"/>
      <c r="J838" s="141"/>
      <c r="K838" s="141"/>
      <c r="L838" s="141"/>
      <c r="M838" s="144"/>
      <c r="N838" s="144"/>
      <c r="O838" s="141"/>
      <c r="P838" s="145"/>
      <c r="Q838" s="141"/>
      <c r="R838" s="144"/>
      <c r="S838" s="141"/>
      <c r="T838" s="141"/>
      <c r="U838" s="141"/>
    </row>
    <row r="839" ht="12.75" customHeight="1">
      <c r="A839" s="141"/>
      <c r="B839" s="141"/>
      <c r="C839" s="141"/>
      <c r="D839" s="141"/>
      <c r="E839" s="142"/>
      <c r="F839" s="141"/>
      <c r="G839" s="141"/>
      <c r="H839" s="141"/>
      <c r="I839" s="141"/>
      <c r="J839" s="141"/>
      <c r="K839" s="141"/>
      <c r="L839" s="141"/>
      <c r="M839" s="144"/>
      <c r="N839" s="144"/>
      <c r="O839" s="141"/>
      <c r="P839" s="145"/>
      <c r="Q839" s="141"/>
      <c r="R839" s="144"/>
      <c r="S839" s="141"/>
      <c r="T839" s="141"/>
      <c r="U839" s="141"/>
    </row>
    <row r="840" ht="12.75" customHeight="1">
      <c r="A840" s="141"/>
      <c r="B840" s="141"/>
      <c r="C840" s="141"/>
      <c r="D840" s="141"/>
      <c r="E840" s="142"/>
      <c r="F840" s="141"/>
      <c r="G840" s="141"/>
      <c r="H840" s="141"/>
      <c r="I840" s="141"/>
      <c r="J840" s="141"/>
      <c r="K840" s="141"/>
      <c r="L840" s="141"/>
      <c r="M840" s="144"/>
      <c r="N840" s="144"/>
      <c r="O840" s="141"/>
      <c r="P840" s="145"/>
      <c r="Q840" s="141"/>
      <c r="R840" s="144"/>
      <c r="S840" s="141"/>
      <c r="T840" s="141"/>
      <c r="U840" s="141"/>
    </row>
    <row r="841" ht="12.75" customHeight="1">
      <c r="A841" s="141"/>
      <c r="B841" s="141"/>
      <c r="C841" s="141"/>
      <c r="D841" s="141"/>
      <c r="E841" s="142"/>
      <c r="F841" s="141"/>
      <c r="G841" s="141"/>
      <c r="H841" s="141"/>
      <c r="I841" s="141"/>
      <c r="J841" s="141"/>
      <c r="K841" s="141"/>
      <c r="L841" s="141"/>
      <c r="M841" s="144"/>
      <c r="N841" s="144"/>
      <c r="O841" s="141"/>
      <c r="P841" s="145"/>
      <c r="Q841" s="141"/>
      <c r="R841" s="144"/>
      <c r="S841" s="141"/>
      <c r="T841" s="141"/>
      <c r="U841" s="141"/>
    </row>
    <row r="842" ht="12.75" customHeight="1">
      <c r="A842" s="141"/>
      <c r="B842" s="141"/>
      <c r="C842" s="141"/>
      <c r="D842" s="141"/>
      <c r="E842" s="142"/>
      <c r="F842" s="141"/>
      <c r="G842" s="141"/>
      <c r="H842" s="141"/>
      <c r="I842" s="141"/>
      <c r="J842" s="141"/>
      <c r="K842" s="141"/>
      <c r="L842" s="141"/>
      <c r="M842" s="144"/>
      <c r="N842" s="144"/>
      <c r="O842" s="141"/>
      <c r="P842" s="145"/>
      <c r="Q842" s="141"/>
      <c r="R842" s="144"/>
      <c r="S842" s="141"/>
      <c r="T842" s="141"/>
      <c r="U842" s="141"/>
    </row>
    <row r="843" ht="12.75" customHeight="1">
      <c r="A843" s="141"/>
      <c r="B843" s="141"/>
      <c r="C843" s="141"/>
      <c r="D843" s="141"/>
      <c r="E843" s="142"/>
      <c r="F843" s="141"/>
      <c r="G843" s="141"/>
      <c r="H843" s="141"/>
      <c r="I843" s="141"/>
      <c r="J843" s="141"/>
      <c r="K843" s="141"/>
      <c r="L843" s="141"/>
      <c r="M843" s="144"/>
      <c r="N843" s="144"/>
      <c r="O843" s="141"/>
      <c r="P843" s="145"/>
      <c r="Q843" s="141"/>
      <c r="R843" s="144"/>
      <c r="S843" s="141"/>
      <c r="T843" s="141"/>
      <c r="U843" s="141"/>
    </row>
    <row r="844" ht="12.75" customHeight="1">
      <c r="A844" s="141"/>
      <c r="B844" s="141"/>
      <c r="C844" s="141"/>
      <c r="D844" s="141"/>
      <c r="E844" s="142"/>
      <c r="F844" s="141"/>
      <c r="G844" s="141"/>
      <c r="H844" s="141"/>
      <c r="I844" s="141"/>
      <c r="J844" s="141"/>
      <c r="K844" s="141"/>
      <c r="L844" s="141"/>
      <c r="M844" s="144"/>
      <c r="N844" s="144"/>
      <c r="O844" s="141"/>
      <c r="P844" s="145"/>
      <c r="Q844" s="141"/>
      <c r="R844" s="144"/>
      <c r="S844" s="141"/>
      <c r="T844" s="141"/>
      <c r="U844" s="141"/>
    </row>
    <row r="845" ht="12.75" customHeight="1">
      <c r="A845" s="141"/>
      <c r="B845" s="141"/>
      <c r="C845" s="141"/>
      <c r="D845" s="141"/>
      <c r="E845" s="142"/>
      <c r="F845" s="141"/>
      <c r="G845" s="141"/>
      <c r="H845" s="141"/>
      <c r="I845" s="141"/>
      <c r="J845" s="141"/>
      <c r="K845" s="141"/>
      <c r="L845" s="141"/>
      <c r="M845" s="144"/>
      <c r="N845" s="144"/>
      <c r="O845" s="141"/>
      <c r="P845" s="145"/>
      <c r="Q845" s="141"/>
      <c r="R845" s="144"/>
      <c r="S845" s="141"/>
      <c r="T845" s="141"/>
      <c r="U845" s="141"/>
    </row>
    <row r="846" ht="12.75" customHeight="1">
      <c r="A846" s="141"/>
      <c r="B846" s="141"/>
      <c r="C846" s="141"/>
      <c r="D846" s="141"/>
      <c r="E846" s="142"/>
      <c r="F846" s="141"/>
      <c r="G846" s="141"/>
      <c r="H846" s="141"/>
      <c r="I846" s="141"/>
      <c r="J846" s="141"/>
      <c r="K846" s="141"/>
      <c r="L846" s="141"/>
      <c r="M846" s="144"/>
      <c r="N846" s="144"/>
      <c r="O846" s="141"/>
      <c r="P846" s="145"/>
      <c r="Q846" s="141"/>
      <c r="R846" s="144"/>
      <c r="S846" s="141"/>
      <c r="T846" s="141"/>
      <c r="U846" s="141"/>
    </row>
    <row r="847" ht="12.75" customHeight="1">
      <c r="A847" s="141"/>
      <c r="B847" s="141"/>
      <c r="C847" s="141"/>
      <c r="D847" s="141"/>
      <c r="E847" s="142"/>
      <c r="F847" s="141"/>
      <c r="G847" s="141"/>
      <c r="H847" s="141"/>
      <c r="I847" s="141"/>
      <c r="J847" s="141"/>
      <c r="K847" s="141"/>
      <c r="L847" s="141"/>
      <c r="M847" s="144"/>
      <c r="N847" s="144"/>
      <c r="O847" s="141"/>
      <c r="P847" s="145"/>
      <c r="Q847" s="141"/>
      <c r="R847" s="144"/>
      <c r="S847" s="141"/>
      <c r="T847" s="141"/>
      <c r="U847" s="141"/>
    </row>
    <row r="848" ht="12.75" customHeight="1">
      <c r="A848" s="141"/>
      <c r="B848" s="141"/>
      <c r="C848" s="141"/>
      <c r="D848" s="141"/>
      <c r="E848" s="142"/>
      <c r="F848" s="141"/>
      <c r="G848" s="141"/>
      <c r="H848" s="141"/>
      <c r="I848" s="141"/>
      <c r="J848" s="141"/>
      <c r="K848" s="141"/>
      <c r="L848" s="141"/>
      <c r="M848" s="144"/>
      <c r="N848" s="144"/>
      <c r="O848" s="141"/>
      <c r="P848" s="145"/>
      <c r="Q848" s="141"/>
      <c r="R848" s="144"/>
      <c r="S848" s="141"/>
      <c r="T848" s="141"/>
      <c r="U848" s="141"/>
    </row>
    <row r="849" ht="12.75" customHeight="1">
      <c r="A849" s="141"/>
      <c r="B849" s="141"/>
      <c r="C849" s="141"/>
      <c r="D849" s="141"/>
      <c r="E849" s="142"/>
      <c r="F849" s="141"/>
      <c r="G849" s="141"/>
      <c r="H849" s="141"/>
      <c r="I849" s="141"/>
      <c r="J849" s="141"/>
      <c r="K849" s="141"/>
      <c r="L849" s="141"/>
      <c r="M849" s="144"/>
      <c r="N849" s="144"/>
      <c r="O849" s="141"/>
      <c r="P849" s="145"/>
      <c r="Q849" s="141"/>
      <c r="R849" s="144"/>
      <c r="S849" s="141"/>
      <c r="T849" s="141"/>
      <c r="U849" s="141"/>
    </row>
    <row r="850" ht="12.75" customHeight="1">
      <c r="A850" s="141"/>
      <c r="B850" s="141"/>
      <c r="C850" s="141"/>
      <c r="D850" s="141"/>
      <c r="E850" s="142"/>
      <c r="F850" s="141"/>
      <c r="G850" s="141"/>
      <c r="H850" s="141"/>
      <c r="I850" s="141"/>
      <c r="J850" s="141"/>
      <c r="K850" s="141"/>
      <c r="L850" s="141"/>
      <c r="M850" s="144"/>
      <c r="N850" s="144"/>
      <c r="O850" s="141"/>
      <c r="P850" s="145"/>
      <c r="Q850" s="141"/>
      <c r="R850" s="144"/>
      <c r="S850" s="141"/>
      <c r="T850" s="141"/>
      <c r="U850" s="141"/>
    </row>
    <row r="851" ht="12.75" customHeight="1">
      <c r="A851" s="141"/>
      <c r="B851" s="141"/>
      <c r="C851" s="141"/>
      <c r="D851" s="141"/>
      <c r="E851" s="142"/>
      <c r="F851" s="141"/>
      <c r="G851" s="141"/>
      <c r="H851" s="141"/>
      <c r="I851" s="141"/>
      <c r="J851" s="141"/>
      <c r="K851" s="141"/>
      <c r="L851" s="141"/>
      <c r="M851" s="144"/>
      <c r="N851" s="144"/>
      <c r="O851" s="141"/>
      <c r="P851" s="145"/>
      <c r="Q851" s="141"/>
      <c r="R851" s="144"/>
      <c r="S851" s="141"/>
      <c r="T851" s="141"/>
      <c r="U851" s="141"/>
    </row>
    <row r="852" ht="12.75" customHeight="1">
      <c r="A852" s="141"/>
      <c r="B852" s="141"/>
      <c r="C852" s="141"/>
      <c r="D852" s="141"/>
      <c r="E852" s="142"/>
      <c r="F852" s="141"/>
      <c r="G852" s="141"/>
      <c r="H852" s="141"/>
      <c r="I852" s="141"/>
      <c r="J852" s="141"/>
      <c r="K852" s="141"/>
      <c r="L852" s="141"/>
      <c r="M852" s="144"/>
      <c r="N852" s="144"/>
      <c r="O852" s="141"/>
      <c r="P852" s="145"/>
      <c r="Q852" s="141"/>
      <c r="R852" s="144"/>
      <c r="S852" s="141"/>
      <c r="T852" s="141"/>
      <c r="U852" s="141"/>
    </row>
    <row r="853" ht="12.75" customHeight="1">
      <c r="A853" s="141"/>
      <c r="B853" s="141"/>
      <c r="C853" s="141"/>
      <c r="D853" s="141"/>
      <c r="E853" s="142"/>
      <c r="F853" s="141"/>
      <c r="G853" s="141"/>
      <c r="H853" s="141"/>
      <c r="I853" s="141"/>
      <c r="J853" s="141"/>
      <c r="K853" s="141"/>
      <c r="L853" s="141"/>
      <c r="M853" s="144"/>
      <c r="N853" s="144"/>
      <c r="O853" s="141"/>
      <c r="P853" s="145"/>
      <c r="Q853" s="141"/>
      <c r="R853" s="144"/>
      <c r="S853" s="141"/>
      <c r="T853" s="141"/>
      <c r="U853" s="141"/>
    </row>
    <row r="854" ht="12.75" customHeight="1">
      <c r="A854" s="141"/>
      <c r="B854" s="141"/>
      <c r="C854" s="141"/>
      <c r="D854" s="141"/>
      <c r="E854" s="142"/>
      <c r="F854" s="141"/>
      <c r="G854" s="141"/>
      <c r="H854" s="141"/>
      <c r="I854" s="141"/>
      <c r="J854" s="141"/>
      <c r="K854" s="141"/>
      <c r="L854" s="141"/>
      <c r="M854" s="144"/>
      <c r="N854" s="144"/>
      <c r="O854" s="141"/>
      <c r="P854" s="145"/>
      <c r="Q854" s="141"/>
      <c r="R854" s="144"/>
      <c r="S854" s="141"/>
      <c r="T854" s="141"/>
      <c r="U854" s="141"/>
    </row>
    <row r="855" ht="12.75" customHeight="1">
      <c r="A855" s="141"/>
      <c r="B855" s="141"/>
      <c r="C855" s="141"/>
      <c r="D855" s="141"/>
      <c r="E855" s="142"/>
      <c r="F855" s="141"/>
      <c r="G855" s="141"/>
      <c r="H855" s="141"/>
      <c r="I855" s="141"/>
      <c r="J855" s="141"/>
      <c r="K855" s="141"/>
      <c r="L855" s="141"/>
      <c r="M855" s="144"/>
      <c r="N855" s="144"/>
      <c r="O855" s="141"/>
      <c r="P855" s="145"/>
      <c r="Q855" s="141"/>
      <c r="R855" s="144"/>
      <c r="S855" s="141"/>
      <c r="T855" s="141"/>
      <c r="U855" s="141"/>
    </row>
    <row r="856" ht="12.75" customHeight="1">
      <c r="A856" s="141"/>
      <c r="B856" s="141"/>
      <c r="C856" s="141"/>
      <c r="D856" s="141"/>
      <c r="E856" s="142"/>
      <c r="F856" s="141"/>
      <c r="G856" s="141"/>
      <c r="H856" s="141"/>
      <c r="I856" s="141"/>
      <c r="J856" s="141"/>
      <c r="K856" s="141"/>
      <c r="L856" s="141"/>
      <c r="M856" s="144"/>
      <c r="N856" s="144"/>
      <c r="O856" s="141"/>
      <c r="P856" s="145"/>
      <c r="Q856" s="141"/>
      <c r="R856" s="144"/>
      <c r="S856" s="141"/>
      <c r="T856" s="141"/>
      <c r="U856" s="141"/>
    </row>
    <row r="857" ht="12.75" customHeight="1">
      <c r="A857" s="141"/>
      <c r="B857" s="141"/>
      <c r="C857" s="141"/>
      <c r="D857" s="141"/>
      <c r="E857" s="142"/>
      <c r="F857" s="141"/>
      <c r="G857" s="141"/>
      <c r="H857" s="141"/>
      <c r="I857" s="141"/>
      <c r="J857" s="141"/>
      <c r="K857" s="141"/>
      <c r="L857" s="141"/>
      <c r="M857" s="144"/>
      <c r="N857" s="144"/>
      <c r="O857" s="141"/>
      <c r="P857" s="145"/>
      <c r="Q857" s="141"/>
      <c r="R857" s="144"/>
      <c r="S857" s="141"/>
      <c r="T857" s="141"/>
      <c r="U857" s="141"/>
    </row>
    <row r="858" ht="12.75" customHeight="1">
      <c r="A858" s="141"/>
      <c r="B858" s="141"/>
      <c r="C858" s="141"/>
      <c r="D858" s="141"/>
      <c r="E858" s="142"/>
      <c r="F858" s="141"/>
      <c r="G858" s="141"/>
      <c r="H858" s="141"/>
      <c r="I858" s="141"/>
      <c r="J858" s="141"/>
      <c r="K858" s="141"/>
      <c r="L858" s="141"/>
      <c r="M858" s="144"/>
      <c r="N858" s="144"/>
      <c r="O858" s="141"/>
      <c r="P858" s="145"/>
      <c r="Q858" s="141"/>
      <c r="R858" s="144"/>
      <c r="S858" s="141"/>
      <c r="T858" s="141"/>
      <c r="U858" s="141"/>
    </row>
    <row r="859" ht="12.75" customHeight="1">
      <c r="A859" s="141"/>
      <c r="B859" s="141"/>
      <c r="C859" s="141"/>
      <c r="D859" s="141"/>
      <c r="E859" s="142"/>
      <c r="F859" s="141"/>
      <c r="G859" s="141"/>
      <c r="H859" s="141"/>
      <c r="I859" s="141"/>
      <c r="J859" s="141"/>
      <c r="K859" s="141"/>
      <c r="L859" s="141"/>
      <c r="M859" s="144"/>
      <c r="N859" s="144"/>
      <c r="O859" s="141"/>
      <c r="P859" s="145"/>
      <c r="Q859" s="141"/>
      <c r="R859" s="144"/>
      <c r="S859" s="141"/>
      <c r="T859" s="141"/>
      <c r="U859" s="141"/>
    </row>
    <row r="860" ht="12.75" customHeight="1">
      <c r="A860" s="141"/>
      <c r="B860" s="141"/>
      <c r="C860" s="141"/>
      <c r="D860" s="141"/>
      <c r="E860" s="142"/>
      <c r="F860" s="141"/>
      <c r="G860" s="141"/>
      <c r="H860" s="141"/>
      <c r="I860" s="141"/>
      <c r="J860" s="141"/>
      <c r="K860" s="141"/>
      <c r="L860" s="141"/>
      <c r="M860" s="144"/>
      <c r="N860" s="144"/>
      <c r="O860" s="141"/>
      <c r="P860" s="145"/>
      <c r="Q860" s="141"/>
      <c r="R860" s="144"/>
      <c r="S860" s="141"/>
      <c r="T860" s="141"/>
      <c r="U860" s="141"/>
    </row>
    <row r="861" ht="12.75" customHeight="1">
      <c r="A861" s="141"/>
      <c r="B861" s="141"/>
      <c r="C861" s="141"/>
      <c r="D861" s="141"/>
      <c r="E861" s="142"/>
      <c r="F861" s="141"/>
      <c r="G861" s="141"/>
      <c r="H861" s="141"/>
      <c r="I861" s="141"/>
      <c r="J861" s="141"/>
      <c r="K861" s="141"/>
      <c r="L861" s="141"/>
      <c r="M861" s="144"/>
      <c r="N861" s="144"/>
      <c r="O861" s="141"/>
      <c r="P861" s="145"/>
      <c r="Q861" s="141"/>
      <c r="R861" s="144"/>
      <c r="S861" s="141"/>
      <c r="T861" s="141"/>
      <c r="U861" s="141"/>
    </row>
    <row r="862" ht="12.75" customHeight="1">
      <c r="A862" s="141"/>
      <c r="B862" s="141"/>
      <c r="C862" s="141"/>
      <c r="D862" s="141"/>
      <c r="E862" s="142"/>
      <c r="F862" s="141"/>
      <c r="G862" s="141"/>
      <c r="H862" s="141"/>
      <c r="I862" s="141"/>
      <c r="J862" s="141"/>
      <c r="K862" s="141"/>
      <c r="L862" s="141"/>
      <c r="M862" s="144"/>
      <c r="N862" s="144"/>
      <c r="O862" s="141"/>
      <c r="P862" s="145"/>
      <c r="Q862" s="141"/>
      <c r="R862" s="144"/>
      <c r="S862" s="141"/>
      <c r="T862" s="141"/>
      <c r="U862" s="141"/>
    </row>
    <row r="863" ht="12.75" customHeight="1">
      <c r="A863" s="141"/>
      <c r="B863" s="141"/>
      <c r="C863" s="141"/>
      <c r="D863" s="141"/>
      <c r="E863" s="142"/>
      <c r="F863" s="141"/>
      <c r="G863" s="141"/>
      <c r="H863" s="141"/>
      <c r="I863" s="141"/>
      <c r="J863" s="141"/>
      <c r="K863" s="141"/>
      <c r="L863" s="141"/>
      <c r="M863" s="144"/>
      <c r="N863" s="144"/>
      <c r="O863" s="141"/>
      <c r="P863" s="145"/>
      <c r="Q863" s="141"/>
      <c r="R863" s="144"/>
      <c r="S863" s="141"/>
      <c r="T863" s="141"/>
      <c r="U863" s="141"/>
    </row>
    <row r="864" ht="12.75" customHeight="1">
      <c r="A864" s="141"/>
      <c r="B864" s="141"/>
      <c r="C864" s="141"/>
      <c r="D864" s="141"/>
      <c r="E864" s="142"/>
      <c r="F864" s="141"/>
      <c r="G864" s="141"/>
      <c r="H864" s="141"/>
      <c r="I864" s="141"/>
      <c r="J864" s="141"/>
      <c r="K864" s="141"/>
      <c r="L864" s="141"/>
      <c r="M864" s="144"/>
      <c r="N864" s="144"/>
      <c r="O864" s="141"/>
      <c r="P864" s="145"/>
      <c r="Q864" s="141"/>
      <c r="R864" s="144"/>
      <c r="S864" s="141"/>
      <c r="T864" s="141"/>
      <c r="U864" s="141"/>
    </row>
    <row r="865" ht="12.75" customHeight="1">
      <c r="A865" s="141"/>
      <c r="B865" s="141"/>
      <c r="C865" s="141"/>
      <c r="D865" s="141"/>
      <c r="E865" s="142"/>
      <c r="F865" s="141"/>
      <c r="G865" s="141"/>
      <c r="H865" s="141"/>
      <c r="I865" s="141"/>
      <c r="J865" s="141"/>
      <c r="K865" s="141"/>
      <c r="L865" s="141"/>
      <c r="M865" s="144"/>
      <c r="N865" s="144"/>
      <c r="O865" s="141"/>
      <c r="P865" s="145"/>
      <c r="Q865" s="141"/>
      <c r="R865" s="144"/>
      <c r="S865" s="141"/>
      <c r="T865" s="141"/>
      <c r="U865" s="141"/>
    </row>
    <row r="866" ht="12.75" customHeight="1">
      <c r="A866" s="141"/>
      <c r="B866" s="141"/>
      <c r="C866" s="141"/>
      <c r="D866" s="141"/>
      <c r="E866" s="142"/>
      <c r="F866" s="141"/>
      <c r="G866" s="141"/>
      <c r="H866" s="141"/>
      <c r="I866" s="141"/>
      <c r="J866" s="141"/>
      <c r="K866" s="141"/>
      <c r="L866" s="141"/>
      <c r="M866" s="144"/>
      <c r="N866" s="144"/>
      <c r="O866" s="141"/>
      <c r="P866" s="145"/>
      <c r="Q866" s="141"/>
      <c r="R866" s="144"/>
      <c r="S866" s="141"/>
      <c r="T866" s="141"/>
      <c r="U866" s="141"/>
    </row>
    <row r="867" ht="12.75" customHeight="1">
      <c r="A867" s="141"/>
      <c r="B867" s="141"/>
      <c r="C867" s="141"/>
      <c r="D867" s="141"/>
      <c r="E867" s="142"/>
      <c r="F867" s="141"/>
      <c r="G867" s="141"/>
      <c r="H867" s="141"/>
      <c r="I867" s="141"/>
      <c r="J867" s="141"/>
      <c r="K867" s="141"/>
      <c r="L867" s="141"/>
      <c r="M867" s="144"/>
      <c r="N867" s="144"/>
      <c r="O867" s="141"/>
      <c r="P867" s="145"/>
      <c r="Q867" s="141"/>
      <c r="R867" s="144"/>
      <c r="S867" s="141"/>
      <c r="T867" s="141"/>
      <c r="U867" s="141"/>
    </row>
    <row r="868" ht="12.75" customHeight="1">
      <c r="A868" s="141"/>
      <c r="B868" s="141"/>
      <c r="C868" s="141"/>
      <c r="D868" s="141"/>
      <c r="E868" s="142"/>
      <c r="F868" s="141"/>
      <c r="G868" s="141"/>
      <c r="H868" s="141"/>
      <c r="I868" s="141"/>
      <c r="J868" s="141"/>
      <c r="K868" s="141"/>
      <c r="L868" s="141"/>
      <c r="M868" s="144"/>
      <c r="N868" s="144"/>
      <c r="O868" s="141"/>
      <c r="P868" s="145"/>
      <c r="Q868" s="141"/>
      <c r="R868" s="144"/>
      <c r="S868" s="141"/>
      <c r="T868" s="141"/>
      <c r="U868" s="141"/>
    </row>
    <row r="869" ht="12.75" customHeight="1">
      <c r="A869" s="141"/>
      <c r="B869" s="141"/>
      <c r="C869" s="141"/>
      <c r="D869" s="141"/>
      <c r="E869" s="142"/>
      <c r="F869" s="141"/>
      <c r="G869" s="141"/>
      <c r="H869" s="141"/>
      <c r="I869" s="141"/>
      <c r="J869" s="141"/>
      <c r="K869" s="141"/>
      <c r="L869" s="141"/>
      <c r="M869" s="144"/>
      <c r="N869" s="144"/>
      <c r="O869" s="141"/>
      <c r="P869" s="145"/>
      <c r="Q869" s="141"/>
      <c r="R869" s="144"/>
      <c r="S869" s="141"/>
      <c r="T869" s="141"/>
      <c r="U869" s="141"/>
    </row>
    <row r="870" ht="12.75" customHeight="1">
      <c r="A870" s="141"/>
      <c r="B870" s="141"/>
      <c r="C870" s="141"/>
      <c r="D870" s="141"/>
      <c r="E870" s="142"/>
      <c r="F870" s="141"/>
      <c r="G870" s="141"/>
      <c r="H870" s="141"/>
      <c r="I870" s="141"/>
      <c r="J870" s="141"/>
      <c r="K870" s="141"/>
      <c r="L870" s="141"/>
      <c r="M870" s="144"/>
      <c r="N870" s="144"/>
      <c r="O870" s="141"/>
      <c r="P870" s="145"/>
      <c r="Q870" s="141"/>
      <c r="R870" s="144"/>
      <c r="S870" s="141"/>
      <c r="T870" s="141"/>
      <c r="U870" s="141"/>
    </row>
    <row r="871" ht="12.75" customHeight="1">
      <c r="A871" s="141"/>
      <c r="B871" s="141"/>
      <c r="C871" s="141"/>
      <c r="D871" s="141"/>
      <c r="E871" s="142"/>
      <c r="F871" s="141"/>
      <c r="G871" s="141"/>
      <c r="H871" s="141"/>
      <c r="I871" s="141"/>
      <c r="J871" s="141"/>
      <c r="K871" s="141"/>
      <c r="L871" s="141"/>
      <c r="M871" s="144"/>
      <c r="N871" s="144"/>
      <c r="O871" s="141"/>
      <c r="P871" s="145"/>
      <c r="Q871" s="141"/>
      <c r="R871" s="144"/>
      <c r="S871" s="141"/>
      <c r="T871" s="141"/>
      <c r="U871" s="141"/>
    </row>
    <row r="872" ht="12.75" customHeight="1">
      <c r="A872" s="141"/>
      <c r="B872" s="141"/>
      <c r="C872" s="141"/>
      <c r="D872" s="141"/>
      <c r="E872" s="142"/>
      <c r="F872" s="141"/>
      <c r="G872" s="141"/>
      <c r="H872" s="141"/>
      <c r="I872" s="141"/>
      <c r="J872" s="141"/>
      <c r="K872" s="141"/>
      <c r="L872" s="141"/>
      <c r="M872" s="144"/>
      <c r="N872" s="144"/>
      <c r="O872" s="141"/>
      <c r="P872" s="145"/>
      <c r="Q872" s="141"/>
      <c r="R872" s="144"/>
      <c r="S872" s="141"/>
      <c r="T872" s="141"/>
      <c r="U872" s="141"/>
    </row>
    <row r="873" ht="12.75" customHeight="1">
      <c r="A873" s="141"/>
      <c r="B873" s="141"/>
      <c r="C873" s="141"/>
      <c r="D873" s="141"/>
      <c r="E873" s="142"/>
      <c r="F873" s="141"/>
      <c r="G873" s="141"/>
      <c r="H873" s="141"/>
      <c r="I873" s="141"/>
      <c r="J873" s="141"/>
      <c r="K873" s="141"/>
      <c r="L873" s="141"/>
      <c r="M873" s="144"/>
      <c r="N873" s="144"/>
      <c r="O873" s="141"/>
      <c r="P873" s="145"/>
      <c r="Q873" s="141"/>
      <c r="R873" s="144"/>
      <c r="S873" s="141"/>
      <c r="T873" s="141"/>
      <c r="U873" s="141"/>
    </row>
    <row r="874" ht="12.75" customHeight="1">
      <c r="A874" s="141"/>
      <c r="B874" s="141"/>
      <c r="C874" s="141"/>
      <c r="D874" s="141"/>
      <c r="E874" s="142"/>
      <c r="F874" s="141"/>
      <c r="G874" s="141"/>
      <c r="H874" s="141"/>
      <c r="I874" s="141"/>
      <c r="J874" s="141"/>
      <c r="K874" s="141"/>
      <c r="L874" s="141"/>
      <c r="M874" s="144"/>
      <c r="N874" s="144"/>
      <c r="O874" s="141"/>
      <c r="P874" s="145"/>
      <c r="Q874" s="141"/>
      <c r="R874" s="144"/>
      <c r="S874" s="141"/>
      <c r="T874" s="141"/>
      <c r="U874" s="141"/>
    </row>
    <row r="875" ht="12.75" customHeight="1">
      <c r="A875" s="141"/>
      <c r="B875" s="141"/>
      <c r="C875" s="141"/>
      <c r="D875" s="141"/>
      <c r="E875" s="142"/>
      <c r="F875" s="141"/>
      <c r="G875" s="141"/>
      <c r="H875" s="141"/>
      <c r="I875" s="141"/>
      <c r="J875" s="141"/>
      <c r="K875" s="141"/>
      <c r="L875" s="141"/>
      <c r="M875" s="144"/>
      <c r="N875" s="144"/>
      <c r="O875" s="141"/>
      <c r="P875" s="145"/>
      <c r="Q875" s="141"/>
      <c r="R875" s="144"/>
      <c r="S875" s="141"/>
      <c r="T875" s="141"/>
      <c r="U875" s="141"/>
    </row>
    <row r="876" ht="12.75" customHeight="1">
      <c r="A876" s="141"/>
      <c r="B876" s="141"/>
      <c r="C876" s="141"/>
      <c r="D876" s="141"/>
      <c r="E876" s="142"/>
      <c r="F876" s="141"/>
      <c r="G876" s="141"/>
      <c r="H876" s="141"/>
      <c r="I876" s="141"/>
      <c r="J876" s="141"/>
      <c r="K876" s="141"/>
      <c r="L876" s="141"/>
      <c r="M876" s="144"/>
      <c r="N876" s="144"/>
      <c r="O876" s="141"/>
      <c r="P876" s="145"/>
      <c r="Q876" s="141"/>
      <c r="R876" s="144"/>
      <c r="S876" s="141"/>
      <c r="T876" s="141"/>
      <c r="U876" s="141"/>
    </row>
    <row r="877" ht="12.75" customHeight="1">
      <c r="A877" s="141"/>
      <c r="B877" s="141"/>
      <c r="C877" s="141"/>
      <c r="D877" s="141"/>
      <c r="E877" s="142"/>
      <c r="F877" s="141"/>
      <c r="G877" s="141"/>
      <c r="H877" s="141"/>
      <c r="I877" s="141"/>
      <c r="J877" s="141"/>
      <c r="K877" s="141"/>
      <c r="L877" s="141"/>
      <c r="M877" s="144"/>
      <c r="N877" s="144"/>
      <c r="O877" s="141"/>
      <c r="P877" s="145"/>
      <c r="Q877" s="141"/>
      <c r="R877" s="144"/>
      <c r="S877" s="141"/>
      <c r="T877" s="141"/>
      <c r="U877" s="141"/>
    </row>
    <row r="878" ht="12.75" customHeight="1">
      <c r="A878" s="141"/>
      <c r="B878" s="141"/>
      <c r="C878" s="141"/>
      <c r="D878" s="141"/>
      <c r="E878" s="142"/>
      <c r="F878" s="141"/>
      <c r="G878" s="141"/>
      <c r="H878" s="141"/>
      <c r="I878" s="141"/>
      <c r="J878" s="141"/>
      <c r="K878" s="141"/>
      <c r="L878" s="141"/>
      <c r="M878" s="144"/>
      <c r="N878" s="144"/>
      <c r="O878" s="141"/>
      <c r="P878" s="145"/>
      <c r="Q878" s="141"/>
      <c r="R878" s="144"/>
      <c r="S878" s="141"/>
      <c r="T878" s="141"/>
      <c r="U878" s="141"/>
    </row>
    <row r="879" ht="12.75" customHeight="1">
      <c r="A879" s="141"/>
      <c r="B879" s="141"/>
      <c r="C879" s="141"/>
      <c r="D879" s="141"/>
      <c r="E879" s="142"/>
      <c r="F879" s="141"/>
      <c r="G879" s="141"/>
      <c r="H879" s="141"/>
      <c r="I879" s="141"/>
      <c r="J879" s="141"/>
      <c r="K879" s="141"/>
      <c r="L879" s="141"/>
      <c r="M879" s="144"/>
      <c r="N879" s="144"/>
      <c r="O879" s="141"/>
      <c r="P879" s="145"/>
      <c r="Q879" s="141"/>
      <c r="R879" s="144"/>
      <c r="S879" s="141"/>
      <c r="T879" s="141"/>
      <c r="U879" s="141"/>
    </row>
    <row r="880" ht="12.75" customHeight="1">
      <c r="A880" s="141"/>
      <c r="B880" s="141"/>
      <c r="C880" s="141"/>
      <c r="D880" s="141"/>
      <c r="E880" s="142"/>
      <c r="F880" s="141"/>
      <c r="G880" s="141"/>
      <c r="H880" s="141"/>
      <c r="I880" s="141"/>
      <c r="J880" s="141"/>
      <c r="K880" s="141"/>
      <c r="L880" s="141"/>
      <c r="M880" s="144"/>
      <c r="N880" s="144"/>
      <c r="O880" s="141"/>
      <c r="P880" s="145"/>
      <c r="Q880" s="141"/>
      <c r="R880" s="144"/>
      <c r="S880" s="141"/>
      <c r="T880" s="141"/>
      <c r="U880" s="141"/>
    </row>
    <row r="881" ht="12.75" customHeight="1">
      <c r="A881" s="141"/>
      <c r="B881" s="141"/>
      <c r="C881" s="141"/>
      <c r="D881" s="141"/>
      <c r="E881" s="142"/>
      <c r="F881" s="141"/>
      <c r="G881" s="141"/>
      <c r="H881" s="141"/>
      <c r="I881" s="141"/>
      <c r="J881" s="141"/>
      <c r="K881" s="141"/>
      <c r="L881" s="141"/>
      <c r="M881" s="144"/>
      <c r="N881" s="144"/>
      <c r="O881" s="141"/>
      <c r="P881" s="145"/>
      <c r="Q881" s="141"/>
      <c r="R881" s="144"/>
      <c r="S881" s="141"/>
      <c r="T881" s="141"/>
      <c r="U881" s="141"/>
    </row>
    <row r="882" ht="12.75" customHeight="1">
      <c r="A882" s="141"/>
      <c r="B882" s="141"/>
      <c r="C882" s="141"/>
      <c r="D882" s="141"/>
      <c r="E882" s="142"/>
      <c r="F882" s="141"/>
      <c r="G882" s="141"/>
      <c r="H882" s="141"/>
      <c r="I882" s="141"/>
      <c r="J882" s="141"/>
      <c r="K882" s="141"/>
      <c r="L882" s="141"/>
      <c r="M882" s="144"/>
      <c r="N882" s="144"/>
      <c r="O882" s="141"/>
      <c r="P882" s="145"/>
      <c r="Q882" s="141"/>
      <c r="R882" s="144"/>
      <c r="S882" s="141"/>
      <c r="T882" s="141"/>
      <c r="U882" s="141"/>
    </row>
    <row r="883" ht="12.75" customHeight="1">
      <c r="A883" s="141"/>
      <c r="B883" s="141"/>
      <c r="C883" s="141"/>
      <c r="D883" s="141"/>
      <c r="E883" s="142"/>
      <c r="F883" s="141"/>
      <c r="G883" s="141"/>
      <c r="H883" s="141"/>
      <c r="I883" s="141"/>
      <c r="J883" s="141"/>
      <c r="K883" s="141"/>
      <c r="L883" s="141"/>
      <c r="M883" s="144"/>
      <c r="N883" s="144"/>
      <c r="O883" s="141"/>
      <c r="P883" s="145"/>
      <c r="Q883" s="141"/>
      <c r="R883" s="144"/>
      <c r="S883" s="141"/>
      <c r="T883" s="141"/>
      <c r="U883" s="141"/>
    </row>
    <row r="884" ht="12.75" customHeight="1">
      <c r="A884" s="141"/>
      <c r="B884" s="141"/>
      <c r="C884" s="141"/>
      <c r="D884" s="141"/>
      <c r="E884" s="142"/>
      <c r="F884" s="141"/>
      <c r="G884" s="141"/>
      <c r="H884" s="141"/>
      <c r="I884" s="141"/>
      <c r="J884" s="141"/>
      <c r="K884" s="141"/>
      <c r="L884" s="141"/>
      <c r="M884" s="144"/>
      <c r="N884" s="144"/>
      <c r="O884" s="141"/>
      <c r="P884" s="145"/>
      <c r="Q884" s="141"/>
      <c r="R884" s="144"/>
      <c r="S884" s="141"/>
      <c r="T884" s="141"/>
      <c r="U884" s="141"/>
    </row>
    <row r="885" ht="12.75" customHeight="1">
      <c r="A885" s="141"/>
      <c r="B885" s="141"/>
      <c r="C885" s="141"/>
      <c r="D885" s="141"/>
      <c r="E885" s="142"/>
      <c r="F885" s="141"/>
      <c r="G885" s="141"/>
      <c r="H885" s="141"/>
      <c r="I885" s="141"/>
      <c r="J885" s="141"/>
      <c r="K885" s="141"/>
      <c r="L885" s="141"/>
      <c r="M885" s="144"/>
      <c r="N885" s="144"/>
      <c r="O885" s="141"/>
      <c r="P885" s="145"/>
      <c r="Q885" s="141"/>
      <c r="R885" s="144"/>
      <c r="S885" s="141"/>
      <c r="T885" s="141"/>
      <c r="U885" s="141"/>
    </row>
    <row r="886" ht="12.75" customHeight="1">
      <c r="A886" s="141"/>
      <c r="B886" s="141"/>
      <c r="C886" s="141"/>
      <c r="D886" s="141"/>
      <c r="E886" s="142"/>
      <c r="F886" s="141"/>
      <c r="G886" s="141"/>
      <c r="H886" s="141"/>
      <c r="I886" s="141"/>
      <c r="J886" s="141"/>
      <c r="K886" s="141"/>
      <c r="L886" s="141"/>
      <c r="M886" s="144"/>
      <c r="N886" s="144"/>
      <c r="O886" s="141"/>
      <c r="P886" s="145"/>
      <c r="Q886" s="141"/>
      <c r="R886" s="144"/>
      <c r="S886" s="141"/>
      <c r="T886" s="141"/>
      <c r="U886" s="141"/>
    </row>
    <row r="887" ht="12.75" customHeight="1">
      <c r="A887" s="141"/>
      <c r="B887" s="141"/>
      <c r="C887" s="141"/>
      <c r="D887" s="141"/>
      <c r="E887" s="142"/>
      <c r="F887" s="141"/>
      <c r="G887" s="141"/>
      <c r="H887" s="141"/>
      <c r="I887" s="141"/>
      <c r="J887" s="141"/>
      <c r="K887" s="141"/>
      <c r="L887" s="141"/>
      <c r="M887" s="144"/>
      <c r="N887" s="144"/>
      <c r="O887" s="141"/>
      <c r="P887" s="145"/>
      <c r="Q887" s="141"/>
      <c r="R887" s="144"/>
      <c r="S887" s="141"/>
      <c r="T887" s="141"/>
      <c r="U887" s="141"/>
    </row>
    <row r="888" ht="12.75" customHeight="1">
      <c r="A888" s="141"/>
      <c r="B888" s="141"/>
      <c r="C888" s="141"/>
      <c r="D888" s="141"/>
      <c r="E888" s="142"/>
      <c r="F888" s="141"/>
      <c r="G888" s="141"/>
      <c r="H888" s="141"/>
      <c r="I888" s="141"/>
      <c r="J888" s="141"/>
      <c r="K888" s="141"/>
      <c r="L888" s="141"/>
      <c r="M888" s="144"/>
      <c r="N888" s="144"/>
      <c r="O888" s="141"/>
      <c r="P888" s="145"/>
      <c r="Q888" s="141"/>
      <c r="R888" s="144"/>
      <c r="S888" s="141"/>
      <c r="T888" s="141"/>
      <c r="U888" s="141"/>
    </row>
    <row r="889" ht="12.75" customHeight="1">
      <c r="A889" s="141"/>
      <c r="B889" s="141"/>
      <c r="C889" s="141"/>
      <c r="D889" s="141"/>
      <c r="E889" s="142"/>
      <c r="F889" s="141"/>
      <c r="G889" s="141"/>
      <c r="H889" s="141"/>
      <c r="I889" s="141"/>
      <c r="J889" s="141"/>
      <c r="K889" s="141"/>
      <c r="L889" s="141"/>
      <c r="M889" s="144"/>
      <c r="N889" s="144"/>
      <c r="O889" s="141"/>
      <c r="P889" s="145"/>
      <c r="Q889" s="141"/>
      <c r="R889" s="144"/>
      <c r="S889" s="141"/>
      <c r="T889" s="141"/>
      <c r="U889" s="141"/>
    </row>
    <row r="890" ht="12.75" customHeight="1">
      <c r="A890" s="141"/>
      <c r="B890" s="141"/>
      <c r="C890" s="141"/>
      <c r="D890" s="141"/>
      <c r="E890" s="142"/>
      <c r="F890" s="141"/>
      <c r="G890" s="141"/>
      <c r="H890" s="141"/>
      <c r="I890" s="141"/>
      <c r="J890" s="141"/>
      <c r="K890" s="141"/>
      <c r="L890" s="141"/>
      <c r="M890" s="144"/>
      <c r="N890" s="144"/>
      <c r="O890" s="141"/>
      <c r="P890" s="145"/>
      <c r="Q890" s="141"/>
      <c r="R890" s="144"/>
      <c r="S890" s="141"/>
      <c r="T890" s="141"/>
      <c r="U890" s="141"/>
    </row>
    <row r="891" ht="12.75" customHeight="1">
      <c r="A891" s="141"/>
      <c r="B891" s="141"/>
      <c r="C891" s="141"/>
      <c r="D891" s="141"/>
      <c r="E891" s="142"/>
      <c r="F891" s="141"/>
      <c r="G891" s="141"/>
      <c r="H891" s="141"/>
      <c r="I891" s="141"/>
      <c r="J891" s="141"/>
      <c r="K891" s="141"/>
      <c r="L891" s="141"/>
      <c r="M891" s="144"/>
      <c r="N891" s="144"/>
      <c r="O891" s="141"/>
      <c r="P891" s="145"/>
      <c r="Q891" s="141"/>
      <c r="R891" s="144"/>
      <c r="S891" s="141"/>
      <c r="T891" s="141"/>
      <c r="U891" s="141"/>
    </row>
    <row r="892" ht="12.75" customHeight="1">
      <c r="A892" s="141"/>
      <c r="B892" s="141"/>
      <c r="C892" s="141"/>
      <c r="D892" s="141"/>
      <c r="E892" s="142"/>
      <c r="F892" s="141"/>
      <c r="G892" s="141"/>
      <c r="H892" s="141"/>
      <c r="I892" s="141"/>
      <c r="J892" s="141"/>
      <c r="K892" s="141"/>
      <c r="L892" s="141"/>
      <c r="M892" s="144"/>
      <c r="N892" s="144"/>
      <c r="O892" s="141"/>
      <c r="P892" s="145"/>
      <c r="Q892" s="141"/>
      <c r="R892" s="144"/>
      <c r="S892" s="141"/>
      <c r="T892" s="141"/>
      <c r="U892" s="141"/>
    </row>
    <row r="893" ht="12.75" customHeight="1">
      <c r="A893" s="141"/>
      <c r="B893" s="141"/>
      <c r="C893" s="141"/>
      <c r="D893" s="141"/>
      <c r="E893" s="142"/>
      <c r="F893" s="141"/>
      <c r="G893" s="141"/>
      <c r="H893" s="141"/>
      <c r="I893" s="141"/>
      <c r="J893" s="141"/>
      <c r="K893" s="141"/>
      <c r="L893" s="141"/>
      <c r="M893" s="144"/>
      <c r="N893" s="144"/>
      <c r="O893" s="141"/>
      <c r="P893" s="145"/>
      <c r="Q893" s="141"/>
      <c r="R893" s="144"/>
      <c r="S893" s="141"/>
      <c r="T893" s="141"/>
      <c r="U893" s="141"/>
    </row>
    <row r="894" ht="12.75" customHeight="1">
      <c r="A894" s="141"/>
      <c r="B894" s="141"/>
      <c r="C894" s="141"/>
      <c r="D894" s="141"/>
      <c r="E894" s="142"/>
      <c r="F894" s="141"/>
      <c r="G894" s="141"/>
      <c r="H894" s="141"/>
      <c r="I894" s="141"/>
      <c r="J894" s="141"/>
      <c r="K894" s="141"/>
      <c r="L894" s="141"/>
      <c r="M894" s="144"/>
      <c r="N894" s="144"/>
      <c r="O894" s="141"/>
      <c r="P894" s="145"/>
      <c r="Q894" s="141"/>
      <c r="R894" s="144"/>
      <c r="S894" s="141"/>
      <c r="T894" s="141"/>
      <c r="U894" s="141"/>
    </row>
    <row r="895" ht="12.75" customHeight="1">
      <c r="A895" s="141"/>
      <c r="B895" s="141"/>
      <c r="C895" s="141"/>
      <c r="D895" s="141"/>
      <c r="E895" s="142"/>
      <c r="F895" s="141"/>
      <c r="G895" s="141"/>
      <c r="H895" s="141"/>
      <c r="I895" s="141"/>
      <c r="J895" s="141"/>
      <c r="K895" s="141"/>
      <c r="L895" s="141"/>
      <c r="M895" s="144"/>
      <c r="N895" s="144"/>
      <c r="O895" s="141"/>
      <c r="P895" s="145"/>
      <c r="Q895" s="141"/>
      <c r="R895" s="144"/>
      <c r="S895" s="141"/>
      <c r="T895" s="141"/>
      <c r="U895" s="141"/>
    </row>
    <row r="896" ht="12.75" customHeight="1">
      <c r="A896" s="141"/>
      <c r="B896" s="141"/>
      <c r="C896" s="141"/>
      <c r="D896" s="141"/>
      <c r="E896" s="142"/>
      <c r="F896" s="141"/>
      <c r="G896" s="141"/>
      <c r="H896" s="141"/>
      <c r="I896" s="141"/>
      <c r="J896" s="141"/>
      <c r="K896" s="141"/>
      <c r="L896" s="141"/>
      <c r="M896" s="144"/>
      <c r="N896" s="144"/>
      <c r="O896" s="141"/>
      <c r="P896" s="145"/>
      <c r="Q896" s="141"/>
      <c r="R896" s="144"/>
      <c r="S896" s="141"/>
      <c r="T896" s="141"/>
      <c r="U896" s="141"/>
    </row>
    <row r="897" ht="12.75" customHeight="1">
      <c r="A897" s="141"/>
      <c r="B897" s="141"/>
      <c r="C897" s="141"/>
      <c r="D897" s="141"/>
      <c r="E897" s="142"/>
      <c r="F897" s="141"/>
      <c r="G897" s="141"/>
      <c r="H897" s="141"/>
      <c r="I897" s="141"/>
      <c r="J897" s="141"/>
      <c r="K897" s="141"/>
      <c r="L897" s="141"/>
      <c r="M897" s="144"/>
      <c r="N897" s="144"/>
      <c r="O897" s="141"/>
      <c r="P897" s="145"/>
      <c r="Q897" s="141"/>
      <c r="R897" s="144"/>
      <c r="S897" s="141"/>
      <c r="T897" s="141"/>
      <c r="U897" s="141"/>
    </row>
    <row r="898" ht="12.75" customHeight="1">
      <c r="A898" s="141"/>
      <c r="B898" s="141"/>
      <c r="C898" s="141"/>
      <c r="D898" s="141"/>
      <c r="E898" s="142"/>
      <c r="F898" s="141"/>
      <c r="G898" s="141"/>
      <c r="H898" s="141"/>
      <c r="I898" s="141"/>
      <c r="J898" s="141"/>
      <c r="K898" s="141"/>
      <c r="L898" s="141"/>
      <c r="M898" s="144"/>
      <c r="N898" s="144"/>
      <c r="O898" s="141"/>
      <c r="P898" s="145"/>
      <c r="Q898" s="141"/>
      <c r="R898" s="144"/>
      <c r="S898" s="141"/>
      <c r="T898" s="141"/>
      <c r="U898" s="141"/>
    </row>
    <row r="899" ht="12.75" customHeight="1">
      <c r="A899" s="141"/>
      <c r="B899" s="141"/>
      <c r="C899" s="141"/>
      <c r="D899" s="141"/>
      <c r="E899" s="142"/>
      <c r="F899" s="141"/>
      <c r="G899" s="141"/>
      <c r="H899" s="141"/>
      <c r="I899" s="141"/>
      <c r="J899" s="141"/>
      <c r="K899" s="141"/>
      <c r="L899" s="141"/>
      <c r="M899" s="144"/>
      <c r="N899" s="144"/>
      <c r="O899" s="141"/>
      <c r="P899" s="145"/>
      <c r="Q899" s="141"/>
      <c r="R899" s="144"/>
      <c r="S899" s="141"/>
      <c r="T899" s="141"/>
      <c r="U899" s="141"/>
    </row>
    <row r="900" ht="12.75" customHeight="1">
      <c r="A900" s="141"/>
      <c r="B900" s="141"/>
      <c r="C900" s="141"/>
      <c r="D900" s="141"/>
      <c r="E900" s="142"/>
      <c r="F900" s="141"/>
      <c r="G900" s="141"/>
      <c r="H900" s="141"/>
      <c r="I900" s="141"/>
      <c r="J900" s="141"/>
      <c r="K900" s="141"/>
      <c r="L900" s="141"/>
      <c r="M900" s="144"/>
      <c r="N900" s="144"/>
      <c r="O900" s="141"/>
      <c r="P900" s="145"/>
      <c r="Q900" s="141"/>
      <c r="R900" s="144"/>
      <c r="S900" s="141"/>
      <c r="T900" s="141"/>
      <c r="U900" s="141"/>
    </row>
    <row r="901" ht="12.75" customHeight="1">
      <c r="A901" s="141"/>
      <c r="B901" s="141"/>
      <c r="C901" s="141"/>
      <c r="D901" s="141"/>
      <c r="E901" s="142"/>
      <c r="F901" s="141"/>
      <c r="G901" s="141"/>
      <c r="H901" s="141"/>
      <c r="I901" s="141"/>
      <c r="J901" s="141"/>
      <c r="K901" s="141"/>
      <c r="L901" s="141"/>
      <c r="M901" s="144"/>
      <c r="N901" s="144"/>
      <c r="O901" s="141"/>
      <c r="P901" s="145"/>
      <c r="Q901" s="141"/>
      <c r="R901" s="144"/>
      <c r="S901" s="141"/>
      <c r="T901" s="141"/>
      <c r="U901" s="141"/>
    </row>
    <row r="902" ht="12.75" customHeight="1">
      <c r="A902" s="141"/>
      <c r="B902" s="141"/>
      <c r="C902" s="141"/>
      <c r="D902" s="141"/>
      <c r="E902" s="142"/>
      <c r="F902" s="141"/>
      <c r="G902" s="141"/>
      <c r="H902" s="141"/>
      <c r="I902" s="141"/>
      <c r="J902" s="141"/>
      <c r="K902" s="141"/>
      <c r="L902" s="141"/>
      <c r="M902" s="144"/>
      <c r="N902" s="144"/>
      <c r="O902" s="141"/>
      <c r="P902" s="145"/>
      <c r="Q902" s="141"/>
      <c r="R902" s="144"/>
      <c r="S902" s="141"/>
      <c r="T902" s="141"/>
      <c r="U902" s="141"/>
    </row>
    <row r="903" ht="12.75" customHeight="1">
      <c r="A903" s="141"/>
      <c r="B903" s="141"/>
      <c r="C903" s="141"/>
      <c r="D903" s="141"/>
      <c r="E903" s="142"/>
      <c r="F903" s="141"/>
      <c r="G903" s="141"/>
      <c r="H903" s="141"/>
      <c r="I903" s="141"/>
      <c r="J903" s="141"/>
      <c r="K903" s="141"/>
      <c r="L903" s="141"/>
      <c r="M903" s="144"/>
      <c r="N903" s="144"/>
      <c r="O903" s="141"/>
      <c r="P903" s="145"/>
      <c r="Q903" s="141"/>
      <c r="R903" s="144"/>
      <c r="S903" s="141"/>
      <c r="T903" s="141"/>
      <c r="U903" s="141"/>
    </row>
    <row r="904" ht="12.75" customHeight="1">
      <c r="A904" s="141"/>
      <c r="B904" s="141"/>
      <c r="C904" s="141"/>
      <c r="D904" s="141"/>
      <c r="E904" s="142"/>
      <c r="F904" s="141"/>
      <c r="G904" s="141"/>
      <c r="H904" s="141"/>
      <c r="I904" s="141"/>
      <c r="J904" s="141"/>
      <c r="K904" s="141"/>
      <c r="L904" s="141"/>
      <c r="M904" s="144"/>
      <c r="N904" s="144"/>
      <c r="O904" s="141"/>
      <c r="P904" s="145"/>
      <c r="Q904" s="141"/>
      <c r="R904" s="144"/>
      <c r="S904" s="141"/>
      <c r="T904" s="141"/>
      <c r="U904" s="141"/>
    </row>
    <row r="905" ht="12.75" customHeight="1">
      <c r="A905" s="141"/>
      <c r="B905" s="141"/>
      <c r="C905" s="141"/>
      <c r="D905" s="141"/>
      <c r="E905" s="142"/>
      <c r="F905" s="141"/>
      <c r="G905" s="141"/>
      <c r="H905" s="141"/>
      <c r="I905" s="141"/>
      <c r="J905" s="141"/>
      <c r="K905" s="141"/>
      <c r="L905" s="141"/>
      <c r="M905" s="144"/>
      <c r="N905" s="144"/>
      <c r="O905" s="141"/>
      <c r="P905" s="145"/>
      <c r="Q905" s="141"/>
      <c r="R905" s="144"/>
      <c r="S905" s="141"/>
      <c r="T905" s="141"/>
      <c r="U905" s="141"/>
    </row>
    <row r="906" ht="12.75" customHeight="1">
      <c r="A906" s="141"/>
      <c r="B906" s="141"/>
      <c r="C906" s="141"/>
      <c r="D906" s="141"/>
      <c r="E906" s="142"/>
      <c r="F906" s="141"/>
      <c r="G906" s="141"/>
      <c r="H906" s="141"/>
      <c r="I906" s="141"/>
      <c r="J906" s="141"/>
      <c r="K906" s="141"/>
      <c r="L906" s="141"/>
      <c r="M906" s="144"/>
      <c r="N906" s="144"/>
      <c r="O906" s="141"/>
      <c r="P906" s="145"/>
      <c r="Q906" s="141"/>
      <c r="R906" s="144"/>
      <c r="S906" s="141"/>
      <c r="T906" s="141"/>
      <c r="U906" s="141"/>
    </row>
    <row r="907" ht="12.75" customHeight="1">
      <c r="A907" s="141"/>
      <c r="B907" s="141"/>
      <c r="C907" s="141"/>
      <c r="D907" s="141"/>
      <c r="E907" s="142"/>
      <c r="F907" s="141"/>
      <c r="G907" s="141"/>
      <c r="H907" s="141"/>
      <c r="I907" s="141"/>
      <c r="J907" s="141"/>
      <c r="K907" s="141"/>
      <c r="L907" s="141"/>
      <c r="M907" s="144"/>
      <c r="N907" s="144"/>
      <c r="O907" s="141"/>
      <c r="P907" s="145"/>
      <c r="Q907" s="141"/>
      <c r="R907" s="144"/>
      <c r="S907" s="141"/>
      <c r="T907" s="141"/>
      <c r="U907" s="141"/>
    </row>
    <row r="908" ht="12.75" customHeight="1">
      <c r="A908" s="141"/>
      <c r="B908" s="141"/>
      <c r="C908" s="141"/>
      <c r="D908" s="141"/>
      <c r="E908" s="142"/>
      <c r="F908" s="141"/>
      <c r="G908" s="141"/>
      <c r="H908" s="141"/>
      <c r="I908" s="141"/>
      <c r="J908" s="141"/>
      <c r="K908" s="141"/>
      <c r="L908" s="141"/>
      <c r="M908" s="144"/>
      <c r="N908" s="144"/>
      <c r="O908" s="141"/>
      <c r="P908" s="145"/>
      <c r="Q908" s="141"/>
      <c r="R908" s="144"/>
      <c r="S908" s="141"/>
      <c r="T908" s="141"/>
      <c r="U908" s="141"/>
    </row>
    <row r="909" ht="12.75" customHeight="1">
      <c r="A909" s="141"/>
      <c r="B909" s="141"/>
      <c r="C909" s="141"/>
      <c r="D909" s="141"/>
      <c r="E909" s="142"/>
      <c r="F909" s="141"/>
      <c r="G909" s="141"/>
      <c r="H909" s="141"/>
      <c r="I909" s="141"/>
      <c r="J909" s="141"/>
      <c r="K909" s="141"/>
      <c r="L909" s="141"/>
      <c r="M909" s="144"/>
      <c r="N909" s="144"/>
      <c r="O909" s="141"/>
      <c r="P909" s="145"/>
      <c r="Q909" s="141"/>
      <c r="R909" s="144"/>
      <c r="S909" s="141"/>
      <c r="T909" s="141"/>
      <c r="U909" s="141"/>
    </row>
    <row r="910" ht="12.75" customHeight="1">
      <c r="A910" s="141"/>
      <c r="B910" s="141"/>
      <c r="C910" s="141"/>
      <c r="D910" s="141"/>
      <c r="E910" s="142"/>
      <c r="F910" s="141"/>
      <c r="G910" s="141"/>
      <c r="H910" s="141"/>
      <c r="I910" s="141"/>
      <c r="J910" s="141"/>
      <c r="K910" s="141"/>
      <c r="L910" s="141"/>
      <c r="M910" s="144"/>
      <c r="N910" s="144"/>
      <c r="O910" s="141"/>
      <c r="P910" s="145"/>
      <c r="Q910" s="141"/>
      <c r="R910" s="144"/>
      <c r="S910" s="141"/>
      <c r="T910" s="141"/>
      <c r="U910" s="141"/>
    </row>
    <row r="911" ht="12.75" customHeight="1">
      <c r="A911" s="141"/>
      <c r="B911" s="141"/>
      <c r="C911" s="141"/>
      <c r="D911" s="141"/>
      <c r="E911" s="142"/>
      <c r="F911" s="141"/>
      <c r="G911" s="141"/>
      <c r="H911" s="141"/>
      <c r="I911" s="141"/>
      <c r="J911" s="141"/>
      <c r="K911" s="141"/>
      <c r="L911" s="141"/>
      <c r="M911" s="144"/>
      <c r="N911" s="144"/>
      <c r="O911" s="141"/>
      <c r="P911" s="145"/>
      <c r="Q911" s="141"/>
      <c r="R911" s="144"/>
      <c r="S911" s="141"/>
      <c r="T911" s="141"/>
      <c r="U911" s="141"/>
    </row>
    <row r="912" ht="12.75" customHeight="1">
      <c r="A912" s="141"/>
      <c r="B912" s="141"/>
      <c r="C912" s="141"/>
      <c r="D912" s="141"/>
      <c r="E912" s="142"/>
      <c r="F912" s="141"/>
      <c r="G912" s="141"/>
      <c r="H912" s="141"/>
      <c r="I912" s="141"/>
      <c r="J912" s="141"/>
      <c r="K912" s="141"/>
      <c r="L912" s="141"/>
      <c r="M912" s="144"/>
      <c r="N912" s="144"/>
      <c r="O912" s="141"/>
      <c r="P912" s="145"/>
      <c r="Q912" s="141"/>
      <c r="R912" s="144"/>
      <c r="S912" s="141"/>
      <c r="T912" s="141"/>
      <c r="U912" s="141"/>
    </row>
    <row r="913" ht="12.75" customHeight="1">
      <c r="A913" s="141"/>
      <c r="B913" s="141"/>
      <c r="C913" s="141"/>
      <c r="D913" s="141"/>
      <c r="E913" s="142"/>
      <c r="F913" s="141"/>
      <c r="G913" s="141"/>
      <c r="H913" s="141"/>
      <c r="I913" s="141"/>
      <c r="J913" s="141"/>
      <c r="K913" s="141"/>
      <c r="L913" s="141"/>
      <c r="M913" s="144"/>
      <c r="N913" s="144"/>
      <c r="O913" s="141"/>
      <c r="P913" s="145"/>
      <c r="Q913" s="141"/>
      <c r="R913" s="144"/>
      <c r="S913" s="141"/>
      <c r="T913" s="141"/>
      <c r="U913" s="141"/>
    </row>
    <row r="914" ht="12.75" customHeight="1">
      <c r="A914" s="141"/>
      <c r="B914" s="141"/>
      <c r="C914" s="141"/>
      <c r="D914" s="141"/>
      <c r="E914" s="142"/>
      <c r="F914" s="141"/>
      <c r="G914" s="141"/>
      <c r="H914" s="141"/>
      <c r="I914" s="141"/>
      <c r="J914" s="141"/>
      <c r="K914" s="141"/>
      <c r="L914" s="141"/>
      <c r="M914" s="144"/>
      <c r="N914" s="144"/>
      <c r="O914" s="141"/>
      <c r="P914" s="145"/>
      <c r="Q914" s="141"/>
      <c r="R914" s="144"/>
      <c r="S914" s="141"/>
      <c r="T914" s="141"/>
      <c r="U914" s="141"/>
    </row>
    <row r="915" ht="12.75" customHeight="1">
      <c r="A915" s="141"/>
      <c r="B915" s="141"/>
      <c r="C915" s="141"/>
      <c r="D915" s="141"/>
      <c r="E915" s="142"/>
      <c r="F915" s="141"/>
      <c r="G915" s="141"/>
      <c r="H915" s="141"/>
      <c r="I915" s="141"/>
      <c r="J915" s="141"/>
      <c r="K915" s="141"/>
      <c r="L915" s="141"/>
      <c r="M915" s="144"/>
      <c r="N915" s="144"/>
      <c r="O915" s="141"/>
      <c r="P915" s="145"/>
      <c r="Q915" s="141"/>
      <c r="R915" s="144"/>
      <c r="S915" s="141"/>
      <c r="T915" s="141"/>
      <c r="U915" s="141"/>
    </row>
    <row r="916" ht="12.75" customHeight="1">
      <c r="A916" s="141"/>
      <c r="B916" s="141"/>
      <c r="C916" s="141"/>
      <c r="D916" s="141"/>
      <c r="E916" s="142"/>
      <c r="F916" s="141"/>
      <c r="G916" s="141"/>
      <c r="H916" s="141"/>
      <c r="I916" s="141"/>
      <c r="J916" s="141"/>
      <c r="K916" s="141"/>
      <c r="L916" s="141"/>
      <c r="M916" s="144"/>
      <c r="N916" s="144"/>
      <c r="O916" s="141"/>
      <c r="P916" s="145"/>
      <c r="Q916" s="141"/>
      <c r="R916" s="144"/>
      <c r="S916" s="141"/>
      <c r="T916" s="141"/>
      <c r="U916" s="141"/>
    </row>
    <row r="917" ht="12.75" customHeight="1">
      <c r="A917" s="141"/>
      <c r="B917" s="141"/>
      <c r="C917" s="141"/>
      <c r="D917" s="141"/>
      <c r="E917" s="142"/>
      <c r="F917" s="141"/>
      <c r="G917" s="141"/>
      <c r="H917" s="141"/>
      <c r="I917" s="141"/>
      <c r="J917" s="141"/>
      <c r="K917" s="141"/>
      <c r="L917" s="141"/>
      <c r="M917" s="144"/>
      <c r="N917" s="144"/>
      <c r="O917" s="141"/>
      <c r="P917" s="145"/>
      <c r="Q917" s="141"/>
      <c r="R917" s="144"/>
      <c r="S917" s="141"/>
      <c r="T917" s="141"/>
      <c r="U917" s="141"/>
    </row>
    <row r="918" ht="12.75" customHeight="1">
      <c r="A918" s="141"/>
      <c r="B918" s="141"/>
      <c r="C918" s="141"/>
      <c r="D918" s="141"/>
      <c r="E918" s="142"/>
      <c r="F918" s="141"/>
      <c r="G918" s="141"/>
      <c r="H918" s="141"/>
      <c r="I918" s="141"/>
      <c r="J918" s="141"/>
      <c r="K918" s="141"/>
      <c r="L918" s="141"/>
      <c r="M918" s="144"/>
      <c r="N918" s="144"/>
      <c r="O918" s="141"/>
      <c r="P918" s="145"/>
      <c r="Q918" s="141"/>
      <c r="R918" s="144"/>
      <c r="S918" s="141"/>
      <c r="T918" s="141"/>
      <c r="U918" s="141"/>
    </row>
    <row r="919" ht="12.75" customHeight="1">
      <c r="A919" s="141"/>
      <c r="B919" s="141"/>
      <c r="C919" s="141"/>
      <c r="D919" s="141"/>
      <c r="E919" s="142"/>
      <c r="F919" s="141"/>
      <c r="G919" s="141"/>
      <c r="H919" s="141"/>
      <c r="I919" s="141"/>
      <c r="J919" s="141"/>
      <c r="K919" s="141"/>
      <c r="L919" s="141"/>
      <c r="M919" s="144"/>
      <c r="N919" s="144"/>
      <c r="O919" s="141"/>
      <c r="P919" s="145"/>
      <c r="Q919" s="141"/>
      <c r="R919" s="144"/>
      <c r="S919" s="141"/>
      <c r="T919" s="141"/>
      <c r="U919" s="141"/>
    </row>
    <row r="920" ht="12.75" customHeight="1">
      <c r="A920" s="141"/>
      <c r="B920" s="141"/>
      <c r="C920" s="141"/>
      <c r="D920" s="141"/>
      <c r="E920" s="142"/>
      <c r="F920" s="141"/>
      <c r="G920" s="141"/>
      <c r="H920" s="141"/>
      <c r="I920" s="141"/>
      <c r="J920" s="141"/>
      <c r="K920" s="141"/>
      <c r="L920" s="141"/>
      <c r="M920" s="144"/>
      <c r="N920" s="144"/>
      <c r="O920" s="141"/>
      <c r="P920" s="145"/>
      <c r="Q920" s="141"/>
      <c r="R920" s="144"/>
      <c r="S920" s="141"/>
      <c r="T920" s="141"/>
      <c r="U920" s="141"/>
    </row>
    <row r="921" ht="12.75" customHeight="1">
      <c r="A921" s="141"/>
      <c r="B921" s="141"/>
      <c r="C921" s="141"/>
      <c r="D921" s="141"/>
      <c r="E921" s="142"/>
      <c r="F921" s="141"/>
      <c r="G921" s="141"/>
      <c r="H921" s="141"/>
      <c r="I921" s="141"/>
      <c r="J921" s="141"/>
      <c r="K921" s="141"/>
      <c r="L921" s="141"/>
      <c r="M921" s="144"/>
      <c r="N921" s="144"/>
      <c r="O921" s="141"/>
      <c r="P921" s="145"/>
      <c r="Q921" s="141"/>
      <c r="R921" s="144"/>
      <c r="S921" s="141"/>
      <c r="T921" s="141"/>
      <c r="U921" s="141"/>
    </row>
    <row r="922" ht="12.75" customHeight="1">
      <c r="A922" s="141"/>
      <c r="B922" s="141"/>
      <c r="C922" s="141"/>
      <c r="D922" s="141"/>
      <c r="E922" s="142"/>
      <c r="F922" s="141"/>
      <c r="G922" s="141"/>
      <c r="H922" s="141"/>
      <c r="I922" s="141"/>
      <c r="J922" s="141"/>
      <c r="K922" s="141"/>
      <c r="L922" s="141"/>
      <c r="M922" s="144"/>
      <c r="N922" s="144"/>
      <c r="O922" s="141"/>
      <c r="P922" s="145"/>
      <c r="Q922" s="141"/>
      <c r="R922" s="144"/>
      <c r="S922" s="141"/>
      <c r="T922" s="141"/>
      <c r="U922" s="141"/>
    </row>
    <row r="923" ht="12.75" customHeight="1">
      <c r="A923" s="141"/>
      <c r="B923" s="141"/>
      <c r="C923" s="141"/>
      <c r="D923" s="141"/>
      <c r="E923" s="142"/>
      <c r="F923" s="141"/>
      <c r="G923" s="141"/>
      <c r="H923" s="141"/>
      <c r="I923" s="141"/>
      <c r="J923" s="141"/>
      <c r="K923" s="141"/>
      <c r="L923" s="141"/>
      <c r="M923" s="144"/>
      <c r="N923" s="144"/>
      <c r="O923" s="141"/>
      <c r="P923" s="145"/>
      <c r="Q923" s="141"/>
      <c r="R923" s="144"/>
      <c r="S923" s="141"/>
      <c r="T923" s="141"/>
      <c r="U923" s="141"/>
    </row>
    <row r="924" ht="12.75" customHeight="1">
      <c r="A924" s="141"/>
      <c r="B924" s="141"/>
      <c r="C924" s="141"/>
      <c r="D924" s="141"/>
      <c r="E924" s="142"/>
      <c r="F924" s="141"/>
      <c r="G924" s="141"/>
      <c r="H924" s="141"/>
      <c r="I924" s="141"/>
      <c r="J924" s="141"/>
      <c r="K924" s="141"/>
      <c r="L924" s="141"/>
      <c r="M924" s="144"/>
      <c r="N924" s="144"/>
      <c r="O924" s="141"/>
      <c r="P924" s="145"/>
      <c r="Q924" s="141"/>
      <c r="R924" s="144"/>
      <c r="S924" s="141"/>
      <c r="T924" s="141"/>
      <c r="U924" s="141"/>
    </row>
    <row r="925" ht="12.75" customHeight="1">
      <c r="A925" s="141"/>
      <c r="B925" s="141"/>
      <c r="C925" s="141"/>
      <c r="D925" s="141"/>
      <c r="E925" s="142"/>
      <c r="F925" s="141"/>
      <c r="G925" s="141"/>
      <c r="H925" s="141"/>
      <c r="I925" s="141"/>
      <c r="J925" s="141"/>
      <c r="K925" s="141"/>
      <c r="L925" s="141"/>
      <c r="M925" s="144"/>
      <c r="N925" s="144"/>
      <c r="O925" s="141"/>
      <c r="P925" s="145"/>
      <c r="Q925" s="141"/>
      <c r="R925" s="144"/>
      <c r="S925" s="141"/>
      <c r="T925" s="141"/>
      <c r="U925" s="141"/>
    </row>
    <row r="926" ht="12.75" customHeight="1">
      <c r="A926" s="141"/>
      <c r="B926" s="141"/>
      <c r="C926" s="141"/>
      <c r="D926" s="141"/>
      <c r="E926" s="142"/>
      <c r="F926" s="141"/>
      <c r="G926" s="141"/>
      <c r="H926" s="141"/>
      <c r="I926" s="141"/>
      <c r="J926" s="141"/>
      <c r="K926" s="141"/>
      <c r="L926" s="141"/>
      <c r="M926" s="144"/>
      <c r="N926" s="144"/>
      <c r="O926" s="141"/>
      <c r="P926" s="145"/>
      <c r="Q926" s="141"/>
      <c r="R926" s="144"/>
      <c r="S926" s="141"/>
      <c r="T926" s="141"/>
      <c r="U926" s="141"/>
    </row>
    <row r="927" ht="12.75" customHeight="1">
      <c r="A927" s="141"/>
      <c r="B927" s="141"/>
      <c r="C927" s="141"/>
      <c r="D927" s="141"/>
      <c r="E927" s="142"/>
      <c r="F927" s="141"/>
      <c r="G927" s="141"/>
      <c r="H927" s="141"/>
      <c r="I927" s="141"/>
      <c r="J927" s="141"/>
      <c r="K927" s="141"/>
      <c r="L927" s="141"/>
      <c r="M927" s="144"/>
      <c r="N927" s="144"/>
      <c r="O927" s="141"/>
      <c r="P927" s="145"/>
      <c r="Q927" s="141"/>
      <c r="R927" s="144"/>
      <c r="S927" s="141"/>
      <c r="T927" s="141"/>
      <c r="U927" s="141"/>
    </row>
    <row r="928" ht="12.75" customHeight="1">
      <c r="A928" s="141"/>
      <c r="B928" s="141"/>
      <c r="C928" s="141"/>
      <c r="D928" s="141"/>
      <c r="E928" s="142"/>
      <c r="F928" s="141"/>
      <c r="G928" s="141"/>
      <c r="H928" s="141"/>
      <c r="I928" s="141"/>
      <c r="J928" s="141"/>
      <c r="K928" s="141"/>
      <c r="L928" s="141"/>
      <c r="M928" s="144"/>
      <c r="N928" s="144"/>
      <c r="O928" s="141"/>
      <c r="P928" s="145"/>
      <c r="Q928" s="141"/>
      <c r="R928" s="144"/>
      <c r="S928" s="141"/>
      <c r="T928" s="141"/>
      <c r="U928" s="141"/>
    </row>
    <row r="929" ht="12.75" customHeight="1">
      <c r="A929" s="141"/>
      <c r="B929" s="141"/>
      <c r="C929" s="141"/>
      <c r="D929" s="141"/>
      <c r="E929" s="142"/>
      <c r="F929" s="141"/>
      <c r="G929" s="141"/>
      <c r="H929" s="141"/>
      <c r="I929" s="141"/>
      <c r="J929" s="141"/>
      <c r="K929" s="141"/>
      <c r="L929" s="141"/>
      <c r="M929" s="144"/>
      <c r="N929" s="144"/>
      <c r="O929" s="141"/>
      <c r="P929" s="145"/>
      <c r="Q929" s="141"/>
      <c r="R929" s="144"/>
      <c r="S929" s="141"/>
      <c r="T929" s="141"/>
      <c r="U929" s="141"/>
    </row>
    <row r="930" ht="12.75" customHeight="1">
      <c r="A930" s="141"/>
      <c r="B930" s="141"/>
      <c r="C930" s="141"/>
      <c r="D930" s="141"/>
      <c r="E930" s="142"/>
      <c r="F930" s="141"/>
      <c r="G930" s="141"/>
      <c r="H930" s="141"/>
      <c r="I930" s="141"/>
      <c r="J930" s="141"/>
      <c r="K930" s="141"/>
      <c r="L930" s="141"/>
      <c r="M930" s="144"/>
      <c r="N930" s="144"/>
      <c r="O930" s="141"/>
      <c r="P930" s="145"/>
      <c r="Q930" s="141"/>
      <c r="R930" s="144"/>
      <c r="S930" s="141"/>
      <c r="T930" s="141"/>
      <c r="U930" s="141"/>
    </row>
    <row r="931" ht="12.75" customHeight="1">
      <c r="A931" s="141"/>
      <c r="B931" s="141"/>
      <c r="C931" s="141"/>
      <c r="D931" s="141"/>
      <c r="E931" s="142"/>
      <c r="F931" s="141"/>
      <c r="G931" s="141"/>
      <c r="H931" s="141"/>
      <c r="I931" s="141"/>
      <c r="J931" s="141"/>
      <c r="K931" s="141"/>
      <c r="L931" s="141"/>
      <c r="M931" s="144"/>
      <c r="N931" s="144"/>
      <c r="O931" s="141"/>
      <c r="P931" s="145"/>
      <c r="Q931" s="141"/>
      <c r="R931" s="144"/>
      <c r="S931" s="141"/>
      <c r="T931" s="141"/>
      <c r="U931" s="141"/>
    </row>
    <row r="932" ht="12.75" customHeight="1">
      <c r="A932" s="141"/>
      <c r="B932" s="141"/>
      <c r="C932" s="141"/>
      <c r="D932" s="141"/>
      <c r="E932" s="142"/>
      <c r="F932" s="141"/>
      <c r="G932" s="141"/>
      <c r="H932" s="141"/>
      <c r="I932" s="141"/>
      <c r="J932" s="141"/>
      <c r="K932" s="141"/>
      <c r="L932" s="141"/>
      <c r="M932" s="144"/>
      <c r="N932" s="144"/>
      <c r="O932" s="141"/>
      <c r="P932" s="145"/>
      <c r="Q932" s="141"/>
      <c r="R932" s="144"/>
      <c r="S932" s="141"/>
      <c r="T932" s="141"/>
      <c r="U932" s="141"/>
    </row>
    <row r="933" ht="12.75" customHeight="1">
      <c r="A933" s="141"/>
      <c r="B933" s="141"/>
      <c r="C933" s="141"/>
      <c r="D933" s="141"/>
      <c r="E933" s="142"/>
      <c r="F933" s="141"/>
      <c r="G933" s="141"/>
      <c r="H933" s="141"/>
      <c r="I933" s="141"/>
      <c r="J933" s="141"/>
      <c r="K933" s="141"/>
      <c r="L933" s="141"/>
      <c r="M933" s="144"/>
      <c r="N933" s="144"/>
      <c r="O933" s="141"/>
      <c r="P933" s="145"/>
      <c r="Q933" s="141"/>
      <c r="R933" s="144"/>
      <c r="S933" s="141"/>
      <c r="T933" s="141"/>
      <c r="U933" s="141"/>
    </row>
    <row r="934" ht="12.75" customHeight="1">
      <c r="A934" s="141"/>
      <c r="B934" s="141"/>
      <c r="C934" s="141"/>
      <c r="D934" s="141"/>
      <c r="E934" s="142"/>
      <c r="F934" s="141"/>
      <c r="G934" s="141"/>
      <c r="H934" s="141"/>
      <c r="I934" s="141"/>
      <c r="J934" s="141"/>
      <c r="K934" s="141"/>
      <c r="L934" s="141"/>
      <c r="M934" s="144"/>
      <c r="N934" s="144"/>
      <c r="O934" s="141"/>
      <c r="P934" s="145"/>
      <c r="Q934" s="141"/>
      <c r="R934" s="144"/>
      <c r="S934" s="141"/>
      <c r="T934" s="141"/>
      <c r="U934" s="141"/>
    </row>
    <row r="935" ht="12.75" customHeight="1">
      <c r="A935" s="141"/>
      <c r="B935" s="141"/>
      <c r="C935" s="141"/>
      <c r="D935" s="141"/>
      <c r="E935" s="142"/>
      <c r="F935" s="141"/>
      <c r="G935" s="141"/>
      <c r="H935" s="141"/>
      <c r="I935" s="141"/>
      <c r="J935" s="141"/>
      <c r="K935" s="141"/>
      <c r="L935" s="141"/>
      <c r="M935" s="144"/>
      <c r="N935" s="144"/>
      <c r="O935" s="141"/>
      <c r="P935" s="145"/>
      <c r="Q935" s="141"/>
      <c r="R935" s="144"/>
      <c r="S935" s="141"/>
      <c r="T935" s="141"/>
      <c r="U935" s="141"/>
    </row>
    <row r="936" ht="12.75" customHeight="1">
      <c r="A936" s="141"/>
      <c r="B936" s="141"/>
      <c r="C936" s="141"/>
      <c r="D936" s="141"/>
      <c r="E936" s="142"/>
      <c r="F936" s="141"/>
      <c r="G936" s="141"/>
      <c r="H936" s="141"/>
      <c r="I936" s="141"/>
      <c r="J936" s="141"/>
      <c r="K936" s="141"/>
      <c r="L936" s="141"/>
      <c r="M936" s="144"/>
      <c r="N936" s="144"/>
      <c r="O936" s="141"/>
      <c r="P936" s="145"/>
      <c r="Q936" s="141"/>
      <c r="R936" s="144"/>
      <c r="S936" s="141"/>
      <c r="T936" s="141"/>
      <c r="U936" s="141"/>
    </row>
    <row r="937" ht="12.75" customHeight="1">
      <c r="A937" s="141"/>
      <c r="B937" s="141"/>
      <c r="C937" s="141"/>
      <c r="D937" s="141"/>
      <c r="E937" s="142"/>
      <c r="F937" s="141"/>
      <c r="G937" s="141"/>
      <c r="H937" s="141"/>
      <c r="I937" s="141"/>
      <c r="J937" s="141"/>
      <c r="K937" s="141"/>
      <c r="L937" s="141"/>
      <c r="M937" s="144"/>
      <c r="N937" s="144"/>
      <c r="O937" s="141"/>
      <c r="P937" s="145"/>
      <c r="Q937" s="141"/>
      <c r="R937" s="144"/>
      <c r="S937" s="141"/>
      <c r="T937" s="141"/>
      <c r="U937" s="141"/>
    </row>
    <row r="938" ht="12.75" customHeight="1">
      <c r="A938" s="141"/>
      <c r="B938" s="141"/>
      <c r="C938" s="141"/>
      <c r="D938" s="141"/>
      <c r="E938" s="142"/>
      <c r="F938" s="141"/>
      <c r="G938" s="141"/>
      <c r="H938" s="141"/>
      <c r="I938" s="141"/>
      <c r="J938" s="141"/>
      <c r="K938" s="141"/>
      <c r="L938" s="141"/>
      <c r="M938" s="144"/>
      <c r="N938" s="144"/>
      <c r="O938" s="141"/>
      <c r="P938" s="145"/>
      <c r="Q938" s="141"/>
      <c r="R938" s="144"/>
      <c r="S938" s="141"/>
      <c r="T938" s="141"/>
      <c r="U938" s="141"/>
    </row>
    <row r="939" ht="12.75" customHeight="1">
      <c r="A939" s="141"/>
      <c r="B939" s="141"/>
      <c r="C939" s="141"/>
      <c r="D939" s="141"/>
      <c r="E939" s="142"/>
      <c r="F939" s="141"/>
      <c r="G939" s="141"/>
      <c r="H939" s="141"/>
      <c r="I939" s="141"/>
      <c r="J939" s="141"/>
      <c r="K939" s="141"/>
      <c r="L939" s="141"/>
      <c r="M939" s="144"/>
      <c r="N939" s="144"/>
      <c r="O939" s="141"/>
      <c r="P939" s="145"/>
      <c r="Q939" s="141"/>
      <c r="R939" s="144"/>
      <c r="S939" s="141"/>
      <c r="T939" s="141"/>
      <c r="U939" s="141"/>
    </row>
    <row r="940" ht="12.75" customHeight="1">
      <c r="A940" s="141"/>
      <c r="B940" s="141"/>
      <c r="C940" s="141"/>
      <c r="D940" s="141"/>
      <c r="E940" s="142"/>
      <c r="F940" s="141"/>
      <c r="G940" s="141"/>
      <c r="H940" s="141"/>
      <c r="I940" s="141"/>
      <c r="J940" s="141"/>
      <c r="K940" s="141"/>
      <c r="L940" s="141"/>
      <c r="M940" s="144"/>
      <c r="N940" s="144"/>
      <c r="O940" s="141"/>
      <c r="P940" s="145"/>
      <c r="Q940" s="141"/>
      <c r="R940" s="144"/>
      <c r="S940" s="141"/>
      <c r="T940" s="141"/>
      <c r="U940" s="141"/>
    </row>
    <row r="941" ht="12.75" customHeight="1">
      <c r="A941" s="141"/>
      <c r="B941" s="141"/>
      <c r="C941" s="141"/>
      <c r="D941" s="141"/>
      <c r="E941" s="142"/>
      <c r="F941" s="141"/>
      <c r="G941" s="141"/>
      <c r="H941" s="141"/>
      <c r="I941" s="141"/>
      <c r="J941" s="141"/>
      <c r="K941" s="141"/>
      <c r="L941" s="141"/>
      <c r="M941" s="144"/>
      <c r="N941" s="144"/>
      <c r="O941" s="141"/>
      <c r="P941" s="145"/>
      <c r="Q941" s="141"/>
      <c r="R941" s="144"/>
      <c r="S941" s="141"/>
      <c r="T941" s="141"/>
      <c r="U941" s="141"/>
    </row>
    <row r="942" ht="12.75" customHeight="1">
      <c r="A942" s="141"/>
      <c r="B942" s="141"/>
      <c r="C942" s="141"/>
      <c r="D942" s="141"/>
      <c r="E942" s="142"/>
      <c r="F942" s="141"/>
      <c r="G942" s="141"/>
      <c r="H942" s="141"/>
      <c r="I942" s="141"/>
      <c r="J942" s="141"/>
      <c r="K942" s="141"/>
      <c r="L942" s="141"/>
      <c r="M942" s="144"/>
      <c r="N942" s="144"/>
      <c r="O942" s="141"/>
      <c r="P942" s="145"/>
      <c r="Q942" s="141"/>
      <c r="R942" s="144"/>
      <c r="S942" s="141"/>
      <c r="T942" s="141"/>
      <c r="U942" s="141"/>
    </row>
    <row r="943" ht="12.75" customHeight="1">
      <c r="A943" s="141"/>
      <c r="B943" s="141"/>
      <c r="C943" s="141"/>
      <c r="D943" s="141"/>
      <c r="E943" s="142"/>
      <c r="F943" s="141"/>
      <c r="G943" s="141"/>
      <c r="H943" s="141"/>
      <c r="I943" s="141"/>
      <c r="J943" s="141"/>
      <c r="K943" s="141"/>
      <c r="L943" s="141"/>
      <c r="M943" s="144"/>
      <c r="N943" s="144"/>
      <c r="O943" s="141"/>
      <c r="P943" s="145"/>
      <c r="Q943" s="141"/>
      <c r="R943" s="144"/>
      <c r="S943" s="141"/>
      <c r="T943" s="141"/>
      <c r="U943" s="141"/>
    </row>
    <row r="944" ht="12.75" customHeight="1">
      <c r="A944" s="141"/>
      <c r="B944" s="141"/>
      <c r="C944" s="141"/>
      <c r="D944" s="141"/>
      <c r="E944" s="142"/>
      <c r="F944" s="141"/>
      <c r="G944" s="141"/>
      <c r="H944" s="141"/>
      <c r="I944" s="141"/>
      <c r="J944" s="141"/>
      <c r="K944" s="141"/>
      <c r="L944" s="141"/>
      <c r="M944" s="144"/>
      <c r="N944" s="144"/>
      <c r="O944" s="141"/>
      <c r="P944" s="145"/>
      <c r="Q944" s="141"/>
      <c r="R944" s="144"/>
      <c r="S944" s="141"/>
      <c r="T944" s="141"/>
      <c r="U944" s="141"/>
    </row>
    <row r="945" ht="12.75" customHeight="1">
      <c r="A945" s="141"/>
      <c r="B945" s="141"/>
      <c r="C945" s="141"/>
      <c r="D945" s="141"/>
      <c r="E945" s="142"/>
      <c r="F945" s="141"/>
      <c r="G945" s="141"/>
      <c r="H945" s="141"/>
      <c r="I945" s="141"/>
      <c r="J945" s="141"/>
      <c r="K945" s="141"/>
      <c r="L945" s="141"/>
      <c r="M945" s="144"/>
      <c r="N945" s="144"/>
      <c r="O945" s="141"/>
      <c r="P945" s="145"/>
      <c r="Q945" s="141"/>
      <c r="R945" s="144"/>
      <c r="S945" s="141"/>
      <c r="T945" s="141"/>
      <c r="U945" s="141"/>
    </row>
    <row r="946" ht="12.75" customHeight="1">
      <c r="A946" s="141"/>
      <c r="B946" s="141"/>
      <c r="C946" s="141"/>
      <c r="D946" s="141"/>
      <c r="E946" s="142"/>
      <c r="F946" s="141"/>
      <c r="G946" s="141"/>
      <c r="H946" s="141"/>
      <c r="I946" s="141"/>
      <c r="J946" s="141"/>
      <c r="K946" s="141"/>
      <c r="L946" s="141"/>
      <c r="M946" s="144"/>
      <c r="N946" s="144"/>
      <c r="O946" s="141"/>
      <c r="P946" s="145"/>
      <c r="Q946" s="141"/>
      <c r="R946" s="144"/>
      <c r="S946" s="141"/>
      <c r="T946" s="141"/>
      <c r="U946" s="141"/>
    </row>
    <row r="947" ht="12.75" customHeight="1">
      <c r="A947" s="141"/>
      <c r="B947" s="141"/>
      <c r="C947" s="141"/>
      <c r="D947" s="141"/>
      <c r="E947" s="142"/>
      <c r="F947" s="141"/>
      <c r="G947" s="141"/>
      <c r="H947" s="141"/>
      <c r="I947" s="141"/>
      <c r="J947" s="141"/>
      <c r="K947" s="141"/>
      <c r="L947" s="141"/>
      <c r="M947" s="144"/>
      <c r="N947" s="144"/>
      <c r="O947" s="141"/>
      <c r="P947" s="145"/>
      <c r="Q947" s="141"/>
      <c r="R947" s="144"/>
      <c r="S947" s="141"/>
      <c r="T947" s="141"/>
      <c r="U947" s="141"/>
    </row>
    <row r="948" ht="12.75" customHeight="1">
      <c r="A948" s="141"/>
      <c r="B948" s="141"/>
      <c r="C948" s="141"/>
      <c r="D948" s="141"/>
      <c r="E948" s="142"/>
      <c r="F948" s="141"/>
      <c r="G948" s="141"/>
      <c r="H948" s="141"/>
      <c r="I948" s="141"/>
      <c r="J948" s="141"/>
      <c r="K948" s="141"/>
      <c r="L948" s="141"/>
      <c r="M948" s="144"/>
      <c r="N948" s="144"/>
      <c r="O948" s="141"/>
      <c r="P948" s="145"/>
      <c r="Q948" s="141"/>
      <c r="R948" s="144"/>
      <c r="S948" s="141"/>
      <c r="T948" s="141"/>
      <c r="U948" s="141"/>
    </row>
    <row r="949" ht="12.75" customHeight="1">
      <c r="A949" s="141"/>
      <c r="B949" s="141"/>
      <c r="C949" s="141"/>
      <c r="D949" s="141"/>
      <c r="E949" s="142"/>
      <c r="F949" s="141"/>
      <c r="G949" s="141"/>
      <c r="H949" s="141"/>
      <c r="I949" s="141"/>
      <c r="J949" s="141"/>
      <c r="K949" s="141"/>
      <c r="L949" s="141"/>
      <c r="M949" s="144"/>
      <c r="N949" s="144"/>
      <c r="O949" s="141"/>
      <c r="P949" s="145"/>
      <c r="Q949" s="141"/>
      <c r="R949" s="144"/>
      <c r="S949" s="141"/>
      <c r="T949" s="141"/>
      <c r="U949" s="141"/>
    </row>
    <row r="950" ht="12.75" customHeight="1">
      <c r="A950" s="141"/>
      <c r="B950" s="141"/>
      <c r="C950" s="141"/>
      <c r="D950" s="141"/>
      <c r="E950" s="142"/>
      <c r="F950" s="141"/>
      <c r="G950" s="141"/>
      <c r="H950" s="141"/>
      <c r="I950" s="141"/>
      <c r="J950" s="141"/>
      <c r="K950" s="141"/>
      <c r="L950" s="141"/>
      <c r="M950" s="144"/>
      <c r="N950" s="144"/>
      <c r="O950" s="141"/>
      <c r="P950" s="145"/>
      <c r="Q950" s="141"/>
      <c r="R950" s="144"/>
      <c r="S950" s="141"/>
      <c r="T950" s="141"/>
      <c r="U950" s="141"/>
    </row>
    <row r="951" ht="12.75" customHeight="1">
      <c r="A951" s="141"/>
      <c r="B951" s="141"/>
      <c r="C951" s="141"/>
      <c r="D951" s="141"/>
      <c r="E951" s="142"/>
      <c r="F951" s="141"/>
      <c r="G951" s="141"/>
      <c r="H951" s="141"/>
      <c r="I951" s="141"/>
      <c r="J951" s="141"/>
      <c r="K951" s="141"/>
      <c r="L951" s="141"/>
      <c r="M951" s="144"/>
      <c r="N951" s="144"/>
      <c r="O951" s="141"/>
      <c r="P951" s="145"/>
      <c r="Q951" s="141"/>
      <c r="R951" s="144"/>
      <c r="S951" s="141"/>
      <c r="T951" s="141"/>
      <c r="U951" s="141"/>
    </row>
    <row r="952" ht="12.75" customHeight="1">
      <c r="A952" s="141"/>
      <c r="B952" s="141"/>
      <c r="C952" s="141"/>
      <c r="D952" s="141"/>
      <c r="E952" s="142"/>
      <c r="F952" s="141"/>
      <c r="G952" s="141"/>
      <c r="H952" s="141"/>
      <c r="I952" s="141"/>
      <c r="J952" s="141"/>
      <c r="K952" s="141"/>
      <c r="L952" s="141"/>
      <c r="M952" s="144"/>
      <c r="N952" s="144"/>
      <c r="O952" s="141"/>
      <c r="P952" s="145"/>
      <c r="Q952" s="141"/>
      <c r="R952" s="144"/>
      <c r="S952" s="141"/>
      <c r="T952" s="141"/>
      <c r="U952" s="141"/>
    </row>
    <row r="953" ht="12.75" customHeight="1">
      <c r="A953" s="141"/>
      <c r="B953" s="141"/>
      <c r="C953" s="141"/>
      <c r="D953" s="141"/>
      <c r="E953" s="142"/>
      <c r="F953" s="141"/>
      <c r="G953" s="141"/>
      <c r="H953" s="141"/>
      <c r="I953" s="141"/>
      <c r="J953" s="141"/>
      <c r="K953" s="141"/>
      <c r="L953" s="141"/>
      <c r="M953" s="144"/>
      <c r="N953" s="144"/>
      <c r="O953" s="141"/>
      <c r="P953" s="145"/>
      <c r="Q953" s="141"/>
      <c r="R953" s="144"/>
      <c r="S953" s="141"/>
      <c r="T953" s="141"/>
      <c r="U953" s="141"/>
    </row>
    <row r="954" ht="12.75" customHeight="1">
      <c r="A954" s="141"/>
      <c r="B954" s="141"/>
      <c r="C954" s="141"/>
      <c r="D954" s="141"/>
      <c r="E954" s="142"/>
      <c r="F954" s="141"/>
      <c r="G954" s="141"/>
      <c r="H954" s="141"/>
      <c r="I954" s="141"/>
      <c r="J954" s="141"/>
      <c r="K954" s="141"/>
      <c r="L954" s="141"/>
      <c r="M954" s="144"/>
      <c r="N954" s="144"/>
      <c r="O954" s="141"/>
      <c r="P954" s="145"/>
      <c r="Q954" s="141"/>
      <c r="R954" s="144"/>
      <c r="S954" s="141"/>
      <c r="T954" s="141"/>
      <c r="U954" s="141"/>
    </row>
    <row r="955" ht="12.75" customHeight="1">
      <c r="A955" s="141"/>
      <c r="B955" s="141"/>
      <c r="C955" s="141"/>
      <c r="D955" s="141"/>
      <c r="E955" s="142"/>
      <c r="F955" s="141"/>
      <c r="G955" s="141"/>
      <c r="H955" s="141"/>
      <c r="I955" s="141"/>
      <c r="J955" s="141"/>
      <c r="K955" s="141"/>
      <c r="L955" s="141"/>
      <c r="M955" s="144"/>
      <c r="N955" s="144"/>
      <c r="O955" s="141"/>
      <c r="P955" s="145"/>
      <c r="Q955" s="141"/>
      <c r="R955" s="144"/>
      <c r="S955" s="141"/>
      <c r="T955" s="141"/>
      <c r="U955" s="141"/>
    </row>
    <row r="956" ht="12.75" customHeight="1">
      <c r="A956" s="141"/>
      <c r="B956" s="141"/>
      <c r="C956" s="141"/>
      <c r="D956" s="141"/>
      <c r="E956" s="142"/>
      <c r="F956" s="141"/>
      <c r="G956" s="141"/>
      <c r="H956" s="141"/>
      <c r="I956" s="141"/>
      <c r="J956" s="141"/>
      <c r="K956" s="141"/>
      <c r="L956" s="141"/>
      <c r="M956" s="144"/>
      <c r="N956" s="144"/>
      <c r="O956" s="141"/>
      <c r="P956" s="145"/>
      <c r="Q956" s="141"/>
      <c r="R956" s="144"/>
      <c r="S956" s="141"/>
      <c r="T956" s="141"/>
      <c r="U956" s="141"/>
    </row>
    <row r="957" ht="12.75" customHeight="1">
      <c r="A957" s="141"/>
      <c r="B957" s="141"/>
      <c r="C957" s="141"/>
      <c r="D957" s="141"/>
      <c r="E957" s="142"/>
      <c r="F957" s="141"/>
      <c r="G957" s="141"/>
      <c r="H957" s="141"/>
      <c r="I957" s="141"/>
      <c r="J957" s="141"/>
      <c r="K957" s="141"/>
      <c r="L957" s="141"/>
      <c r="M957" s="144"/>
      <c r="N957" s="144"/>
      <c r="O957" s="141"/>
      <c r="P957" s="145"/>
      <c r="Q957" s="141"/>
      <c r="R957" s="144"/>
      <c r="S957" s="141"/>
      <c r="T957" s="141"/>
      <c r="U957" s="141"/>
    </row>
    <row r="958" ht="12.75" customHeight="1">
      <c r="A958" s="141"/>
      <c r="B958" s="141"/>
      <c r="C958" s="141"/>
      <c r="D958" s="141"/>
      <c r="E958" s="142"/>
      <c r="F958" s="141"/>
      <c r="G958" s="141"/>
      <c r="H958" s="141"/>
      <c r="I958" s="141"/>
      <c r="J958" s="141"/>
      <c r="K958" s="141"/>
      <c r="L958" s="141"/>
      <c r="M958" s="144"/>
      <c r="N958" s="144"/>
      <c r="O958" s="141"/>
      <c r="P958" s="145"/>
      <c r="Q958" s="141"/>
      <c r="R958" s="144"/>
      <c r="S958" s="141"/>
      <c r="T958" s="141"/>
      <c r="U958" s="141"/>
    </row>
    <row r="959" ht="12.75" customHeight="1">
      <c r="A959" s="141"/>
      <c r="B959" s="141"/>
      <c r="C959" s="141"/>
      <c r="D959" s="141"/>
      <c r="E959" s="142"/>
      <c r="F959" s="141"/>
      <c r="G959" s="141"/>
      <c r="H959" s="141"/>
      <c r="I959" s="141"/>
      <c r="J959" s="141"/>
      <c r="K959" s="141"/>
      <c r="L959" s="141"/>
      <c r="M959" s="144"/>
      <c r="N959" s="144"/>
      <c r="O959" s="141"/>
      <c r="P959" s="145"/>
      <c r="Q959" s="141"/>
      <c r="R959" s="144"/>
      <c r="S959" s="141"/>
      <c r="T959" s="141"/>
      <c r="U959" s="141"/>
    </row>
    <row r="960" ht="12.75" customHeight="1">
      <c r="A960" s="141"/>
      <c r="B960" s="141"/>
      <c r="C960" s="141"/>
      <c r="D960" s="141"/>
      <c r="E960" s="142"/>
      <c r="F960" s="141"/>
      <c r="G960" s="141"/>
      <c r="H960" s="141"/>
      <c r="I960" s="141"/>
      <c r="J960" s="141"/>
      <c r="K960" s="141"/>
      <c r="L960" s="141"/>
      <c r="M960" s="144"/>
      <c r="N960" s="144"/>
      <c r="O960" s="141"/>
      <c r="P960" s="145"/>
      <c r="Q960" s="141"/>
      <c r="R960" s="144"/>
      <c r="S960" s="141"/>
      <c r="T960" s="141"/>
      <c r="U960" s="141"/>
    </row>
    <row r="961" ht="12.75" customHeight="1">
      <c r="A961" s="141"/>
      <c r="B961" s="141"/>
      <c r="C961" s="141"/>
      <c r="D961" s="141"/>
      <c r="E961" s="142"/>
      <c r="F961" s="141"/>
      <c r="G961" s="141"/>
      <c r="H961" s="141"/>
      <c r="I961" s="141"/>
      <c r="J961" s="141"/>
      <c r="K961" s="141"/>
      <c r="L961" s="141"/>
      <c r="M961" s="144"/>
      <c r="N961" s="144"/>
      <c r="O961" s="141"/>
      <c r="P961" s="145"/>
      <c r="Q961" s="141"/>
      <c r="R961" s="144"/>
      <c r="S961" s="141"/>
      <c r="T961" s="141"/>
      <c r="U961" s="141"/>
    </row>
    <row r="962" ht="12.75" customHeight="1">
      <c r="A962" s="141"/>
      <c r="B962" s="141"/>
      <c r="C962" s="141"/>
      <c r="D962" s="141"/>
      <c r="E962" s="142"/>
      <c r="F962" s="141"/>
      <c r="G962" s="141"/>
      <c r="H962" s="141"/>
      <c r="I962" s="141"/>
      <c r="J962" s="141"/>
      <c r="K962" s="141"/>
      <c r="L962" s="141"/>
      <c r="M962" s="144"/>
      <c r="N962" s="144"/>
      <c r="O962" s="141"/>
      <c r="P962" s="145"/>
      <c r="Q962" s="141"/>
      <c r="R962" s="144"/>
      <c r="S962" s="141"/>
      <c r="T962" s="141"/>
      <c r="U962" s="141"/>
    </row>
    <row r="963" ht="12.75" customHeight="1">
      <c r="A963" s="141"/>
      <c r="B963" s="141"/>
      <c r="C963" s="141"/>
      <c r="D963" s="141"/>
      <c r="E963" s="142"/>
      <c r="F963" s="141"/>
      <c r="G963" s="141"/>
      <c r="H963" s="141"/>
      <c r="I963" s="141"/>
      <c r="J963" s="141"/>
      <c r="K963" s="141"/>
      <c r="L963" s="141"/>
      <c r="M963" s="144"/>
      <c r="N963" s="144"/>
      <c r="O963" s="141"/>
      <c r="P963" s="145"/>
      <c r="Q963" s="141"/>
      <c r="R963" s="144"/>
      <c r="S963" s="141"/>
      <c r="T963" s="141"/>
      <c r="U963" s="141"/>
    </row>
    <row r="964" ht="12.75" customHeight="1">
      <c r="A964" s="141"/>
      <c r="B964" s="141"/>
      <c r="C964" s="141"/>
      <c r="D964" s="141"/>
      <c r="E964" s="142"/>
      <c r="F964" s="141"/>
      <c r="G964" s="141"/>
      <c r="H964" s="141"/>
      <c r="I964" s="141"/>
      <c r="J964" s="141"/>
      <c r="K964" s="141"/>
      <c r="L964" s="141"/>
      <c r="M964" s="144"/>
      <c r="N964" s="144"/>
      <c r="O964" s="141"/>
      <c r="P964" s="145"/>
      <c r="Q964" s="141"/>
      <c r="R964" s="144"/>
      <c r="S964" s="141"/>
      <c r="T964" s="141"/>
      <c r="U964" s="141"/>
    </row>
    <row r="965" ht="12.75" customHeight="1">
      <c r="A965" s="141"/>
      <c r="B965" s="141"/>
      <c r="C965" s="141"/>
      <c r="D965" s="141"/>
      <c r="E965" s="142"/>
      <c r="F965" s="141"/>
      <c r="G965" s="141"/>
      <c r="H965" s="141"/>
      <c r="I965" s="141"/>
      <c r="J965" s="141"/>
      <c r="K965" s="141"/>
      <c r="L965" s="141"/>
      <c r="M965" s="144"/>
      <c r="N965" s="144"/>
      <c r="O965" s="141"/>
      <c r="P965" s="145"/>
      <c r="Q965" s="141"/>
      <c r="R965" s="144"/>
      <c r="S965" s="141"/>
      <c r="T965" s="141"/>
      <c r="U965" s="141"/>
    </row>
    <row r="966" ht="12.75" customHeight="1">
      <c r="A966" s="141"/>
      <c r="B966" s="141"/>
      <c r="C966" s="141"/>
      <c r="D966" s="141"/>
      <c r="E966" s="142"/>
      <c r="F966" s="141"/>
      <c r="G966" s="141"/>
      <c r="H966" s="141"/>
      <c r="I966" s="141"/>
      <c r="J966" s="141"/>
      <c r="K966" s="141"/>
      <c r="L966" s="141"/>
      <c r="M966" s="144"/>
      <c r="N966" s="144"/>
      <c r="O966" s="141"/>
      <c r="P966" s="145"/>
      <c r="Q966" s="141"/>
      <c r="R966" s="144"/>
      <c r="S966" s="141"/>
      <c r="T966" s="141"/>
      <c r="U966" s="141"/>
    </row>
    <row r="967" ht="12.75" customHeight="1">
      <c r="A967" s="141"/>
      <c r="B967" s="141"/>
      <c r="C967" s="141"/>
      <c r="D967" s="141"/>
      <c r="E967" s="142"/>
      <c r="F967" s="141"/>
      <c r="G967" s="141"/>
      <c r="H967" s="141"/>
      <c r="I967" s="141"/>
      <c r="J967" s="141"/>
      <c r="K967" s="141"/>
      <c r="L967" s="141"/>
      <c r="M967" s="144"/>
      <c r="N967" s="144"/>
      <c r="O967" s="141"/>
      <c r="P967" s="145"/>
      <c r="Q967" s="141"/>
      <c r="R967" s="144"/>
      <c r="S967" s="141"/>
      <c r="T967" s="141"/>
      <c r="U967" s="141"/>
    </row>
    <row r="968" ht="12.75" customHeight="1">
      <c r="A968" s="141"/>
      <c r="B968" s="141"/>
      <c r="C968" s="141"/>
      <c r="D968" s="141"/>
      <c r="E968" s="142"/>
      <c r="F968" s="141"/>
      <c r="G968" s="141"/>
      <c r="H968" s="141"/>
      <c r="I968" s="141"/>
      <c r="J968" s="141"/>
      <c r="K968" s="141"/>
      <c r="L968" s="141"/>
      <c r="M968" s="144"/>
      <c r="N968" s="144"/>
      <c r="O968" s="141"/>
      <c r="P968" s="145"/>
      <c r="Q968" s="141"/>
      <c r="R968" s="144"/>
      <c r="S968" s="141"/>
      <c r="T968" s="141"/>
      <c r="U968" s="141"/>
    </row>
    <row r="969" ht="12.75" customHeight="1">
      <c r="A969" s="141"/>
      <c r="B969" s="141"/>
      <c r="C969" s="141"/>
      <c r="D969" s="141"/>
      <c r="E969" s="142"/>
      <c r="F969" s="141"/>
      <c r="G969" s="141"/>
      <c r="H969" s="141"/>
      <c r="I969" s="141"/>
      <c r="J969" s="141"/>
      <c r="K969" s="141"/>
      <c r="L969" s="141"/>
      <c r="M969" s="144"/>
      <c r="N969" s="144"/>
      <c r="O969" s="141"/>
      <c r="P969" s="145"/>
      <c r="Q969" s="141"/>
      <c r="R969" s="144"/>
      <c r="S969" s="141"/>
      <c r="T969" s="141"/>
      <c r="U969" s="141"/>
    </row>
    <row r="970" ht="12.75" customHeight="1">
      <c r="A970" s="141"/>
      <c r="B970" s="141"/>
      <c r="C970" s="141"/>
      <c r="D970" s="141"/>
      <c r="E970" s="142"/>
      <c r="F970" s="141"/>
      <c r="G970" s="141"/>
      <c r="H970" s="141"/>
      <c r="I970" s="141"/>
      <c r="J970" s="141"/>
      <c r="K970" s="141"/>
      <c r="L970" s="141"/>
      <c r="M970" s="144"/>
      <c r="N970" s="144"/>
      <c r="O970" s="141"/>
      <c r="P970" s="145"/>
      <c r="Q970" s="141"/>
      <c r="R970" s="144"/>
      <c r="S970" s="141"/>
      <c r="T970" s="141"/>
      <c r="U970" s="141"/>
    </row>
    <row r="971" ht="12.75" customHeight="1">
      <c r="A971" s="141"/>
      <c r="B971" s="141"/>
      <c r="C971" s="141"/>
      <c r="D971" s="141"/>
      <c r="E971" s="142"/>
      <c r="F971" s="141"/>
      <c r="G971" s="141"/>
      <c r="H971" s="141"/>
      <c r="I971" s="141"/>
      <c r="J971" s="141"/>
      <c r="K971" s="141"/>
      <c r="L971" s="141"/>
      <c r="M971" s="144"/>
      <c r="N971" s="144"/>
      <c r="O971" s="141"/>
      <c r="P971" s="145"/>
      <c r="Q971" s="141"/>
      <c r="R971" s="144"/>
      <c r="S971" s="141"/>
      <c r="T971" s="141"/>
      <c r="U971" s="141"/>
    </row>
    <row r="972" ht="12.75" customHeight="1">
      <c r="A972" s="141"/>
      <c r="B972" s="141"/>
      <c r="C972" s="141"/>
      <c r="D972" s="141"/>
      <c r="E972" s="142"/>
      <c r="F972" s="141"/>
      <c r="G972" s="141"/>
      <c r="H972" s="141"/>
      <c r="I972" s="141"/>
      <c r="J972" s="141"/>
      <c r="K972" s="141"/>
      <c r="L972" s="141"/>
      <c r="M972" s="144"/>
      <c r="N972" s="144"/>
      <c r="O972" s="141"/>
      <c r="P972" s="145"/>
      <c r="Q972" s="141"/>
      <c r="R972" s="144"/>
      <c r="S972" s="141"/>
      <c r="T972" s="141"/>
      <c r="U972" s="141"/>
    </row>
    <row r="973" ht="12.75" customHeight="1">
      <c r="A973" s="141"/>
      <c r="B973" s="141"/>
      <c r="C973" s="141"/>
      <c r="D973" s="141"/>
      <c r="E973" s="142"/>
      <c r="F973" s="141"/>
      <c r="G973" s="141"/>
      <c r="H973" s="141"/>
      <c r="I973" s="141"/>
      <c r="J973" s="141"/>
      <c r="K973" s="141"/>
      <c r="L973" s="141"/>
      <c r="M973" s="144"/>
      <c r="N973" s="144"/>
      <c r="O973" s="141"/>
      <c r="P973" s="145"/>
      <c r="Q973" s="141"/>
      <c r="R973" s="144"/>
      <c r="S973" s="141"/>
      <c r="T973" s="141"/>
      <c r="U973" s="141"/>
    </row>
    <row r="974" ht="12.75" customHeight="1">
      <c r="A974" s="141"/>
      <c r="B974" s="141"/>
      <c r="C974" s="141"/>
      <c r="D974" s="141"/>
      <c r="E974" s="142"/>
      <c r="F974" s="141"/>
      <c r="G974" s="141"/>
      <c r="H974" s="141"/>
      <c r="I974" s="141"/>
      <c r="J974" s="141"/>
      <c r="K974" s="141"/>
      <c r="L974" s="141"/>
      <c r="M974" s="144"/>
      <c r="N974" s="144"/>
      <c r="O974" s="141"/>
      <c r="P974" s="145"/>
      <c r="Q974" s="141"/>
      <c r="R974" s="144"/>
      <c r="S974" s="141"/>
      <c r="T974" s="141"/>
      <c r="U974" s="141"/>
    </row>
    <row r="975" ht="12.75" customHeight="1">
      <c r="A975" s="141"/>
      <c r="B975" s="141"/>
      <c r="C975" s="141"/>
      <c r="D975" s="141"/>
      <c r="E975" s="142"/>
      <c r="F975" s="141"/>
      <c r="G975" s="141"/>
      <c r="H975" s="141"/>
      <c r="I975" s="141"/>
      <c r="J975" s="141"/>
      <c r="K975" s="141"/>
      <c r="L975" s="141"/>
      <c r="M975" s="144"/>
      <c r="N975" s="144"/>
      <c r="O975" s="141"/>
      <c r="P975" s="145"/>
      <c r="Q975" s="141"/>
      <c r="R975" s="144"/>
      <c r="S975" s="141"/>
      <c r="T975" s="141"/>
      <c r="U975" s="141"/>
    </row>
    <row r="976" ht="12.75" customHeight="1">
      <c r="A976" s="141"/>
      <c r="B976" s="141"/>
      <c r="C976" s="141"/>
      <c r="D976" s="141"/>
      <c r="E976" s="142"/>
      <c r="F976" s="141"/>
      <c r="G976" s="141"/>
      <c r="H976" s="141"/>
      <c r="I976" s="141"/>
      <c r="J976" s="141"/>
      <c r="K976" s="141"/>
      <c r="L976" s="141"/>
      <c r="M976" s="144"/>
      <c r="N976" s="144"/>
      <c r="O976" s="141"/>
      <c r="P976" s="145"/>
      <c r="Q976" s="141"/>
      <c r="R976" s="144"/>
      <c r="S976" s="141"/>
      <c r="T976" s="141"/>
      <c r="U976" s="141"/>
    </row>
    <row r="977" ht="12.75" customHeight="1">
      <c r="A977" s="141"/>
      <c r="B977" s="141"/>
      <c r="C977" s="141"/>
      <c r="D977" s="141"/>
      <c r="E977" s="142"/>
      <c r="F977" s="141"/>
      <c r="G977" s="141"/>
      <c r="H977" s="141"/>
      <c r="I977" s="141"/>
      <c r="J977" s="141"/>
      <c r="K977" s="141"/>
      <c r="L977" s="141"/>
      <c r="M977" s="144"/>
      <c r="N977" s="144"/>
      <c r="O977" s="141"/>
      <c r="P977" s="145"/>
      <c r="Q977" s="141"/>
      <c r="R977" s="144"/>
      <c r="S977" s="141"/>
      <c r="T977" s="141"/>
      <c r="U977" s="141"/>
    </row>
    <row r="978" ht="12.75" customHeight="1">
      <c r="A978" s="141"/>
      <c r="B978" s="141"/>
      <c r="C978" s="141"/>
      <c r="D978" s="141"/>
      <c r="E978" s="142"/>
      <c r="F978" s="141"/>
      <c r="G978" s="141"/>
      <c r="H978" s="141"/>
      <c r="I978" s="141"/>
      <c r="J978" s="141"/>
      <c r="K978" s="141"/>
      <c r="L978" s="141"/>
      <c r="M978" s="144"/>
      <c r="N978" s="144"/>
      <c r="O978" s="141"/>
      <c r="P978" s="145"/>
      <c r="Q978" s="141"/>
      <c r="R978" s="144"/>
      <c r="S978" s="141"/>
      <c r="T978" s="141"/>
      <c r="U978" s="141"/>
    </row>
    <row r="979" ht="12.75" customHeight="1">
      <c r="A979" s="141"/>
      <c r="B979" s="141"/>
      <c r="C979" s="141"/>
      <c r="D979" s="141"/>
      <c r="E979" s="142"/>
      <c r="F979" s="141"/>
      <c r="G979" s="141"/>
      <c r="H979" s="141"/>
      <c r="I979" s="141"/>
      <c r="J979" s="141"/>
      <c r="K979" s="141"/>
      <c r="L979" s="141"/>
      <c r="M979" s="144"/>
      <c r="N979" s="144"/>
      <c r="O979" s="141"/>
      <c r="P979" s="145"/>
      <c r="Q979" s="141"/>
      <c r="R979" s="144"/>
      <c r="S979" s="141"/>
      <c r="T979" s="141"/>
      <c r="U979" s="141"/>
    </row>
  </sheetData>
  <autoFilter ref="$A$9:$U$20"/>
  <customSheetViews>
    <customSheetView guid="{896E7A35-1C8E-49E4-9575-9ECB0BCF1BF3}" filter="1" showAutoFilter="1">
      <autoFilter ref="$A$9:$U$20"/>
    </customSheetView>
    <customSheetView guid="{E9654C31-1E86-46BF-8527-E8BAE2200CBB}" filter="1" showAutoFilter="1">
      <autoFilter ref="$A$8:$U$23">
        <filterColumn colId="0">
          <filters>
            <filter val="IAH22-2"/>
            <filter val="IAH22-1"/>
            <filter val="ISAE16-2"/>
            <filter val="AUDCALAMIDAD2020-19"/>
            <filter val="AUDESP2020-06"/>
            <filter val="AUDCALAMIDAD2021-7"/>
          </filters>
        </filterColumn>
      </autoFilter>
    </customSheetView>
    <customSheetView guid="{26A989FC-EB12-4444-8803-01DE189F0FBB}" filter="1" showAutoFilter="1">
      <autoFilter ref="$A$9:$U$20">
        <filterColumn colId="0">
          <filters>
            <filter val="AUDCALAMIDAD2020-19"/>
            <filter val="AUDESP2020-06"/>
          </filters>
        </filterColumn>
      </autoFilter>
    </customSheetView>
    <customSheetView guid="{04FE2D91-27C4-4107-96AF-052D02976D5B}" filter="1" showAutoFilter="1">
      <autoFilter ref="$A$9:$U$20"/>
    </customSheetView>
  </customSheetViews>
  <mergeCells count="3">
    <mergeCell ref="A1:R3"/>
    <mergeCell ref="A8:N8"/>
    <mergeCell ref="P8:U8"/>
  </mergeCells>
  <conditionalFormatting sqref="S1:T3 S6:T7 S9:T9">
    <cfRule type="cellIs" dxfId="0" priority="1" stopIfTrue="1" operator="equal">
      <formula>"1: Cumple Parcialmente"</formula>
    </cfRule>
  </conditionalFormatting>
  <conditionalFormatting sqref="U1:U3 U6:U7 U9">
    <cfRule type="cellIs" dxfId="1" priority="2" stopIfTrue="1" operator="equal">
      <formula>"ABIERTA"</formula>
    </cfRule>
  </conditionalFormatting>
  <conditionalFormatting sqref="U1:U3 U6:U7 U9">
    <cfRule type="cellIs" dxfId="2" priority="3" stopIfTrue="1" operator="equal">
      <formula>"CERRADA"</formula>
    </cfRule>
  </conditionalFormatting>
  <conditionalFormatting sqref="S1:T3 S6:T7 S9:T9">
    <cfRule type="cellIs" dxfId="2" priority="4" stopIfTrue="1" operator="equal">
      <formula>"2: Cumple "</formula>
    </cfRule>
  </conditionalFormatting>
  <conditionalFormatting sqref="S1:T3 S6:T7 S9:T9">
    <cfRule type="cellIs" dxfId="1" priority="5" stopIfTrue="1" operator="equal">
      <formula>"0: No cumple"</formula>
    </cfRule>
  </conditionalFormatting>
  <conditionalFormatting sqref="S4:T5">
    <cfRule type="cellIs" dxfId="0" priority="6" stopIfTrue="1" operator="equal">
      <formula>"1: Cumple Parcialmente"</formula>
    </cfRule>
  </conditionalFormatting>
  <conditionalFormatting sqref="U4:U5">
    <cfRule type="cellIs" dxfId="1" priority="7" stopIfTrue="1" operator="equal">
      <formula>"ABIERTA"</formula>
    </cfRule>
  </conditionalFormatting>
  <conditionalFormatting sqref="U4:U5">
    <cfRule type="cellIs" dxfId="2" priority="8" stopIfTrue="1" operator="equal">
      <formula>"CERRADA"</formula>
    </cfRule>
  </conditionalFormatting>
  <conditionalFormatting sqref="S4:T5">
    <cfRule type="cellIs" dxfId="2" priority="9" stopIfTrue="1" operator="equal">
      <formula>"2: Cumple "</formula>
    </cfRule>
  </conditionalFormatting>
  <conditionalFormatting sqref="S4:T5">
    <cfRule type="cellIs" dxfId="1" priority="10" stopIfTrue="1" operator="equal">
      <formula>"0: No cumple"</formula>
    </cfRule>
  </conditionalFormatting>
  <conditionalFormatting sqref="D5">
    <cfRule type="cellIs" dxfId="2" priority="11" operator="equal">
      <formula>$B$5</formula>
    </cfRule>
  </conditionalFormatting>
  <conditionalFormatting sqref="D5:D6">
    <cfRule type="cellIs" dxfId="1" priority="12" operator="equal">
      <formula>0</formula>
    </cfRule>
  </conditionalFormatting>
  <conditionalFormatting sqref="F5:F6">
    <cfRule type="cellIs" dxfId="2" priority="13" operator="equal">
      <formula>0</formula>
    </cfRule>
  </conditionalFormatting>
  <conditionalFormatting sqref="F5">
    <cfRule type="cellIs" dxfId="1" priority="14" operator="equal">
      <formula>$B$5</formula>
    </cfRule>
  </conditionalFormatting>
  <dataValidations>
    <dataValidation type="list" allowBlank="1" showErrorMessage="1" sqref="I19:I23">
      <formula1>'DICCIONARIO DE DATOS'!$D$2:$D$4</formula1>
    </dataValidation>
    <dataValidation type="list" allowBlank="1" showErrorMessage="1" sqref="J10:J31">
      <formula1>'DICCIONARIO DE DATOS'!$A$2:$A$10</formula1>
    </dataValidation>
    <dataValidation type="date" allowBlank="1" showErrorMessage="1" sqref="M10:N19 M21:N198 R10:R198">
      <formula1>41640.0</formula1>
      <formula2>55153.0</formula2>
    </dataValidation>
    <dataValidation type="list" allowBlank="1" showErrorMessage="1" sqref="U10:U23">
      <formula1>'DICCIONARIO DE DATOS'!$G$2:$G$5</formula1>
    </dataValidation>
    <dataValidation type="decimal" allowBlank="1" showErrorMessage="1" sqref="B10:B19 B21:B198">
      <formula1>2014.0</formula1>
      <formula2>2050.0</formula2>
    </dataValidation>
    <dataValidation type="list" allowBlank="1" showErrorMessage="1" sqref="E10:E31">
      <formula1>'DICCIONARIO DE DATOS'!$C$2:$C$3</formula1>
    </dataValidation>
    <dataValidation type="list" allowBlank="1" showErrorMessage="1" sqref="K10:K31">
      <formula1>'DICCIONARIO DE DATOS'!$B$2:$B$18</formula1>
    </dataValidation>
  </dataValidations>
  <hyperlinks>
    <hyperlink r:id="rId1" ref="Q13"/>
  </hyperlinks>
  <printOptions/>
  <pageMargins bottom="0.75" footer="0.0" header="0.0" left="0.7" right="0.7" top="0.75"/>
  <pageSetup orientation="landscape"/>
  <drawing r:id="rId2"/>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3" width="43.0"/>
    <col customWidth="1" min="4" max="4" width="70.71"/>
    <col customWidth="1" min="5" max="5" width="43.0"/>
    <col customWidth="1" min="6" max="6" width="94.14"/>
    <col customWidth="1" min="7" max="7" width="103.0"/>
    <col customWidth="1" min="8" max="8" width="46.57"/>
    <col customWidth="1" min="9" max="9" width="18.43"/>
    <col customWidth="1" min="10" max="11" width="25.71"/>
    <col customWidth="1" min="12" max="12" width="28.0"/>
    <col customWidth="1" min="13" max="13" width="16.71"/>
    <col customWidth="1" min="14" max="14" width="19.0"/>
    <col customWidth="1" min="15" max="15" width="51.86"/>
    <col customWidth="1" min="16" max="16" width="25.71"/>
    <col customWidth="1" min="17" max="17" width="183.86"/>
    <col customWidth="1" min="18" max="18" width="20.14"/>
    <col customWidth="1" min="19" max="21" width="25.71"/>
  </cols>
  <sheetData>
    <row r="1" ht="17.25" customHeight="1">
      <c r="A1" s="16" t="s">
        <v>90</v>
      </c>
      <c r="B1" s="17"/>
      <c r="C1" s="17"/>
      <c r="D1" s="17"/>
      <c r="E1" s="17"/>
      <c r="F1" s="17"/>
      <c r="G1" s="17"/>
      <c r="H1" s="17"/>
      <c r="I1" s="17"/>
      <c r="J1" s="17"/>
      <c r="K1" s="17"/>
      <c r="L1" s="17"/>
      <c r="M1" s="17"/>
      <c r="N1" s="17"/>
      <c r="O1" s="17"/>
      <c r="P1" s="17"/>
      <c r="Q1" s="17"/>
      <c r="R1" s="17"/>
      <c r="S1" s="18" t="s">
        <v>91</v>
      </c>
      <c r="T1" s="19"/>
      <c r="U1" s="20" t="s">
        <v>92</v>
      </c>
    </row>
    <row r="2" ht="10.5" customHeight="1">
      <c r="A2" s="21"/>
      <c r="S2" s="18" t="s">
        <v>93</v>
      </c>
      <c r="T2" s="19"/>
      <c r="U2" s="20">
        <v>9.0</v>
      </c>
    </row>
    <row r="3" ht="31.5" customHeight="1">
      <c r="A3" s="22"/>
      <c r="B3" s="23"/>
      <c r="C3" s="23"/>
      <c r="D3" s="23"/>
      <c r="E3" s="23"/>
      <c r="F3" s="23"/>
      <c r="G3" s="23"/>
      <c r="H3" s="23"/>
      <c r="I3" s="23"/>
      <c r="J3" s="23"/>
      <c r="K3" s="23"/>
      <c r="L3" s="23"/>
      <c r="M3" s="23"/>
      <c r="N3" s="23"/>
      <c r="O3" s="23"/>
      <c r="P3" s="23"/>
      <c r="Q3" s="23"/>
      <c r="R3" s="23"/>
      <c r="S3" s="24" t="s">
        <v>94</v>
      </c>
      <c r="T3" s="25"/>
      <c r="U3" s="26">
        <v>43028.0</v>
      </c>
    </row>
    <row r="4" ht="33.0" customHeight="1">
      <c r="A4" s="27" t="s">
        <v>1</v>
      </c>
      <c r="B4" s="28" t="s">
        <v>95</v>
      </c>
      <c r="C4" s="28" t="s">
        <v>96</v>
      </c>
      <c r="D4" s="29" t="s">
        <v>97</v>
      </c>
      <c r="E4" s="30" t="s">
        <v>98</v>
      </c>
      <c r="F4" s="31" t="s">
        <v>99</v>
      </c>
      <c r="G4" s="32"/>
      <c r="H4" s="32"/>
      <c r="I4" s="32"/>
      <c r="J4" s="32"/>
      <c r="K4" s="32"/>
      <c r="L4" s="32"/>
      <c r="M4" s="80"/>
      <c r="N4" s="80"/>
      <c r="O4" s="32"/>
      <c r="P4" s="32"/>
      <c r="Q4" s="32"/>
      <c r="R4" s="80"/>
      <c r="S4" s="24"/>
      <c r="T4" s="24"/>
      <c r="U4" s="33"/>
    </row>
    <row r="5" ht="42.0" customHeight="1">
      <c r="A5" s="34" t="s">
        <v>29</v>
      </c>
      <c r="B5" s="35">
        <f>COUNTIF(K9:K1048601,"CONOCIMIENTO DEL RIESGO Y EFECTOS DEL CAMBIO CLIMÁTICO")</f>
        <v>19</v>
      </c>
      <c r="C5" s="35">
        <f>COUNTIFS(K9:K1048601,"CONOCIMIENTO DEL RIESGO Y EFECTOS DEL CAMBIO CLIMÁTICO",U9:U1048601,"NO INICIADA")</f>
        <v>0</v>
      </c>
      <c r="D5" s="36">
        <f>COUNTIFS(K9:K1048601,"CONOCIMIENTO DEL RIESGO Y EFECTOS DEL CAMBIO CLIMÁTICO",U9:U1048601,"CERRADA")</f>
        <v>19</v>
      </c>
      <c r="E5" s="35">
        <f>COUNTIFS(K9:K1048601,"CONOCIMIENTO DEL RIESGO Y EFECTOS DEL CAMBIO CLIMÁTICO",U9:U1048601,"ABIERTA EN DESARROLLO")</f>
        <v>0</v>
      </c>
      <c r="F5" s="35">
        <f>COUNTIFS(K9:K1048601,"CONOCIMIENTO DEL RIESGO Y EFECTOS DEL CAMBIO CLIMÁTICO",U9:U1048601,"ABIERTA VENCIDA")</f>
        <v>0</v>
      </c>
      <c r="G5" s="32"/>
      <c r="H5" s="32"/>
      <c r="I5" s="32"/>
      <c r="J5" s="32"/>
      <c r="K5" s="32"/>
      <c r="L5" s="32"/>
      <c r="M5" s="80"/>
      <c r="N5" s="80"/>
      <c r="O5" s="32"/>
      <c r="P5" s="32"/>
      <c r="Q5" s="32"/>
      <c r="R5" s="80"/>
      <c r="S5" s="24"/>
      <c r="T5" s="24"/>
      <c r="U5" s="33"/>
    </row>
    <row r="6" ht="24.0" customHeight="1">
      <c r="A6" s="32"/>
      <c r="B6" s="32"/>
      <c r="C6" s="229"/>
      <c r="D6" s="32"/>
      <c r="E6" s="32"/>
      <c r="F6" s="32"/>
      <c r="G6" s="32"/>
      <c r="H6" s="32"/>
      <c r="I6" s="32"/>
      <c r="J6" s="32"/>
      <c r="K6" s="32"/>
      <c r="L6" s="32"/>
      <c r="M6" s="80"/>
      <c r="N6" s="80"/>
      <c r="O6" s="32"/>
      <c r="P6" s="32"/>
      <c r="Q6" s="32"/>
      <c r="R6" s="80"/>
      <c r="S6" s="24"/>
      <c r="T6" s="24"/>
      <c r="U6" s="33"/>
    </row>
    <row r="7" ht="27.0" customHeight="1">
      <c r="A7" s="18" t="s">
        <v>0</v>
      </c>
      <c r="B7" s="10"/>
      <c r="C7" s="10"/>
      <c r="D7" s="10"/>
      <c r="E7" s="10"/>
      <c r="F7" s="10"/>
      <c r="G7" s="10"/>
      <c r="H7" s="10"/>
      <c r="I7" s="10"/>
      <c r="J7" s="10"/>
      <c r="K7" s="10"/>
      <c r="L7" s="10"/>
      <c r="M7" s="10"/>
      <c r="N7" s="11"/>
      <c r="O7" s="37" t="s">
        <v>100</v>
      </c>
      <c r="P7" s="38" t="s">
        <v>101</v>
      </c>
      <c r="Q7" s="10"/>
      <c r="R7" s="10"/>
      <c r="S7" s="10"/>
      <c r="T7" s="10"/>
      <c r="U7" s="11"/>
    </row>
    <row r="8" ht="80.25" customHeight="1">
      <c r="A8" s="20" t="s">
        <v>45</v>
      </c>
      <c r="B8" s="20" t="s">
        <v>53</v>
      </c>
      <c r="C8" s="20" t="s">
        <v>55</v>
      </c>
      <c r="D8" s="20" t="s">
        <v>57</v>
      </c>
      <c r="E8" s="20" t="s">
        <v>2</v>
      </c>
      <c r="F8" s="20" t="s">
        <v>60</v>
      </c>
      <c r="G8" s="20" t="s">
        <v>62</v>
      </c>
      <c r="H8" s="20" t="s">
        <v>64</v>
      </c>
      <c r="I8" s="20" t="s">
        <v>102</v>
      </c>
      <c r="J8" s="20" t="s">
        <v>67</v>
      </c>
      <c r="K8" s="20" t="s">
        <v>1</v>
      </c>
      <c r="L8" s="20" t="s">
        <v>103</v>
      </c>
      <c r="M8" s="81" t="s">
        <v>72</v>
      </c>
      <c r="N8" s="81" t="s">
        <v>74</v>
      </c>
      <c r="O8" s="82" t="s">
        <v>76</v>
      </c>
      <c r="P8" s="83" t="s">
        <v>78</v>
      </c>
      <c r="Q8" s="20" t="s">
        <v>80</v>
      </c>
      <c r="R8" s="81" t="s">
        <v>104</v>
      </c>
      <c r="S8" s="20" t="s">
        <v>105</v>
      </c>
      <c r="T8" s="20" t="s">
        <v>106</v>
      </c>
      <c r="U8" s="20" t="s">
        <v>127</v>
      </c>
    </row>
    <row r="9" ht="87.0" customHeight="1">
      <c r="A9" s="230" t="s">
        <v>1050</v>
      </c>
      <c r="B9" s="231">
        <v>2017.0</v>
      </c>
      <c r="C9" s="231" t="s">
        <v>1051</v>
      </c>
      <c r="D9" s="231" t="s">
        <v>1052</v>
      </c>
      <c r="E9" s="174" t="s">
        <v>9</v>
      </c>
      <c r="F9" s="231" t="s">
        <v>1053</v>
      </c>
      <c r="G9" s="231" t="s">
        <v>1054</v>
      </c>
      <c r="H9" s="231" t="s">
        <v>1055</v>
      </c>
      <c r="I9" s="174" t="s">
        <v>16</v>
      </c>
      <c r="J9" s="174" t="s">
        <v>28</v>
      </c>
      <c r="K9" s="174" t="s">
        <v>29</v>
      </c>
      <c r="L9" s="231" t="s">
        <v>1056</v>
      </c>
      <c r="M9" s="232">
        <v>43040.0</v>
      </c>
      <c r="N9" s="232">
        <v>43312.0</v>
      </c>
      <c r="O9" s="233" t="s">
        <v>1057</v>
      </c>
      <c r="P9" s="234">
        <v>1.0</v>
      </c>
      <c r="Q9" s="235" t="s">
        <v>1058</v>
      </c>
      <c r="R9" s="232">
        <v>43595.0</v>
      </c>
      <c r="S9" s="174" t="s">
        <v>11</v>
      </c>
      <c r="T9" s="174" t="s">
        <v>17</v>
      </c>
      <c r="U9" s="174" t="s">
        <v>22</v>
      </c>
    </row>
    <row r="10" ht="84.75" customHeight="1">
      <c r="A10" s="230" t="s">
        <v>1059</v>
      </c>
      <c r="B10" s="231">
        <v>2017.0</v>
      </c>
      <c r="C10" s="231" t="s">
        <v>1051</v>
      </c>
      <c r="D10" s="231" t="s">
        <v>1060</v>
      </c>
      <c r="E10" s="174" t="s">
        <v>9</v>
      </c>
      <c r="F10" s="231" t="s">
        <v>1061</v>
      </c>
      <c r="G10" s="231" t="s">
        <v>1062</v>
      </c>
      <c r="H10" s="231" t="s">
        <v>1063</v>
      </c>
      <c r="I10" s="174" t="s">
        <v>16</v>
      </c>
      <c r="J10" s="174" t="s">
        <v>28</v>
      </c>
      <c r="K10" s="174" t="s">
        <v>29</v>
      </c>
      <c r="L10" s="231" t="s">
        <v>1056</v>
      </c>
      <c r="M10" s="232">
        <v>43070.0</v>
      </c>
      <c r="N10" s="232">
        <v>43312.0</v>
      </c>
      <c r="O10" s="233" t="s">
        <v>1064</v>
      </c>
      <c r="P10" s="234">
        <v>1.0</v>
      </c>
      <c r="Q10" s="236" t="s">
        <v>1065</v>
      </c>
      <c r="R10" s="232">
        <v>44083.0</v>
      </c>
      <c r="S10" s="174" t="s">
        <v>11</v>
      </c>
      <c r="T10" s="174" t="s">
        <v>17</v>
      </c>
      <c r="U10" s="174" t="s">
        <v>22</v>
      </c>
    </row>
    <row r="11" ht="80.25" customHeight="1">
      <c r="A11" s="230" t="s">
        <v>1066</v>
      </c>
      <c r="B11" s="231">
        <v>2017.0</v>
      </c>
      <c r="C11" s="231" t="s">
        <v>1051</v>
      </c>
      <c r="D11" s="231" t="s">
        <v>1067</v>
      </c>
      <c r="E11" s="174" t="s">
        <v>9</v>
      </c>
      <c r="F11" s="231" t="s">
        <v>1068</v>
      </c>
      <c r="G11" s="231" t="s">
        <v>1069</v>
      </c>
      <c r="H11" s="231" t="s">
        <v>1070</v>
      </c>
      <c r="I11" s="174" t="s">
        <v>16</v>
      </c>
      <c r="J11" s="174" t="s">
        <v>28</v>
      </c>
      <c r="K11" s="174" t="s">
        <v>29</v>
      </c>
      <c r="L11" s="231" t="s">
        <v>1056</v>
      </c>
      <c r="M11" s="232">
        <v>43040.0</v>
      </c>
      <c r="N11" s="232">
        <v>43131.0</v>
      </c>
      <c r="O11" s="237" t="s">
        <v>1071</v>
      </c>
      <c r="P11" s="234">
        <v>1.0</v>
      </c>
      <c r="Q11" s="238" t="s">
        <v>1072</v>
      </c>
      <c r="R11" s="239">
        <v>44089.0</v>
      </c>
      <c r="S11" s="174" t="s">
        <v>17</v>
      </c>
      <c r="T11" s="174" t="s">
        <v>11</v>
      </c>
      <c r="U11" s="174" t="s">
        <v>22</v>
      </c>
    </row>
    <row r="12" ht="87.75" customHeight="1">
      <c r="A12" s="230" t="s">
        <v>1073</v>
      </c>
      <c r="B12" s="231">
        <v>2017.0</v>
      </c>
      <c r="C12" s="231" t="s">
        <v>1051</v>
      </c>
      <c r="D12" s="231" t="s">
        <v>1074</v>
      </c>
      <c r="E12" s="174" t="s">
        <v>9</v>
      </c>
      <c r="F12" s="231" t="s">
        <v>1075</v>
      </c>
      <c r="G12" s="231" t="s">
        <v>1069</v>
      </c>
      <c r="H12" s="231" t="s">
        <v>1070</v>
      </c>
      <c r="I12" s="174" t="s">
        <v>16</v>
      </c>
      <c r="J12" s="174" t="s">
        <v>28</v>
      </c>
      <c r="K12" s="174" t="s">
        <v>29</v>
      </c>
      <c r="L12" s="231" t="s">
        <v>1056</v>
      </c>
      <c r="M12" s="232">
        <v>43040.0</v>
      </c>
      <c r="N12" s="232">
        <v>43131.0</v>
      </c>
      <c r="O12" s="237" t="s">
        <v>1076</v>
      </c>
      <c r="P12" s="234">
        <v>1.0</v>
      </c>
      <c r="Q12" s="240" t="s">
        <v>1077</v>
      </c>
      <c r="R12" s="232">
        <v>44089.0</v>
      </c>
      <c r="S12" s="174" t="s">
        <v>17</v>
      </c>
      <c r="T12" s="174" t="s">
        <v>11</v>
      </c>
      <c r="U12" s="174" t="s">
        <v>22</v>
      </c>
    </row>
    <row r="13" ht="91.5" customHeight="1">
      <c r="A13" s="230" t="s">
        <v>1078</v>
      </c>
      <c r="B13" s="231">
        <v>2014.0</v>
      </c>
      <c r="C13" s="231" t="s">
        <v>1079</v>
      </c>
      <c r="D13" s="241"/>
      <c r="E13" s="174" t="s">
        <v>9</v>
      </c>
      <c r="F13" s="231" t="s">
        <v>1080</v>
      </c>
      <c r="G13" s="242"/>
      <c r="H13" s="231" t="s">
        <v>1081</v>
      </c>
      <c r="I13" s="174" t="s">
        <v>16</v>
      </c>
      <c r="J13" s="174" t="s">
        <v>28</v>
      </c>
      <c r="K13" s="174" t="s">
        <v>29</v>
      </c>
      <c r="L13" s="231" t="s">
        <v>1082</v>
      </c>
      <c r="M13" s="232">
        <v>42919.0</v>
      </c>
      <c r="N13" s="232">
        <v>43100.0</v>
      </c>
      <c r="O13" s="243" t="s">
        <v>1083</v>
      </c>
      <c r="P13" s="234">
        <v>1.0</v>
      </c>
      <c r="Q13" s="244" t="s">
        <v>1084</v>
      </c>
      <c r="R13" s="232">
        <v>43843.0</v>
      </c>
      <c r="S13" s="174" t="s">
        <v>17</v>
      </c>
      <c r="T13" s="174" t="s">
        <v>17</v>
      </c>
      <c r="U13" s="174" t="s">
        <v>22</v>
      </c>
    </row>
    <row r="14" ht="100.5" customHeight="1">
      <c r="A14" s="230" t="s">
        <v>1085</v>
      </c>
      <c r="B14" s="231">
        <v>2017.0</v>
      </c>
      <c r="C14" s="231" t="s">
        <v>1086</v>
      </c>
      <c r="D14" s="231" t="s">
        <v>1087</v>
      </c>
      <c r="E14" s="174" t="s">
        <v>9</v>
      </c>
      <c r="F14" s="231" t="s">
        <v>1088</v>
      </c>
      <c r="G14" s="231" t="s">
        <v>1089</v>
      </c>
      <c r="H14" s="231" t="s">
        <v>1090</v>
      </c>
      <c r="I14" s="174" t="s">
        <v>16</v>
      </c>
      <c r="J14" s="174" t="s">
        <v>28</v>
      </c>
      <c r="K14" s="174" t="s">
        <v>29</v>
      </c>
      <c r="L14" s="231" t="s">
        <v>1091</v>
      </c>
      <c r="M14" s="232">
        <v>42962.0</v>
      </c>
      <c r="N14" s="232">
        <v>43646.0</v>
      </c>
      <c r="O14" s="233" t="s">
        <v>1092</v>
      </c>
      <c r="P14" s="234">
        <v>1.0</v>
      </c>
      <c r="Q14" s="245" t="s">
        <v>1093</v>
      </c>
      <c r="R14" s="232">
        <v>44083.0</v>
      </c>
      <c r="S14" s="174" t="s">
        <v>11</v>
      </c>
      <c r="T14" s="174" t="s">
        <v>17</v>
      </c>
      <c r="U14" s="174" t="s">
        <v>22</v>
      </c>
    </row>
    <row r="15" ht="105.0" customHeight="1">
      <c r="A15" s="231" t="s">
        <v>1094</v>
      </c>
      <c r="B15" s="231">
        <v>2019.0</v>
      </c>
      <c r="C15" s="231" t="s">
        <v>1095</v>
      </c>
      <c r="D15" s="231" t="s">
        <v>1096</v>
      </c>
      <c r="E15" s="174" t="s">
        <v>9</v>
      </c>
      <c r="F15" s="231" t="s">
        <v>1097</v>
      </c>
      <c r="G15" s="231" t="s">
        <v>1098</v>
      </c>
      <c r="H15" s="231" t="s">
        <v>1099</v>
      </c>
      <c r="I15" s="231" t="s">
        <v>16</v>
      </c>
      <c r="J15" s="231" t="s">
        <v>28</v>
      </c>
      <c r="K15" s="231" t="s">
        <v>29</v>
      </c>
      <c r="L15" s="231" t="s">
        <v>1100</v>
      </c>
      <c r="M15" s="232">
        <v>43689.0</v>
      </c>
      <c r="N15" s="232">
        <v>43830.0</v>
      </c>
      <c r="O15" s="233" t="s">
        <v>1101</v>
      </c>
      <c r="P15" s="234">
        <v>1.0</v>
      </c>
      <c r="Q15" s="236" t="s">
        <v>1102</v>
      </c>
      <c r="R15" s="232">
        <v>43843.0</v>
      </c>
      <c r="S15" s="246"/>
      <c r="T15" s="246"/>
      <c r="U15" s="231" t="s">
        <v>22</v>
      </c>
    </row>
    <row r="16" ht="110.25" customHeight="1">
      <c r="A16" s="231" t="s">
        <v>1103</v>
      </c>
      <c r="B16" s="231">
        <v>2019.0</v>
      </c>
      <c r="C16" s="231" t="s">
        <v>1095</v>
      </c>
      <c r="D16" s="231" t="s">
        <v>1096</v>
      </c>
      <c r="E16" s="174" t="s">
        <v>9</v>
      </c>
      <c r="F16" s="231" t="s">
        <v>1097</v>
      </c>
      <c r="G16" s="231" t="s">
        <v>1098</v>
      </c>
      <c r="H16" s="247" t="s">
        <v>1104</v>
      </c>
      <c r="I16" s="231" t="s">
        <v>21</v>
      </c>
      <c r="J16" s="231" t="s">
        <v>28</v>
      </c>
      <c r="K16" s="231" t="s">
        <v>29</v>
      </c>
      <c r="L16" s="231" t="s">
        <v>1105</v>
      </c>
      <c r="M16" s="232">
        <v>43689.0</v>
      </c>
      <c r="N16" s="232">
        <v>43830.0</v>
      </c>
      <c r="O16" s="233" t="s">
        <v>1106</v>
      </c>
      <c r="P16" s="234">
        <v>1.0</v>
      </c>
      <c r="Q16" s="236" t="s">
        <v>1107</v>
      </c>
      <c r="R16" s="232">
        <v>43843.0</v>
      </c>
      <c r="S16" s="231" t="s">
        <v>11</v>
      </c>
      <c r="T16" s="231" t="s">
        <v>11</v>
      </c>
      <c r="U16" s="231" t="s">
        <v>22</v>
      </c>
    </row>
    <row r="17" ht="120.0" customHeight="1">
      <c r="A17" s="231" t="s">
        <v>1108</v>
      </c>
      <c r="B17" s="231">
        <v>2019.0</v>
      </c>
      <c r="C17" s="231" t="s">
        <v>1095</v>
      </c>
      <c r="D17" s="231" t="s">
        <v>1109</v>
      </c>
      <c r="E17" s="174" t="s">
        <v>9</v>
      </c>
      <c r="F17" s="231" t="s">
        <v>1110</v>
      </c>
      <c r="G17" s="231" t="s">
        <v>1111</v>
      </c>
      <c r="H17" s="231" t="s">
        <v>1112</v>
      </c>
      <c r="I17" s="231" t="s">
        <v>21</v>
      </c>
      <c r="J17" s="231" t="s">
        <v>28</v>
      </c>
      <c r="K17" s="231" t="s">
        <v>29</v>
      </c>
      <c r="L17" s="231" t="s">
        <v>1100</v>
      </c>
      <c r="M17" s="232">
        <v>43689.0</v>
      </c>
      <c r="N17" s="232">
        <v>44012.0</v>
      </c>
      <c r="O17" s="237" t="s">
        <v>1113</v>
      </c>
      <c r="P17" s="234">
        <v>1.0</v>
      </c>
      <c r="Q17" s="236" t="s">
        <v>1114</v>
      </c>
      <c r="R17" s="232">
        <v>44089.0</v>
      </c>
      <c r="S17" s="231" t="s">
        <v>17</v>
      </c>
      <c r="T17" s="231" t="s">
        <v>11</v>
      </c>
      <c r="U17" s="231" t="s">
        <v>22</v>
      </c>
    </row>
    <row r="18" ht="412.5" customHeight="1">
      <c r="A18" s="136" t="s">
        <v>1115</v>
      </c>
      <c r="B18" s="85">
        <v>2020.0</v>
      </c>
      <c r="C18" s="231" t="s">
        <v>1116</v>
      </c>
      <c r="D18" s="119"/>
      <c r="E18" s="86" t="s">
        <v>9</v>
      </c>
      <c r="F18" s="85" t="s">
        <v>1080</v>
      </c>
      <c r="G18" s="119"/>
      <c r="H18" s="136" t="s">
        <v>1117</v>
      </c>
      <c r="I18" s="86" t="s">
        <v>16</v>
      </c>
      <c r="J18" s="86" t="s">
        <v>28</v>
      </c>
      <c r="K18" s="86" t="s">
        <v>29</v>
      </c>
      <c r="L18" s="231" t="s">
        <v>1118</v>
      </c>
      <c r="M18" s="90">
        <v>43862.0</v>
      </c>
      <c r="N18" s="90">
        <v>44469.0</v>
      </c>
      <c r="O18" s="91" t="s">
        <v>1119</v>
      </c>
      <c r="P18" s="92">
        <v>0.95</v>
      </c>
      <c r="Q18" s="133" t="s">
        <v>1120</v>
      </c>
      <c r="R18" s="90">
        <v>44483.0</v>
      </c>
      <c r="S18" s="86" t="s">
        <v>11</v>
      </c>
      <c r="T18" s="86" t="s">
        <v>17</v>
      </c>
      <c r="U18" s="86" t="s">
        <v>22</v>
      </c>
    </row>
    <row r="19" ht="588.0" customHeight="1">
      <c r="A19" s="136" t="s">
        <v>1121</v>
      </c>
      <c r="B19" s="85">
        <v>2020.0</v>
      </c>
      <c r="C19" s="231" t="s">
        <v>1122</v>
      </c>
      <c r="D19" s="231"/>
      <c r="E19" s="86" t="s">
        <v>9</v>
      </c>
      <c r="F19" s="85" t="s">
        <v>1080</v>
      </c>
      <c r="G19" s="119"/>
      <c r="H19" s="136" t="s">
        <v>1123</v>
      </c>
      <c r="I19" s="86" t="s">
        <v>16</v>
      </c>
      <c r="J19" s="86" t="s">
        <v>28</v>
      </c>
      <c r="K19" s="86" t="s">
        <v>29</v>
      </c>
      <c r="L19" s="231" t="s">
        <v>1118</v>
      </c>
      <c r="M19" s="90">
        <v>43862.0</v>
      </c>
      <c r="N19" s="90">
        <v>44620.0</v>
      </c>
      <c r="O19" s="139" t="s">
        <v>1124</v>
      </c>
      <c r="P19" s="92">
        <v>1.0</v>
      </c>
      <c r="Q19" s="158" t="s">
        <v>1125</v>
      </c>
      <c r="R19" s="90">
        <v>44627.0</v>
      </c>
      <c r="S19" s="86" t="s">
        <v>11</v>
      </c>
      <c r="T19" s="86" t="s">
        <v>11</v>
      </c>
      <c r="U19" s="137" t="s">
        <v>22</v>
      </c>
    </row>
    <row r="20" ht="91.5" customHeight="1">
      <c r="A20" s="231" t="s">
        <v>1126</v>
      </c>
      <c r="B20" s="248">
        <v>2020.0</v>
      </c>
      <c r="C20" s="249" t="s">
        <v>1127</v>
      </c>
      <c r="D20" s="231" t="s">
        <v>1128</v>
      </c>
      <c r="E20" s="137" t="s">
        <v>15</v>
      </c>
      <c r="F20" s="248" t="s">
        <v>1129</v>
      </c>
      <c r="G20" s="250" t="s">
        <v>1130</v>
      </c>
      <c r="H20" s="251" t="s">
        <v>1131</v>
      </c>
      <c r="I20" s="86" t="s">
        <v>16</v>
      </c>
      <c r="J20" s="86" t="s">
        <v>28</v>
      </c>
      <c r="K20" s="86" t="s">
        <v>29</v>
      </c>
      <c r="L20" s="248" t="s">
        <v>1132</v>
      </c>
      <c r="M20" s="252">
        <v>44099.0</v>
      </c>
      <c r="N20" s="252">
        <v>44159.0</v>
      </c>
      <c r="O20" s="91" t="s">
        <v>1133</v>
      </c>
      <c r="P20" s="253">
        <v>1.0</v>
      </c>
      <c r="Q20" s="254" t="s">
        <v>1134</v>
      </c>
      <c r="R20" s="252">
        <v>44188.0</v>
      </c>
      <c r="S20" s="248" t="s">
        <v>11</v>
      </c>
      <c r="T20" s="248" t="s">
        <v>11</v>
      </c>
      <c r="U20" s="248" t="s">
        <v>22</v>
      </c>
    </row>
    <row r="21" ht="82.5" customHeight="1">
      <c r="A21" s="255" t="s">
        <v>1135</v>
      </c>
      <c r="B21" s="256">
        <v>2020.0</v>
      </c>
      <c r="C21" s="257" t="s">
        <v>1127</v>
      </c>
      <c r="D21" s="231" t="s">
        <v>1128</v>
      </c>
      <c r="E21" s="137" t="s">
        <v>15</v>
      </c>
      <c r="F21" s="257" t="s">
        <v>1136</v>
      </c>
      <c r="G21" s="258" t="s">
        <v>1137</v>
      </c>
      <c r="H21" s="259" t="s">
        <v>1138</v>
      </c>
      <c r="I21" s="86" t="s">
        <v>16</v>
      </c>
      <c r="J21" s="86" t="s">
        <v>28</v>
      </c>
      <c r="K21" s="86" t="s">
        <v>29</v>
      </c>
      <c r="L21" s="256" t="s">
        <v>1139</v>
      </c>
      <c r="M21" s="260">
        <v>44105.0</v>
      </c>
      <c r="N21" s="261">
        <v>44165.0</v>
      </c>
      <c r="O21" s="91" t="s">
        <v>1140</v>
      </c>
      <c r="P21" s="262">
        <v>1.0</v>
      </c>
      <c r="Q21" s="259" t="s">
        <v>1141</v>
      </c>
      <c r="R21" s="260">
        <v>44194.0</v>
      </c>
      <c r="S21" s="256" t="s">
        <v>11</v>
      </c>
      <c r="T21" s="256" t="s">
        <v>11</v>
      </c>
      <c r="U21" s="256" t="s">
        <v>22</v>
      </c>
    </row>
    <row r="22" ht="267.0" customHeight="1">
      <c r="A22" s="255" t="s">
        <v>1142</v>
      </c>
      <c r="B22" s="256">
        <v>2020.0</v>
      </c>
      <c r="C22" s="257" t="s">
        <v>1127</v>
      </c>
      <c r="D22" s="231" t="s">
        <v>1128</v>
      </c>
      <c r="E22" s="137" t="s">
        <v>15</v>
      </c>
      <c r="F22" s="256" t="s">
        <v>1143</v>
      </c>
      <c r="G22" s="258" t="s">
        <v>1144</v>
      </c>
      <c r="H22" s="256" t="s">
        <v>1145</v>
      </c>
      <c r="I22" s="86" t="s">
        <v>16</v>
      </c>
      <c r="J22" s="86" t="s">
        <v>28</v>
      </c>
      <c r="K22" s="86" t="s">
        <v>29</v>
      </c>
      <c r="L22" s="256" t="s">
        <v>1146</v>
      </c>
      <c r="M22" s="261">
        <v>44105.0</v>
      </c>
      <c r="N22" s="261">
        <v>44193.0</v>
      </c>
      <c r="O22" s="139" t="s">
        <v>1147</v>
      </c>
      <c r="P22" s="262">
        <v>1.0</v>
      </c>
      <c r="Q22" s="259" t="s">
        <v>1148</v>
      </c>
      <c r="R22" s="260">
        <v>44194.0</v>
      </c>
      <c r="S22" s="256" t="s">
        <v>11</v>
      </c>
      <c r="T22" s="256" t="s">
        <v>11</v>
      </c>
      <c r="U22" s="256" t="s">
        <v>22</v>
      </c>
    </row>
    <row r="23" ht="626.25" customHeight="1">
      <c r="A23" s="231" t="s">
        <v>1149</v>
      </c>
      <c r="B23" s="231">
        <v>2021.0</v>
      </c>
      <c r="C23" s="13" t="s">
        <v>138</v>
      </c>
      <c r="D23" s="231" t="s">
        <v>1150</v>
      </c>
      <c r="E23" s="137" t="s">
        <v>9</v>
      </c>
      <c r="F23" s="231" t="s">
        <v>140</v>
      </c>
      <c r="G23" s="231" t="s">
        <v>1151</v>
      </c>
      <c r="H23" s="231" t="s">
        <v>1152</v>
      </c>
      <c r="I23" s="86" t="s">
        <v>16</v>
      </c>
      <c r="J23" s="86" t="s">
        <v>28</v>
      </c>
      <c r="K23" s="86" t="s">
        <v>29</v>
      </c>
      <c r="L23" s="231" t="s">
        <v>1153</v>
      </c>
      <c r="M23" s="263">
        <v>44419.0</v>
      </c>
      <c r="N23" s="263">
        <v>44541.0</v>
      </c>
      <c r="O23" s="182" t="s">
        <v>1154</v>
      </c>
      <c r="P23" s="262">
        <v>1.0</v>
      </c>
      <c r="Q23" s="236" t="s">
        <v>1155</v>
      </c>
      <c r="R23" s="232">
        <v>44552.0</v>
      </c>
      <c r="S23" s="231" t="s">
        <v>11</v>
      </c>
      <c r="T23" s="231" t="s">
        <v>11</v>
      </c>
      <c r="U23" s="231" t="s">
        <v>22</v>
      </c>
    </row>
    <row r="24" ht="450.0" customHeight="1">
      <c r="A24" s="231" t="s">
        <v>1156</v>
      </c>
      <c r="B24" s="231">
        <v>2022.0</v>
      </c>
      <c r="C24" s="13" t="s">
        <v>1157</v>
      </c>
      <c r="D24" s="231" t="s">
        <v>1158</v>
      </c>
      <c r="E24" s="137" t="s">
        <v>9</v>
      </c>
      <c r="F24" s="231" t="s">
        <v>1159</v>
      </c>
      <c r="G24" s="231" t="s">
        <v>1160</v>
      </c>
      <c r="H24" s="231" t="s">
        <v>1161</v>
      </c>
      <c r="I24" s="86" t="s">
        <v>21</v>
      </c>
      <c r="J24" s="86" t="s">
        <v>28</v>
      </c>
      <c r="K24" s="86" t="s">
        <v>29</v>
      </c>
      <c r="L24" s="231" t="s">
        <v>1162</v>
      </c>
      <c r="M24" s="263">
        <v>44774.0</v>
      </c>
      <c r="N24" s="263">
        <v>44865.0</v>
      </c>
      <c r="O24" s="264" t="s">
        <v>1163</v>
      </c>
      <c r="P24" s="262">
        <v>1.0</v>
      </c>
      <c r="Q24" s="236" t="s">
        <v>1164</v>
      </c>
      <c r="R24" s="232">
        <v>44757.0</v>
      </c>
      <c r="S24" s="231" t="s">
        <v>11</v>
      </c>
      <c r="T24" s="231" t="s">
        <v>11</v>
      </c>
      <c r="U24" s="231" t="s">
        <v>22</v>
      </c>
    </row>
    <row r="25" ht="438.75" customHeight="1">
      <c r="A25" s="231" t="s">
        <v>1165</v>
      </c>
      <c r="B25" s="231">
        <v>2022.0</v>
      </c>
      <c r="C25" s="13" t="s">
        <v>1157</v>
      </c>
      <c r="D25" s="231" t="s">
        <v>1158</v>
      </c>
      <c r="E25" s="137" t="s">
        <v>9</v>
      </c>
      <c r="F25" s="231" t="s">
        <v>1166</v>
      </c>
      <c r="G25" s="231" t="s">
        <v>1167</v>
      </c>
      <c r="H25" s="231" t="s">
        <v>1168</v>
      </c>
      <c r="I25" s="86" t="s">
        <v>21</v>
      </c>
      <c r="J25" s="86" t="s">
        <v>28</v>
      </c>
      <c r="K25" s="86" t="s">
        <v>29</v>
      </c>
      <c r="L25" s="231" t="s">
        <v>1162</v>
      </c>
      <c r="M25" s="263">
        <v>44774.0</v>
      </c>
      <c r="N25" s="263">
        <v>44865.0</v>
      </c>
      <c r="O25" s="264" t="s">
        <v>1169</v>
      </c>
      <c r="P25" s="262">
        <v>1.0</v>
      </c>
      <c r="Q25" s="236" t="s">
        <v>1170</v>
      </c>
      <c r="R25" s="232">
        <v>44757.0</v>
      </c>
      <c r="S25" s="231" t="s">
        <v>11</v>
      </c>
      <c r="T25" s="231" t="s">
        <v>11</v>
      </c>
      <c r="U25" s="231" t="s">
        <v>22</v>
      </c>
    </row>
    <row r="26">
      <c r="A26" s="231" t="s">
        <v>1171</v>
      </c>
      <c r="B26" s="231">
        <v>2022.0</v>
      </c>
      <c r="C26" s="13" t="s">
        <v>1157</v>
      </c>
      <c r="D26" s="231" t="s">
        <v>1158</v>
      </c>
      <c r="E26" s="137" t="s">
        <v>9</v>
      </c>
      <c r="F26" s="231" t="s">
        <v>1166</v>
      </c>
      <c r="G26" s="231" t="s">
        <v>1167</v>
      </c>
      <c r="H26" s="231" t="s">
        <v>1172</v>
      </c>
      <c r="I26" s="86" t="s">
        <v>16</v>
      </c>
      <c r="J26" s="86" t="s">
        <v>28</v>
      </c>
      <c r="K26" s="86" t="s">
        <v>29</v>
      </c>
      <c r="L26" s="231" t="s">
        <v>1162</v>
      </c>
      <c r="M26" s="263">
        <v>44774.0</v>
      </c>
      <c r="N26" s="263">
        <v>44865.0</v>
      </c>
      <c r="O26" s="265" t="s">
        <v>1173</v>
      </c>
      <c r="P26" s="262">
        <v>1.0</v>
      </c>
      <c r="Q26" s="236" t="s">
        <v>1174</v>
      </c>
      <c r="R26" s="232">
        <v>44757.0</v>
      </c>
      <c r="S26" s="231" t="s">
        <v>11</v>
      </c>
      <c r="T26" s="231" t="s">
        <v>11</v>
      </c>
      <c r="U26" s="231" t="s">
        <v>22</v>
      </c>
    </row>
    <row r="27" ht="327.75" customHeight="1">
      <c r="A27" s="231" t="s">
        <v>1175</v>
      </c>
      <c r="B27" s="231">
        <v>2022.0</v>
      </c>
      <c r="C27" s="13" t="s">
        <v>1157</v>
      </c>
      <c r="D27" s="231" t="s">
        <v>1176</v>
      </c>
      <c r="E27" s="137" t="s">
        <v>9</v>
      </c>
      <c r="F27" s="231" t="s">
        <v>1177</v>
      </c>
      <c r="G27" s="231" t="s">
        <v>1178</v>
      </c>
      <c r="H27" s="231" t="s">
        <v>1179</v>
      </c>
      <c r="I27" s="86" t="s">
        <v>16</v>
      </c>
      <c r="J27" s="86" t="s">
        <v>28</v>
      </c>
      <c r="K27" s="86" t="s">
        <v>29</v>
      </c>
      <c r="L27" s="231" t="s">
        <v>1162</v>
      </c>
      <c r="M27" s="263">
        <v>44774.0</v>
      </c>
      <c r="N27" s="263">
        <v>44865.0</v>
      </c>
      <c r="O27" s="264" t="s">
        <v>1180</v>
      </c>
      <c r="P27" s="262">
        <v>1.0</v>
      </c>
      <c r="Q27" s="236" t="s">
        <v>1181</v>
      </c>
      <c r="R27" s="232">
        <v>44757.0</v>
      </c>
      <c r="S27" s="231" t="s">
        <v>11</v>
      </c>
      <c r="T27" s="231" t="s">
        <v>11</v>
      </c>
      <c r="U27" s="231" t="s">
        <v>22</v>
      </c>
    </row>
    <row r="28" ht="43.5" customHeight="1">
      <c r="A28" s="247"/>
      <c r="B28" s="247"/>
      <c r="C28" s="266"/>
      <c r="D28" s="267"/>
      <c r="E28" s="268"/>
      <c r="F28" s="247"/>
      <c r="G28" s="269"/>
      <c r="H28" s="247"/>
      <c r="I28" s="270"/>
      <c r="J28" s="270"/>
      <c r="K28" s="270"/>
      <c r="L28" s="247"/>
      <c r="M28" s="271"/>
      <c r="N28" s="271"/>
      <c r="O28" s="272"/>
      <c r="P28" s="262"/>
      <c r="Q28" s="273"/>
      <c r="R28" s="274"/>
      <c r="S28" s="275"/>
      <c r="T28" s="275"/>
      <c r="U28" s="247"/>
    </row>
    <row r="29" ht="43.5" customHeight="1">
      <c r="A29" s="247"/>
      <c r="B29" s="247"/>
      <c r="C29" s="266"/>
      <c r="D29" s="267"/>
      <c r="E29" s="268"/>
      <c r="F29" s="247"/>
      <c r="G29" s="269"/>
      <c r="H29" s="247"/>
      <c r="I29" s="270"/>
      <c r="J29" s="270"/>
      <c r="K29" s="270"/>
      <c r="L29" s="247"/>
      <c r="M29" s="271"/>
      <c r="N29" s="271"/>
      <c r="O29" s="272"/>
      <c r="P29" s="262"/>
      <c r="Q29" s="273"/>
      <c r="R29" s="274"/>
      <c r="S29" s="275"/>
      <c r="T29" s="275"/>
      <c r="U29" s="247"/>
    </row>
    <row r="30" ht="43.5" customHeight="1">
      <c r="A30" s="247"/>
      <c r="B30" s="247"/>
      <c r="C30" s="266"/>
      <c r="D30" s="267"/>
      <c r="E30" s="268"/>
      <c r="F30" s="247"/>
      <c r="G30" s="269"/>
      <c r="H30" s="247"/>
      <c r="I30" s="270"/>
      <c r="J30" s="270"/>
      <c r="K30" s="270"/>
      <c r="L30" s="247"/>
      <c r="M30" s="271"/>
      <c r="N30" s="271"/>
      <c r="O30" s="272"/>
      <c r="P30" s="276"/>
      <c r="Q30" s="273"/>
      <c r="R30" s="274"/>
      <c r="S30" s="275"/>
      <c r="T30" s="275"/>
      <c r="U30" s="247"/>
    </row>
    <row r="31" ht="43.5" customHeight="1">
      <c r="A31" s="247"/>
      <c r="B31" s="247"/>
      <c r="C31" s="266"/>
      <c r="D31" s="267"/>
      <c r="E31" s="268"/>
      <c r="F31" s="247"/>
      <c r="G31" s="269"/>
      <c r="H31" s="247"/>
      <c r="I31" s="270"/>
      <c r="J31" s="270"/>
      <c r="K31" s="270"/>
      <c r="L31" s="247"/>
      <c r="M31" s="271"/>
      <c r="N31" s="271"/>
      <c r="O31" s="272"/>
      <c r="P31" s="276"/>
      <c r="Q31" s="273"/>
      <c r="R31" s="274"/>
      <c r="S31" s="275"/>
      <c r="T31" s="275"/>
      <c r="U31" s="247"/>
    </row>
    <row r="32" ht="43.5" customHeight="1">
      <c r="A32" s="247"/>
      <c r="B32" s="247"/>
      <c r="C32" s="266"/>
      <c r="D32" s="267"/>
      <c r="E32" s="268"/>
      <c r="F32" s="247"/>
      <c r="G32" s="269"/>
      <c r="H32" s="247"/>
      <c r="I32" s="270"/>
      <c r="J32" s="270"/>
      <c r="K32" s="270"/>
      <c r="L32" s="247"/>
      <c r="M32" s="271"/>
      <c r="N32" s="271"/>
      <c r="O32" s="272"/>
      <c r="P32" s="276"/>
      <c r="Q32" s="273"/>
      <c r="R32" s="274"/>
      <c r="S32" s="275"/>
      <c r="T32" s="275"/>
      <c r="U32" s="247"/>
    </row>
    <row r="33" ht="43.5" customHeight="1">
      <c r="A33" s="247"/>
      <c r="B33" s="247"/>
      <c r="C33" s="266"/>
      <c r="D33" s="267"/>
      <c r="E33" s="268"/>
      <c r="F33" s="247"/>
      <c r="G33" s="269"/>
      <c r="H33" s="247"/>
      <c r="I33" s="270"/>
      <c r="J33" s="270"/>
      <c r="K33" s="270"/>
      <c r="L33" s="247"/>
      <c r="M33" s="271"/>
      <c r="N33" s="271"/>
      <c r="O33" s="272"/>
      <c r="P33" s="276"/>
      <c r="Q33" s="277"/>
      <c r="R33" s="274"/>
      <c r="S33" s="275"/>
      <c r="T33" s="275"/>
      <c r="U33" s="247"/>
    </row>
    <row r="34" ht="43.5" customHeight="1">
      <c r="A34" s="247"/>
      <c r="B34" s="247"/>
      <c r="C34" s="266"/>
      <c r="D34" s="267"/>
      <c r="E34" s="268"/>
      <c r="F34" s="247"/>
      <c r="G34" s="269"/>
      <c r="H34" s="247"/>
      <c r="I34" s="270"/>
      <c r="J34" s="270"/>
      <c r="K34" s="270"/>
      <c r="L34" s="247"/>
      <c r="M34" s="271"/>
      <c r="N34" s="271"/>
      <c r="O34" s="272"/>
      <c r="P34" s="276"/>
      <c r="Q34" s="277"/>
      <c r="R34" s="274"/>
      <c r="S34" s="275"/>
      <c r="T34" s="275"/>
      <c r="U34" s="247"/>
    </row>
    <row r="35" ht="43.5" customHeight="1">
      <c r="A35" s="247"/>
      <c r="B35" s="247"/>
      <c r="C35" s="266"/>
      <c r="D35" s="267"/>
      <c r="E35" s="268"/>
      <c r="F35" s="247"/>
      <c r="G35" s="269"/>
      <c r="H35" s="247"/>
      <c r="I35" s="270"/>
      <c r="J35" s="270"/>
      <c r="K35" s="270"/>
      <c r="L35" s="247"/>
      <c r="M35" s="271"/>
      <c r="N35" s="271"/>
      <c r="O35" s="272"/>
      <c r="P35" s="276"/>
      <c r="Q35" s="277"/>
      <c r="R35" s="274"/>
      <c r="S35" s="275"/>
      <c r="T35" s="275"/>
      <c r="U35" s="247"/>
    </row>
    <row r="36" ht="43.5" customHeight="1">
      <c r="A36" s="247"/>
      <c r="B36" s="247"/>
      <c r="C36" s="266"/>
      <c r="D36" s="267"/>
      <c r="E36" s="268"/>
      <c r="F36" s="247"/>
      <c r="G36" s="269"/>
      <c r="H36" s="247"/>
      <c r="I36" s="270"/>
      <c r="J36" s="270"/>
      <c r="K36" s="270"/>
      <c r="L36" s="247"/>
      <c r="M36" s="271"/>
      <c r="N36" s="271"/>
      <c r="O36" s="272"/>
      <c r="P36" s="276"/>
      <c r="Q36" s="277"/>
      <c r="R36" s="274"/>
      <c r="S36" s="275"/>
      <c r="T36" s="275"/>
      <c r="U36" s="247"/>
    </row>
    <row r="37" ht="43.5" customHeight="1">
      <c r="A37" s="247"/>
      <c r="B37" s="247"/>
      <c r="C37" s="266"/>
      <c r="D37" s="267"/>
      <c r="E37" s="268"/>
      <c r="F37" s="247"/>
      <c r="G37" s="269"/>
      <c r="H37" s="247"/>
      <c r="I37" s="270"/>
      <c r="J37" s="270"/>
      <c r="K37" s="270"/>
      <c r="L37" s="247"/>
      <c r="M37" s="271"/>
      <c r="N37" s="271"/>
      <c r="O37" s="272"/>
      <c r="P37" s="276"/>
      <c r="Q37" s="277"/>
      <c r="R37" s="274"/>
      <c r="S37" s="275"/>
      <c r="T37" s="275"/>
      <c r="U37" s="247"/>
    </row>
    <row r="38" ht="43.5" customHeight="1">
      <c r="A38" s="247"/>
      <c r="B38" s="247"/>
      <c r="C38" s="266"/>
      <c r="D38" s="267"/>
      <c r="E38" s="268"/>
      <c r="F38" s="247"/>
      <c r="G38" s="269"/>
      <c r="H38" s="247"/>
      <c r="I38" s="270"/>
      <c r="J38" s="270"/>
      <c r="K38" s="270"/>
      <c r="L38" s="247"/>
      <c r="M38" s="271"/>
      <c r="N38" s="271"/>
      <c r="O38" s="272"/>
      <c r="P38" s="276"/>
      <c r="Q38" s="277"/>
      <c r="R38" s="274"/>
      <c r="S38" s="275"/>
      <c r="T38" s="275"/>
      <c r="U38" s="247"/>
    </row>
    <row r="39" ht="43.5" customHeight="1">
      <c r="A39" s="247"/>
      <c r="B39" s="247"/>
      <c r="C39" s="266"/>
      <c r="D39" s="267"/>
      <c r="E39" s="268"/>
      <c r="F39" s="247"/>
      <c r="G39" s="269"/>
      <c r="H39" s="247"/>
      <c r="I39" s="270"/>
      <c r="J39" s="270"/>
      <c r="K39" s="270"/>
      <c r="L39" s="247"/>
      <c r="M39" s="271"/>
      <c r="N39" s="271"/>
      <c r="O39" s="272"/>
      <c r="P39" s="276"/>
      <c r="Q39" s="277"/>
      <c r="R39" s="274"/>
      <c r="S39" s="275"/>
      <c r="T39" s="275"/>
      <c r="U39" s="247"/>
    </row>
    <row r="40" ht="43.5" customHeight="1">
      <c r="A40" s="247"/>
      <c r="B40" s="247"/>
      <c r="C40" s="266"/>
      <c r="D40" s="267"/>
      <c r="E40" s="268"/>
      <c r="F40" s="247"/>
      <c r="G40" s="269"/>
      <c r="H40" s="247"/>
      <c r="I40" s="270"/>
      <c r="J40" s="270"/>
      <c r="K40" s="270"/>
      <c r="L40" s="247"/>
      <c r="M40" s="271"/>
      <c r="N40" s="271"/>
      <c r="O40" s="272"/>
      <c r="P40" s="276"/>
      <c r="Q40" s="277"/>
      <c r="R40" s="274"/>
      <c r="S40" s="275"/>
      <c r="T40" s="275"/>
      <c r="U40" s="247"/>
    </row>
    <row r="41" ht="43.5" customHeight="1">
      <c r="A41" s="247"/>
      <c r="B41" s="247"/>
      <c r="C41" s="266"/>
      <c r="D41" s="267"/>
      <c r="E41" s="268"/>
      <c r="F41" s="247"/>
      <c r="G41" s="269"/>
      <c r="H41" s="247"/>
      <c r="I41" s="270"/>
      <c r="J41" s="270"/>
      <c r="K41" s="270"/>
      <c r="L41" s="247"/>
      <c r="M41" s="271"/>
      <c r="N41" s="271"/>
      <c r="O41" s="272"/>
      <c r="P41" s="276"/>
      <c r="Q41" s="277"/>
      <c r="R41" s="274"/>
      <c r="S41" s="275"/>
      <c r="T41" s="275"/>
      <c r="U41" s="247"/>
    </row>
    <row r="42" ht="43.5" customHeight="1">
      <c r="A42" s="247"/>
      <c r="B42" s="247"/>
      <c r="C42" s="266"/>
      <c r="D42" s="267"/>
      <c r="E42" s="268"/>
      <c r="F42" s="247"/>
      <c r="G42" s="269"/>
      <c r="H42" s="247"/>
      <c r="I42" s="270"/>
      <c r="J42" s="270"/>
      <c r="K42" s="270"/>
      <c r="L42" s="247"/>
      <c r="M42" s="271"/>
      <c r="N42" s="271"/>
      <c r="O42" s="272"/>
      <c r="P42" s="276"/>
      <c r="Q42" s="277"/>
      <c r="R42" s="274"/>
      <c r="S42" s="275"/>
      <c r="T42" s="275"/>
      <c r="U42" s="247"/>
    </row>
    <row r="43" ht="43.5" customHeight="1">
      <c r="A43" s="247"/>
      <c r="B43" s="247"/>
      <c r="C43" s="266"/>
      <c r="D43" s="267"/>
      <c r="E43" s="268"/>
      <c r="F43" s="247"/>
      <c r="G43" s="269"/>
      <c r="H43" s="247"/>
      <c r="I43" s="270"/>
      <c r="J43" s="270"/>
      <c r="K43" s="270"/>
      <c r="L43" s="247"/>
      <c r="M43" s="271"/>
      <c r="N43" s="271"/>
      <c r="O43" s="272"/>
      <c r="P43" s="276"/>
      <c r="Q43" s="277"/>
      <c r="R43" s="274"/>
      <c r="S43" s="275"/>
      <c r="T43" s="275"/>
      <c r="U43" s="247"/>
    </row>
    <row r="44" ht="43.5" customHeight="1">
      <c r="A44" s="247"/>
      <c r="B44" s="247"/>
      <c r="C44" s="266"/>
      <c r="D44" s="267"/>
      <c r="E44" s="268"/>
      <c r="F44" s="247"/>
      <c r="G44" s="269"/>
      <c r="H44" s="247"/>
      <c r="I44" s="270"/>
      <c r="J44" s="270"/>
      <c r="K44" s="270"/>
      <c r="L44" s="247"/>
      <c r="M44" s="271"/>
      <c r="N44" s="271"/>
      <c r="O44" s="272"/>
      <c r="P44" s="276"/>
      <c r="Q44" s="277"/>
      <c r="R44" s="274"/>
      <c r="S44" s="275"/>
      <c r="T44" s="275"/>
      <c r="U44" s="247"/>
    </row>
    <row r="45" ht="43.5" customHeight="1">
      <c r="A45" s="247"/>
      <c r="B45" s="247"/>
      <c r="C45" s="266"/>
      <c r="D45" s="267"/>
      <c r="E45" s="268"/>
      <c r="F45" s="247"/>
      <c r="G45" s="269"/>
      <c r="H45" s="247"/>
      <c r="I45" s="270"/>
      <c r="J45" s="270"/>
      <c r="K45" s="270"/>
      <c r="L45" s="247"/>
      <c r="M45" s="271"/>
      <c r="N45" s="271"/>
      <c r="O45" s="272"/>
      <c r="P45" s="276"/>
      <c r="Q45" s="277"/>
      <c r="R45" s="274"/>
      <c r="S45" s="275"/>
      <c r="T45" s="275"/>
      <c r="U45" s="247"/>
    </row>
    <row r="46" ht="43.5" customHeight="1">
      <c r="A46" s="247"/>
      <c r="B46" s="247"/>
      <c r="C46" s="266"/>
      <c r="D46" s="267"/>
      <c r="E46" s="268"/>
      <c r="F46" s="247"/>
      <c r="G46" s="269"/>
      <c r="H46" s="247"/>
      <c r="I46" s="270"/>
      <c r="J46" s="270"/>
      <c r="K46" s="270"/>
      <c r="L46" s="247"/>
      <c r="M46" s="271"/>
      <c r="N46" s="271"/>
      <c r="O46" s="272"/>
      <c r="P46" s="276"/>
      <c r="Q46" s="277"/>
      <c r="R46" s="274"/>
      <c r="S46" s="275"/>
      <c r="T46" s="275"/>
      <c r="U46" s="247"/>
    </row>
    <row r="47" ht="43.5" customHeight="1">
      <c r="A47" s="247"/>
      <c r="B47" s="247"/>
      <c r="C47" s="266"/>
      <c r="D47" s="267"/>
      <c r="E47" s="268"/>
      <c r="F47" s="247"/>
      <c r="G47" s="269"/>
      <c r="H47" s="247"/>
      <c r="I47" s="270"/>
      <c r="J47" s="270"/>
      <c r="K47" s="270"/>
      <c r="L47" s="247"/>
      <c r="M47" s="271"/>
      <c r="N47" s="271"/>
      <c r="O47" s="272"/>
      <c r="P47" s="276"/>
      <c r="Q47" s="277"/>
      <c r="R47" s="274"/>
      <c r="S47" s="275"/>
      <c r="T47" s="275"/>
      <c r="U47" s="247"/>
    </row>
    <row r="48" ht="43.5" customHeight="1">
      <c r="A48" s="247"/>
      <c r="B48" s="247"/>
      <c r="C48" s="266"/>
      <c r="D48" s="267"/>
      <c r="E48" s="268"/>
      <c r="F48" s="247"/>
      <c r="G48" s="269"/>
      <c r="H48" s="247"/>
      <c r="I48" s="270"/>
      <c r="J48" s="270"/>
      <c r="K48" s="270"/>
      <c r="L48" s="247"/>
      <c r="M48" s="271"/>
      <c r="N48" s="271"/>
      <c r="O48" s="272"/>
      <c r="P48" s="276"/>
      <c r="Q48" s="277"/>
      <c r="R48" s="274"/>
      <c r="S48" s="275"/>
      <c r="T48" s="275"/>
      <c r="U48" s="247"/>
    </row>
    <row r="49" ht="43.5" customHeight="1">
      <c r="A49" s="247"/>
      <c r="B49" s="247"/>
      <c r="C49" s="266"/>
      <c r="D49" s="267"/>
      <c r="E49" s="268"/>
      <c r="F49" s="247"/>
      <c r="G49" s="269"/>
      <c r="H49" s="247"/>
      <c r="I49" s="270"/>
      <c r="J49" s="270"/>
      <c r="K49" s="270"/>
      <c r="L49" s="247"/>
      <c r="M49" s="271"/>
      <c r="N49" s="271"/>
      <c r="O49" s="272"/>
      <c r="P49" s="276"/>
      <c r="Q49" s="277"/>
      <c r="R49" s="274"/>
      <c r="S49" s="275"/>
      <c r="T49" s="275"/>
      <c r="U49" s="247"/>
    </row>
    <row r="50" ht="43.5" customHeight="1">
      <c r="A50" s="247"/>
      <c r="B50" s="247"/>
      <c r="C50" s="266"/>
      <c r="D50" s="267"/>
      <c r="E50" s="268"/>
      <c r="F50" s="247"/>
      <c r="G50" s="269"/>
      <c r="H50" s="247"/>
      <c r="I50" s="270"/>
      <c r="J50" s="270"/>
      <c r="K50" s="270"/>
      <c r="L50" s="247"/>
      <c r="M50" s="271"/>
      <c r="N50" s="271"/>
      <c r="O50" s="272"/>
      <c r="P50" s="276"/>
      <c r="Q50" s="277"/>
      <c r="R50" s="274"/>
      <c r="S50" s="275"/>
      <c r="T50" s="275"/>
      <c r="U50" s="247"/>
    </row>
    <row r="51" ht="43.5" customHeight="1">
      <c r="A51" s="247"/>
      <c r="B51" s="247"/>
      <c r="C51" s="266"/>
      <c r="D51" s="267"/>
      <c r="E51" s="268"/>
      <c r="F51" s="247"/>
      <c r="G51" s="269"/>
      <c r="H51" s="247"/>
      <c r="I51" s="270"/>
      <c r="J51" s="270"/>
      <c r="K51" s="270"/>
      <c r="L51" s="247"/>
      <c r="M51" s="271"/>
      <c r="N51" s="271"/>
      <c r="O51" s="272"/>
      <c r="P51" s="276"/>
      <c r="Q51" s="277"/>
      <c r="R51" s="274"/>
      <c r="S51" s="275"/>
      <c r="T51" s="275"/>
      <c r="U51" s="247"/>
    </row>
    <row r="52" ht="43.5" customHeight="1">
      <c r="A52" s="247"/>
      <c r="B52" s="247"/>
      <c r="C52" s="266"/>
      <c r="D52" s="267"/>
      <c r="E52" s="268"/>
      <c r="F52" s="247"/>
      <c r="G52" s="269"/>
      <c r="H52" s="247"/>
      <c r="I52" s="270"/>
      <c r="J52" s="270"/>
      <c r="K52" s="270"/>
      <c r="L52" s="247"/>
      <c r="M52" s="271"/>
      <c r="N52" s="271"/>
      <c r="O52" s="272"/>
      <c r="P52" s="276"/>
      <c r="Q52" s="277"/>
      <c r="R52" s="274"/>
      <c r="S52" s="275"/>
      <c r="T52" s="275"/>
      <c r="U52" s="247"/>
    </row>
    <row r="53" ht="43.5" customHeight="1">
      <c r="A53" s="247"/>
      <c r="B53" s="247"/>
      <c r="C53" s="266"/>
      <c r="D53" s="267"/>
      <c r="E53" s="268"/>
      <c r="F53" s="247"/>
      <c r="G53" s="269"/>
      <c r="H53" s="247"/>
      <c r="I53" s="270"/>
      <c r="J53" s="270"/>
      <c r="K53" s="270"/>
      <c r="L53" s="247"/>
      <c r="M53" s="271"/>
      <c r="N53" s="271"/>
      <c r="O53" s="272"/>
      <c r="P53" s="276"/>
      <c r="Q53" s="277"/>
      <c r="R53" s="274"/>
      <c r="S53" s="275"/>
      <c r="T53" s="275"/>
      <c r="U53" s="247"/>
    </row>
    <row r="54" ht="43.5" customHeight="1">
      <c r="A54" s="247"/>
      <c r="B54" s="247"/>
      <c r="C54" s="266"/>
      <c r="D54" s="267"/>
      <c r="E54" s="268"/>
      <c r="F54" s="247"/>
      <c r="G54" s="269"/>
      <c r="H54" s="247"/>
      <c r="I54" s="270"/>
      <c r="J54" s="270"/>
      <c r="K54" s="270"/>
      <c r="L54" s="247"/>
      <c r="M54" s="271"/>
      <c r="N54" s="271"/>
      <c r="O54" s="272"/>
      <c r="P54" s="276"/>
      <c r="Q54" s="277"/>
      <c r="R54" s="274"/>
      <c r="S54" s="275"/>
      <c r="T54" s="275"/>
      <c r="U54" s="247"/>
    </row>
    <row r="55" ht="43.5" customHeight="1">
      <c r="A55" s="247"/>
      <c r="B55" s="247"/>
      <c r="C55" s="266"/>
      <c r="D55" s="267"/>
      <c r="E55" s="268"/>
      <c r="F55" s="247"/>
      <c r="G55" s="269"/>
      <c r="H55" s="247"/>
      <c r="I55" s="270"/>
      <c r="J55" s="270"/>
      <c r="K55" s="270"/>
      <c r="L55" s="247"/>
      <c r="M55" s="271"/>
      <c r="N55" s="271"/>
      <c r="O55" s="272"/>
      <c r="P55" s="276"/>
      <c r="Q55" s="277"/>
      <c r="R55" s="274"/>
      <c r="S55" s="275"/>
      <c r="T55" s="275"/>
      <c r="U55" s="247"/>
    </row>
    <row r="56" ht="43.5" customHeight="1">
      <c r="A56" s="247"/>
      <c r="B56" s="247"/>
      <c r="C56" s="266"/>
      <c r="D56" s="267"/>
      <c r="E56" s="268"/>
      <c r="F56" s="247"/>
      <c r="G56" s="269"/>
      <c r="H56" s="247"/>
      <c r="I56" s="270"/>
      <c r="J56" s="270"/>
      <c r="K56" s="270"/>
      <c r="L56" s="247"/>
      <c r="M56" s="271"/>
      <c r="N56" s="271"/>
      <c r="O56" s="272"/>
      <c r="P56" s="276"/>
      <c r="Q56" s="277"/>
      <c r="R56" s="274"/>
      <c r="S56" s="275"/>
      <c r="T56" s="275"/>
      <c r="U56" s="247"/>
    </row>
    <row r="57" ht="43.5" customHeight="1">
      <c r="A57" s="247"/>
      <c r="B57" s="247"/>
      <c r="C57" s="266"/>
      <c r="D57" s="267"/>
      <c r="E57" s="268"/>
      <c r="F57" s="247"/>
      <c r="G57" s="269"/>
      <c r="H57" s="247"/>
      <c r="I57" s="270"/>
      <c r="J57" s="270"/>
      <c r="K57" s="270"/>
      <c r="L57" s="247"/>
      <c r="M57" s="271"/>
      <c r="N57" s="271"/>
      <c r="O57" s="272"/>
      <c r="P57" s="276"/>
      <c r="Q57" s="277"/>
      <c r="R57" s="274"/>
      <c r="S57" s="275"/>
      <c r="T57" s="275"/>
      <c r="U57" s="247"/>
    </row>
    <row r="58" ht="43.5" customHeight="1">
      <c r="A58" s="247"/>
      <c r="B58" s="247"/>
      <c r="C58" s="266"/>
      <c r="D58" s="267"/>
      <c r="E58" s="268"/>
      <c r="F58" s="247"/>
      <c r="G58" s="269"/>
      <c r="H58" s="247"/>
      <c r="I58" s="270"/>
      <c r="J58" s="270"/>
      <c r="K58" s="270"/>
      <c r="L58" s="247"/>
      <c r="M58" s="271"/>
      <c r="N58" s="271"/>
      <c r="O58" s="272"/>
      <c r="P58" s="276"/>
      <c r="Q58" s="277"/>
      <c r="R58" s="274"/>
      <c r="S58" s="275"/>
      <c r="T58" s="275"/>
      <c r="U58" s="247"/>
    </row>
    <row r="59" ht="43.5" customHeight="1">
      <c r="A59" s="247"/>
      <c r="B59" s="247"/>
      <c r="C59" s="266"/>
      <c r="D59" s="267"/>
      <c r="E59" s="268"/>
      <c r="F59" s="247"/>
      <c r="G59" s="269"/>
      <c r="H59" s="247"/>
      <c r="I59" s="270"/>
      <c r="J59" s="270"/>
      <c r="K59" s="270"/>
      <c r="L59" s="247"/>
      <c r="M59" s="271"/>
      <c r="N59" s="271"/>
      <c r="O59" s="272"/>
      <c r="P59" s="276"/>
      <c r="Q59" s="277"/>
      <c r="R59" s="274"/>
      <c r="S59" s="275"/>
      <c r="T59" s="275"/>
      <c r="U59" s="247"/>
    </row>
    <row r="60" ht="43.5" customHeight="1">
      <c r="A60" s="247"/>
      <c r="B60" s="247"/>
      <c r="C60" s="266"/>
      <c r="D60" s="267"/>
      <c r="E60" s="268"/>
      <c r="F60" s="247"/>
      <c r="G60" s="269"/>
      <c r="H60" s="247"/>
      <c r="I60" s="270"/>
      <c r="J60" s="270"/>
      <c r="K60" s="270"/>
      <c r="L60" s="247"/>
      <c r="M60" s="271"/>
      <c r="N60" s="271"/>
      <c r="O60" s="272"/>
      <c r="P60" s="276"/>
      <c r="Q60" s="277"/>
      <c r="R60" s="274"/>
      <c r="S60" s="275"/>
      <c r="T60" s="275"/>
      <c r="U60" s="247"/>
    </row>
    <row r="61" ht="43.5" customHeight="1">
      <c r="A61" s="247"/>
      <c r="B61" s="247"/>
      <c r="C61" s="266"/>
      <c r="D61" s="267"/>
      <c r="E61" s="268"/>
      <c r="F61" s="247"/>
      <c r="G61" s="269"/>
      <c r="H61" s="247"/>
      <c r="I61" s="270"/>
      <c r="J61" s="270"/>
      <c r="K61" s="270"/>
      <c r="L61" s="247"/>
      <c r="M61" s="271"/>
      <c r="N61" s="271"/>
      <c r="O61" s="272"/>
      <c r="P61" s="276"/>
      <c r="Q61" s="277"/>
      <c r="R61" s="274"/>
      <c r="S61" s="275"/>
      <c r="T61" s="275"/>
      <c r="U61" s="247"/>
    </row>
    <row r="62" ht="43.5" customHeight="1">
      <c r="A62" s="247"/>
      <c r="B62" s="247"/>
      <c r="C62" s="266"/>
      <c r="D62" s="267"/>
      <c r="E62" s="268"/>
      <c r="F62" s="247"/>
      <c r="G62" s="269"/>
      <c r="H62" s="247"/>
      <c r="I62" s="270"/>
      <c r="J62" s="270"/>
      <c r="K62" s="270"/>
      <c r="L62" s="247"/>
      <c r="M62" s="271"/>
      <c r="N62" s="271"/>
      <c r="O62" s="272"/>
      <c r="P62" s="276"/>
      <c r="Q62" s="277"/>
      <c r="R62" s="274"/>
      <c r="S62" s="275"/>
      <c r="T62" s="275"/>
      <c r="U62" s="247"/>
    </row>
    <row r="63" ht="43.5" customHeight="1">
      <c r="A63" s="247"/>
      <c r="B63" s="247"/>
      <c r="C63" s="266"/>
      <c r="D63" s="267"/>
      <c r="E63" s="268"/>
      <c r="F63" s="247"/>
      <c r="G63" s="269"/>
      <c r="H63" s="247"/>
      <c r="I63" s="270"/>
      <c r="J63" s="270"/>
      <c r="K63" s="270"/>
      <c r="L63" s="247"/>
      <c r="M63" s="271"/>
      <c r="N63" s="271"/>
      <c r="O63" s="272"/>
      <c r="P63" s="276"/>
      <c r="Q63" s="277"/>
      <c r="R63" s="274"/>
      <c r="S63" s="275"/>
      <c r="T63" s="275"/>
      <c r="U63" s="247"/>
    </row>
    <row r="64" ht="43.5" customHeight="1">
      <c r="A64" s="247"/>
      <c r="B64" s="247"/>
      <c r="C64" s="266"/>
      <c r="D64" s="267"/>
      <c r="E64" s="268"/>
      <c r="F64" s="247"/>
      <c r="G64" s="269"/>
      <c r="H64" s="247"/>
      <c r="I64" s="270"/>
      <c r="J64" s="270"/>
      <c r="K64" s="270"/>
      <c r="L64" s="247"/>
      <c r="M64" s="271"/>
      <c r="N64" s="271"/>
      <c r="O64" s="272"/>
      <c r="P64" s="276"/>
      <c r="Q64" s="277"/>
      <c r="R64" s="274"/>
      <c r="S64" s="275"/>
      <c r="T64" s="275"/>
      <c r="U64" s="247"/>
    </row>
    <row r="65" ht="43.5" customHeight="1">
      <c r="A65" s="247"/>
      <c r="B65" s="247"/>
      <c r="C65" s="266"/>
      <c r="D65" s="267"/>
      <c r="E65" s="268"/>
      <c r="F65" s="247"/>
      <c r="G65" s="269"/>
      <c r="H65" s="247"/>
      <c r="I65" s="270"/>
      <c r="J65" s="270"/>
      <c r="K65" s="270"/>
      <c r="L65" s="247"/>
      <c r="M65" s="271"/>
      <c r="N65" s="271"/>
      <c r="O65" s="272"/>
      <c r="P65" s="276"/>
      <c r="Q65" s="277"/>
      <c r="R65" s="274"/>
      <c r="S65" s="275"/>
      <c r="T65" s="275"/>
      <c r="U65" s="247"/>
    </row>
    <row r="66" ht="43.5" customHeight="1">
      <c r="A66" s="247"/>
      <c r="B66" s="247"/>
      <c r="C66" s="266"/>
      <c r="D66" s="267"/>
      <c r="E66" s="268"/>
      <c r="F66" s="247"/>
      <c r="G66" s="269"/>
      <c r="H66" s="247"/>
      <c r="I66" s="270"/>
      <c r="J66" s="270"/>
      <c r="K66" s="270"/>
      <c r="L66" s="247"/>
      <c r="M66" s="271"/>
      <c r="N66" s="271"/>
      <c r="O66" s="272"/>
      <c r="P66" s="276"/>
      <c r="Q66" s="277"/>
      <c r="R66" s="274"/>
      <c r="S66" s="275"/>
      <c r="T66" s="275"/>
      <c r="U66" s="247"/>
    </row>
    <row r="67" ht="43.5" customHeight="1">
      <c r="A67" s="247"/>
      <c r="B67" s="247"/>
      <c r="C67" s="266"/>
      <c r="D67" s="267"/>
      <c r="E67" s="268"/>
      <c r="F67" s="247"/>
      <c r="G67" s="269"/>
      <c r="H67" s="247"/>
      <c r="I67" s="270"/>
      <c r="J67" s="270"/>
      <c r="K67" s="270"/>
      <c r="L67" s="247"/>
      <c r="M67" s="271"/>
      <c r="N67" s="271"/>
      <c r="O67" s="272"/>
      <c r="P67" s="276"/>
      <c r="Q67" s="277"/>
      <c r="R67" s="274"/>
      <c r="S67" s="275"/>
      <c r="T67" s="275"/>
      <c r="U67" s="247"/>
    </row>
    <row r="68" ht="43.5" customHeight="1">
      <c r="A68" s="247"/>
      <c r="B68" s="247"/>
      <c r="C68" s="266"/>
      <c r="D68" s="267"/>
      <c r="E68" s="268"/>
      <c r="F68" s="247"/>
      <c r="G68" s="269"/>
      <c r="H68" s="247"/>
      <c r="I68" s="270"/>
      <c r="J68" s="270"/>
      <c r="K68" s="270"/>
      <c r="L68" s="247"/>
      <c r="M68" s="271"/>
      <c r="N68" s="271"/>
      <c r="O68" s="272"/>
      <c r="P68" s="276"/>
      <c r="Q68" s="277"/>
      <c r="R68" s="274"/>
      <c r="S68" s="275"/>
      <c r="T68" s="275"/>
      <c r="U68" s="247"/>
    </row>
    <row r="69" ht="43.5" customHeight="1">
      <c r="A69" s="247"/>
      <c r="B69" s="247"/>
      <c r="C69" s="266"/>
      <c r="D69" s="267"/>
      <c r="E69" s="268"/>
      <c r="F69" s="247"/>
      <c r="G69" s="269"/>
      <c r="H69" s="247"/>
      <c r="I69" s="270"/>
      <c r="J69" s="270"/>
      <c r="K69" s="270"/>
      <c r="L69" s="247"/>
      <c r="M69" s="271"/>
      <c r="N69" s="271"/>
      <c r="O69" s="272"/>
      <c r="P69" s="276"/>
      <c r="Q69" s="277"/>
      <c r="R69" s="274"/>
      <c r="S69" s="275"/>
      <c r="T69" s="275"/>
      <c r="U69" s="247"/>
    </row>
    <row r="70" ht="43.5" customHeight="1">
      <c r="A70" s="247"/>
      <c r="B70" s="247"/>
      <c r="C70" s="266"/>
      <c r="D70" s="267"/>
      <c r="E70" s="268"/>
      <c r="F70" s="247"/>
      <c r="G70" s="269"/>
      <c r="H70" s="247"/>
      <c r="I70" s="270"/>
      <c r="J70" s="270"/>
      <c r="K70" s="270"/>
      <c r="L70" s="247"/>
      <c r="M70" s="271"/>
      <c r="N70" s="271"/>
      <c r="O70" s="272"/>
      <c r="P70" s="276"/>
      <c r="Q70" s="277"/>
      <c r="R70" s="274"/>
      <c r="S70" s="275"/>
      <c r="T70" s="275"/>
      <c r="U70" s="247"/>
    </row>
    <row r="71" ht="43.5" customHeight="1">
      <c r="A71" s="247"/>
      <c r="B71" s="247"/>
      <c r="C71" s="266"/>
      <c r="D71" s="267"/>
      <c r="E71" s="268"/>
      <c r="F71" s="247"/>
      <c r="G71" s="269"/>
      <c r="H71" s="247"/>
      <c r="I71" s="270"/>
      <c r="J71" s="270"/>
      <c r="K71" s="270"/>
      <c r="L71" s="247"/>
      <c r="M71" s="271"/>
      <c r="N71" s="271"/>
      <c r="O71" s="272"/>
      <c r="P71" s="276"/>
      <c r="Q71" s="277"/>
      <c r="R71" s="274"/>
      <c r="S71" s="275"/>
      <c r="T71" s="275"/>
      <c r="U71" s="247"/>
    </row>
    <row r="72" ht="43.5" customHeight="1">
      <c r="A72" s="247"/>
      <c r="B72" s="247"/>
      <c r="C72" s="266"/>
      <c r="D72" s="267"/>
      <c r="E72" s="268"/>
      <c r="F72" s="247"/>
      <c r="G72" s="269"/>
      <c r="H72" s="247"/>
      <c r="I72" s="270"/>
      <c r="J72" s="270"/>
      <c r="K72" s="270"/>
      <c r="L72" s="247"/>
      <c r="M72" s="271"/>
      <c r="N72" s="271"/>
      <c r="O72" s="272"/>
      <c r="P72" s="276"/>
      <c r="Q72" s="277"/>
      <c r="R72" s="274"/>
      <c r="S72" s="275"/>
      <c r="T72" s="275"/>
      <c r="U72" s="247"/>
    </row>
    <row r="73" ht="43.5" customHeight="1">
      <c r="A73" s="247"/>
      <c r="B73" s="247"/>
      <c r="C73" s="266"/>
      <c r="D73" s="267"/>
      <c r="E73" s="268"/>
      <c r="F73" s="247"/>
      <c r="G73" s="269"/>
      <c r="H73" s="247"/>
      <c r="I73" s="270"/>
      <c r="J73" s="270"/>
      <c r="K73" s="270"/>
      <c r="L73" s="247"/>
      <c r="M73" s="271"/>
      <c r="N73" s="271"/>
      <c r="O73" s="272"/>
      <c r="P73" s="276"/>
      <c r="Q73" s="277"/>
      <c r="R73" s="274"/>
      <c r="S73" s="275"/>
      <c r="T73" s="275"/>
      <c r="U73" s="247"/>
    </row>
    <row r="74" ht="43.5" customHeight="1">
      <c r="A74" s="247"/>
      <c r="B74" s="247"/>
      <c r="C74" s="266"/>
      <c r="D74" s="267"/>
      <c r="E74" s="268"/>
      <c r="F74" s="247"/>
      <c r="G74" s="269"/>
      <c r="H74" s="247"/>
      <c r="I74" s="270"/>
      <c r="J74" s="270"/>
      <c r="K74" s="270"/>
      <c r="L74" s="247"/>
      <c r="M74" s="271"/>
      <c r="N74" s="271"/>
      <c r="O74" s="272"/>
      <c r="P74" s="276"/>
      <c r="Q74" s="277"/>
      <c r="R74" s="274"/>
      <c r="S74" s="275"/>
      <c r="T74" s="275"/>
      <c r="U74" s="247"/>
    </row>
    <row r="75" ht="43.5" customHeight="1">
      <c r="A75" s="247"/>
      <c r="B75" s="247"/>
      <c r="C75" s="266"/>
      <c r="D75" s="267"/>
      <c r="E75" s="268"/>
      <c r="F75" s="247"/>
      <c r="G75" s="269"/>
      <c r="H75" s="247"/>
      <c r="I75" s="270"/>
      <c r="J75" s="270"/>
      <c r="K75" s="270"/>
      <c r="L75" s="247"/>
      <c r="M75" s="271"/>
      <c r="N75" s="271"/>
      <c r="O75" s="272"/>
      <c r="P75" s="276"/>
      <c r="Q75" s="277"/>
      <c r="R75" s="274"/>
      <c r="S75" s="275"/>
      <c r="T75" s="275"/>
      <c r="U75" s="247"/>
    </row>
    <row r="76" ht="43.5" customHeight="1">
      <c r="A76" s="247"/>
      <c r="B76" s="247"/>
      <c r="C76" s="266"/>
      <c r="D76" s="267"/>
      <c r="E76" s="268"/>
      <c r="F76" s="247"/>
      <c r="G76" s="269"/>
      <c r="H76" s="247"/>
      <c r="I76" s="270"/>
      <c r="J76" s="270"/>
      <c r="K76" s="270"/>
      <c r="L76" s="247"/>
      <c r="M76" s="271"/>
      <c r="N76" s="271"/>
      <c r="O76" s="272"/>
      <c r="P76" s="276"/>
      <c r="Q76" s="277"/>
      <c r="R76" s="274"/>
      <c r="S76" s="275"/>
      <c r="T76" s="275"/>
      <c r="U76" s="247"/>
    </row>
    <row r="77" ht="43.5" customHeight="1">
      <c r="A77" s="247"/>
      <c r="B77" s="247"/>
      <c r="C77" s="266"/>
      <c r="D77" s="267"/>
      <c r="E77" s="268"/>
      <c r="F77" s="247"/>
      <c r="G77" s="269"/>
      <c r="H77" s="247"/>
      <c r="I77" s="270"/>
      <c r="J77" s="270"/>
      <c r="K77" s="270"/>
      <c r="L77" s="247"/>
      <c r="M77" s="271"/>
      <c r="N77" s="271"/>
      <c r="O77" s="272"/>
      <c r="P77" s="276"/>
      <c r="Q77" s="277"/>
      <c r="R77" s="274"/>
      <c r="S77" s="275"/>
      <c r="T77" s="275"/>
      <c r="U77" s="247"/>
    </row>
    <row r="78" ht="43.5" customHeight="1">
      <c r="A78" s="247"/>
      <c r="B78" s="247"/>
      <c r="C78" s="266"/>
      <c r="D78" s="267"/>
      <c r="E78" s="268"/>
      <c r="F78" s="247"/>
      <c r="G78" s="269"/>
      <c r="H78" s="247"/>
      <c r="I78" s="270"/>
      <c r="J78" s="270"/>
      <c r="K78" s="270"/>
      <c r="L78" s="247"/>
      <c r="M78" s="271"/>
      <c r="N78" s="271"/>
      <c r="O78" s="272"/>
      <c r="P78" s="276"/>
      <c r="Q78" s="277"/>
      <c r="R78" s="274"/>
      <c r="S78" s="275"/>
      <c r="T78" s="275"/>
      <c r="U78" s="247"/>
    </row>
    <row r="79" ht="43.5" customHeight="1">
      <c r="A79" s="247"/>
      <c r="B79" s="247"/>
      <c r="C79" s="266"/>
      <c r="D79" s="267"/>
      <c r="E79" s="268"/>
      <c r="F79" s="247"/>
      <c r="G79" s="269"/>
      <c r="H79" s="247"/>
      <c r="I79" s="270"/>
      <c r="J79" s="270"/>
      <c r="K79" s="270"/>
      <c r="L79" s="247"/>
      <c r="M79" s="271"/>
      <c r="N79" s="271"/>
      <c r="O79" s="272"/>
      <c r="P79" s="276"/>
      <c r="Q79" s="277"/>
      <c r="R79" s="274"/>
      <c r="S79" s="275"/>
      <c r="T79" s="275"/>
      <c r="U79" s="247"/>
    </row>
    <row r="80" ht="43.5" customHeight="1">
      <c r="A80" s="247"/>
      <c r="B80" s="247"/>
      <c r="C80" s="266"/>
      <c r="D80" s="267"/>
      <c r="E80" s="268"/>
      <c r="F80" s="247"/>
      <c r="G80" s="269"/>
      <c r="H80" s="247"/>
      <c r="I80" s="270"/>
      <c r="J80" s="270"/>
      <c r="K80" s="270"/>
      <c r="L80" s="247"/>
      <c r="M80" s="271"/>
      <c r="N80" s="271"/>
      <c r="O80" s="272"/>
      <c r="P80" s="276"/>
      <c r="Q80" s="277"/>
      <c r="R80" s="274"/>
      <c r="S80" s="275"/>
      <c r="T80" s="275"/>
      <c r="U80" s="247"/>
    </row>
    <row r="81" ht="43.5" customHeight="1">
      <c r="A81" s="247"/>
      <c r="B81" s="247"/>
      <c r="C81" s="266"/>
      <c r="D81" s="267"/>
      <c r="E81" s="268"/>
      <c r="F81" s="247"/>
      <c r="G81" s="269"/>
      <c r="H81" s="247"/>
      <c r="I81" s="270"/>
      <c r="J81" s="270"/>
      <c r="K81" s="270"/>
      <c r="L81" s="247"/>
      <c r="M81" s="271"/>
      <c r="N81" s="271"/>
      <c r="O81" s="272"/>
      <c r="P81" s="276"/>
      <c r="Q81" s="277"/>
      <c r="R81" s="274"/>
      <c r="S81" s="275"/>
      <c r="T81" s="275"/>
      <c r="U81" s="247"/>
    </row>
    <row r="82" ht="43.5" customHeight="1">
      <c r="A82" s="247"/>
      <c r="B82" s="247"/>
      <c r="C82" s="266"/>
      <c r="D82" s="267"/>
      <c r="E82" s="268"/>
      <c r="F82" s="247"/>
      <c r="G82" s="269"/>
      <c r="H82" s="247"/>
      <c r="I82" s="270"/>
      <c r="J82" s="270"/>
      <c r="K82" s="270"/>
      <c r="L82" s="247"/>
      <c r="M82" s="271"/>
      <c r="N82" s="271"/>
      <c r="O82" s="272"/>
      <c r="P82" s="276"/>
      <c r="Q82" s="277"/>
      <c r="R82" s="274"/>
      <c r="S82" s="275"/>
      <c r="T82" s="275"/>
      <c r="U82" s="247"/>
    </row>
    <row r="83" ht="43.5" customHeight="1">
      <c r="A83" s="247"/>
      <c r="B83" s="247"/>
      <c r="C83" s="266"/>
      <c r="D83" s="267"/>
      <c r="E83" s="268"/>
      <c r="F83" s="247"/>
      <c r="G83" s="269"/>
      <c r="H83" s="247"/>
      <c r="I83" s="270"/>
      <c r="J83" s="270"/>
      <c r="K83" s="270"/>
      <c r="L83" s="247"/>
      <c r="M83" s="271"/>
      <c r="N83" s="271"/>
      <c r="O83" s="272"/>
      <c r="P83" s="276"/>
      <c r="Q83" s="277"/>
      <c r="R83" s="274"/>
      <c r="S83" s="275"/>
      <c r="T83" s="275"/>
      <c r="U83" s="247"/>
    </row>
    <row r="84" ht="43.5" customHeight="1">
      <c r="A84" s="247"/>
      <c r="B84" s="247"/>
      <c r="C84" s="266"/>
      <c r="D84" s="267"/>
      <c r="E84" s="268"/>
      <c r="F84" s="247"/>
      <c r="G84" s="269"/>
      <c r="H84" s="247"/>
      <c r="I84" s="270"/>
      <c r="J84" s="270"/>
      <c r="K84" s="270"/>
      <c r="L84" s="247"/>
      <c r="M84" s="271"/>
      <c r="N84" s="271"/>
      <c r="O84" s="272"/>
      <c r="P84" s="276"/>
      <c r="Q84" s="277"/>
      <c r="R84" s="274"/>
      <c r="S84" s="275"/>
      <c r="T84" s="275"/>
      <c r="U84" s="247"/>
    </row>
    <row r="85" ht="43.5" customHeight="1">
      <c r="A85" s="247"/>
      <c r="B85" s="247"/>
      <c r="C85" s="266"/>
      <c r="D85" s="267"/>
      <c r="E85" s="268"/>
      <c r="F85" s="247"/>
      <c r="G85" s="269"/>
      <c r="H85" s="247"/>
      <c r="I85" s="270"/>
      <c r="J85" s="270"/>
      <c r="K85" s="270"/>
      <c r="L85" s="247"/>
      <c r="M85" s="271"/>
      <c r="N85" s="271"/>
      <c r="O85" s="272"/>
      <c r="P85" s="276"/>
      <c r="Q85" s="277"/>
      <c r="R85" s="274"/>
      <c r="S85" s="275"/>
      <c r="T85" s="275"/>
      <c r="U85" s="247"/>
    </row>
    <row r="86" ht="43.5" customHeight="1">
      <c r="A86" s="247"/>
      <c r="B86" s="247"/>
      <c r="C86" s="266"/>
      <c r="D86" s="267"/>
      <c r="E86" s="268"/>
      <c r="F86" s="247"/>
      <c r="G86" s="269"/>
      <c r="H86" s="247"/>
      <c r="I86" s="270"/>
      <c r="J86" s="270"/>
      <c r="K86" s="270"/>
      <c r="L86" s="247"/>
      <c r="M86" s="271"/>
      <c r="N86" s="271"/>
      <c r="O86" s="272"/>
      <c r="P86" s="276"/>
      <c r="Q86" s="277"/>
      <c r="R86" s="274"/>
      <c r="S86" s="275"/>
      <c r="T86" s="275"/>
      <c r="U86" s="247"/>
    </row>
    <row r="87" ht="43.5" customHeight="1">
      <c r="A87" s="247"/>
      <c r="B87" s="247"/>
      <c r="C87" s="266"/>
      <c r="D87" s="267"/>
      <c r="E87" s="268"/>
      <c r="F87" s="247"/>
      <c r="G87" s="269"/>
      <c r="H87" s="247"/>
      <c r="I87" s="270"/>
      <c r="J87" s="270"/>
      <c r="K87" s="270"/>
      <c r="L87" s="247"/>
      <c r="M87" s="271"/>
      <c r="N87" s="271"/>
      <c r="O87" s="272"/>
      <c r="P87" s="276"/>
      <c r="Q87" s="277"/>
      <c r="R87" s="274"/>
      <c r="S87" s="275"/>
      <c r="T87" s="275"/>
      <c r="U87" s="247"/>
    </row>
    <row r="88" ht="43.5" customHeight="1">
      <c r="A88" s="247"/>
      <c r="B88" s="247"/>
      <c r="C88" s="266"/>
      <c r="D88" s="267"/>
      <c r="E88" s="268"/>
      <c r="F88" s="247"/>
      <c r="G88" s="269"/>
      <c r="H88" s="247"/>
      <c r="I88" s="270"/>
      <c r="J88" s="270"/>
      <c r="K88" s="270"/>
      <c r="L88" s="247"/>
      <c r="M88" s="271"/>
      <c r="N88" s="271"/>
      <c r="O88" s="272"/>
      <c r="P88" s="276"/>
      <c r="Q88" s="277"/>
      <c r="R88" s="274"/>
      <c r="S88" s="275"/>
      <c r="T88" s="275"/>
      <c r="U88" s="247"/>
    </row>
    <row r="89" ht="43.5" customHeight="1">
      <c r="A89" s="247"/>
      <c r="B89" s="247"/>
      <c r="C89" s="266"/>
      <c r="D89" s="267"/>
      <c r="E89" s="268"/>
      <c r="F89" s="247"/>
      <c r="G89" s="269"/>
      <c r="H89" s="247"/>
      <c r="I89" s="270"/>
      <c r="J89" s="270"/>
      <c r="K89" s="270"/>
      <c r="L89" s="247"/>
      <c r="M89" s="271"/>
      <c r="N89" s="271"/>
      <c r="O89" s="272"/>
      <c r="P89" s="276"/>
      <c r="Q89" s="277"/>
      <c r="R89" s="274"/>
      <c r="S89" s="275"/>
      <c r="T89" s="275"/>
      <c r="U89" s="247"/>
    </row>
    <row r="90" ht="43.5" customHeight="1">
      <c r="A90" s="247"/>
      <c r="B90" s="247"/>
      <c r="C90" s="266"/>
      <c r="D90" s="267"/>
      <c r="E90" s="268"/>
      <c r="F90" s="247"/>
      <c r="G90" s="269"/>
      <c r="H90" s="247"/>
      <c r="I90" s="270"/>
      <c r="J90" s="270"/>
      <c r="K90" s="270"/>
      <c r="L90" s="247"/>
      <c r="M90" s="271"/>
      <c r="N90" s="271"/>
      <c r="O90" s="272"/>
      <c r="P90" s="276"/>
      <c r="Q90" s="277"/>
      <c r="R90" s="274"/>
      <c r="S90" s="275"/>
      <c r="T90" s="275"/>
      <c r="U90" s="247"/>
    </row>
    <row r="91" ht="43.5" customHeight="1">
      <c r="A91" s="247"/>
      <c r="B91" s="247"/>
      <c r="C91" s="266"/>
      <c r="D91" s="267"/>
      <c r="E91" s="268"/>
      <c r="F91" s="247"/>
      <c r="G91" s="269"/>
      <c r="H91" s="247"/>
      <c r="I91" s="270"/>
      <c r="J91" s="270"/>
      <c r="K91" s="270"/>
      <c r="L91" s="247"/>
      <c r="M91" s="271"/>
      <c r="N91" s="271"/>
      <c r="O91" s="272"/>
      <c r="P91" s="276"/>
      <c r="Q91" s="277"/>
      <c r="R91" s="274"/>
      <c r="S91" s="275"/>
      <c r="T91" s="275"/>
      <c r="U91" s="247"/>
    </row>
    <row r="92" ht="43.5" customHeight="1">
      <c r="A92" s="247"/>
      <c r="B92" s="247"/>
      <c r="C92" s="266"/>
      <c r="D92" s="267"/>
      <c r="E92" s="268"/>
      <c r="F92" s="247"/>
      <c r="G92" s="269"/>
      <c r="H92" s="247"/>
      <c r="I92" s="270"/>
      <c r="J92" s="270"/>
      <c r="K92" s="270"/>
      <c r="L92" s="247"/>
      <c r="M92" s="271"/>
      <c r="N92" s="271"/>
      <c r="O92" s="272"/>
      <c r="P92" s="276"/>
      <c r="Q92" s="277"/>
      <c r="R92" s="274"/>
      <c r="S92" s="275"/>
      <c r="T92" s="275"/>
      <c r="U92" s="247"/>
    </row>
    <row r="93" ht="43.5" customHeight="1">
      <c r="A93" s="247"/>
      <c r="B93" s="247"/>
      <c r="C93" s="266"/>
      <c r="D93" s="267"/>
      <c r="E93" s="268"/>
      <c r="F93" s="247"/>
      <c r="G93" s="269"/>
      <c r="H93" s="247"/>
      <c r="I93" s="270"/>
      <c r="J93" s="270"/>
      <c r="K93" s="270"/>
      <c r="L93" s="247"/>
      <c r="M93" s="271"/>
      <c r="N93" s="271"/>
      <c r="O93" s="272"/>
      <c r="P93" s="276"/>
      <c r="Q93" s="277"/>
      <c r="R93" s="274"/>
      <c r="S93" s="275"/>
      <c r="T93" s="275"/>
      <c r="U93" s="247"/>
    </row>
    <row r="94" ht="43.5" customHeight="1">
      <c r="A94" s="247"/>
      <c r="B94" s="247"/>
      <c r="C94" s="266"/>
      <c r="D94" s="267"/>
      <c r="E94" s="268"/>
      <c r="F94" s="247"/>
      <c r="G94" s="269"/>
      <c r="H94" s="247"/>
      <c r="I94" s="270"/>
      <c r="J94" s="270"/>
      <c r="K94" s="270"/>
      <c r="L94" s="247"/>
      <c r="M94" s="271"/>
      <c r="N94" s="271"/>
      <c r="O94" s="272"/>
      <c r="P94" s="276"/>
      <c r="Q94" s="277"/>
      <c r="R94" s="274"/>
      <c r="S94" s="275"/>
      <c r="T94" s="275"/>
      <c r="U94" s="247"/>
    </row>
    <row r="95" ht="43.5" customHeight="1">
      <c r="A95" s="247"/>
      <c r="B95" s="247"/>
      <c r="C95" s="266"/>
      <c r="D95" s="267"/>
      <c r="E95" s="268"/>
      <c r="F95" s="247"/>
      <c r="G95" s="269"/>
      <c r="H95" s="247"/>
      <c r="I95" s="270"/>
      <c r="J95" s="270"/>
      <c r="K95" s="270"/>
      <c r="L95" s="247"/>
      <c r="M95" s="271"/>
      <c r="N95" s="271"/>
      <c r="O95" s="272"/>
      <c r="P95" s="276"/>
      <c r="Q95" s="277"/>
      <c r="R95" s="274"/>
      <c r="S95" s="275"/>
      <c r="T95" s="275"/>
      <c r="U95" s="247"/>
    </row>
    <row r="96" ht="43.5" customHeight="1">
      <c r="A96" s="247"/>
      <c r="B96" s="247"/>
      <c r="C96" s="266"/>
      <c r="D96" s="267"/>
      <c r="E96" s="268"/>
      <c r="F96" s="247"/>
      <c r="G96" s="269"/>
      <c r="H96" s="247"/>
      <c r="I96" s="270"/>
      <c r="J96" s="270"/>
      <c r="K96" s="270"/>
      <c r="L96" s="247"/>
      <c r="M96" s="271"/>
      <c r="N96" s="271"/>
      <c r="O96" s="272"/>
      <c r="P96" s="276"/>
      <c r="Q96" s="277"/>
      <c r="R96" s="274"/>
      <c r="S96" s="275"/>
      <c r="T96" s="275"/>
      <c r="U96" s="247"/>
    </row>
    <row r="97" ht="43.5" customHeight="1">
      <c r="A97" s="247"/>
      <c r="B97" s="247"/>
      <c r="C97" s="266"/>
      <c r="D97" s="267"/>
      <c r="E97" s="268"/>
      <c r="F97" s="247"/>
      <c r="G97" s="269"/>
      <c r="H97" s="247"/>
      <c r="I97" s="270"/>
      <c r="J97" s="270"/>
      <c r="K97" s="270"/>
      <c r="L97" s="247"/>
      <c r="M97" s="271"/>
      <c r="N97" s="271"/>
      <c r="O97" s="272"/>
      <c r="P97" s="276"/>
      <c r="Q97" s="277"/>
      <c r="R97" s="274"/>
      <c r="S97" s="275"/>
      <c r="T97" s="275"/>
      <c r="U97" s="247"/>
    </row>
    <row r="98" ht="43.5" customHeight="1">
      <c r="A98" s="247"/>
      <c r="B98" s="247"/>
      <c r="C98" s="266"/>
      <c r="D98" s="267"/>
      <c r="E98" s="268"/>
      <c r="F98" s="247"/>
      <c r="G98" s="269"/>
      <c r="H98" s="247"/>
      <c r="I98" s="270"/>
      <c r="J98" s="270"/>
      <c r="K98" s="270"/>
      <c r="L98" s="247"/>
      <c r="M98" s="271"/>
      <c r="N98" s="271"/>
      <c r="O98" s="272"/>
      <c r="P98" s="276"/>
      <c r="Q98" s="277"/>
      <c r="R98" s="274"/>
      <c r="S98" s="275"/>
      <c r="T98" s="275"/>
      <c r="U98" s="247"/>
    </row>
    <row r="99" ht="43.5" customHeight="1">
      <c r="A99" s="247"/>
      <c r="B99" s="247"/>
      <c r="C99" s="266"/>
      <c r="D99" s="267"/>
      <c r="E99" s="268"/>
      <c r="F99" s="247"/>
      <c r="G99" s="269"/>
      <c r="H99" s="247"/>
      <c r="I99" s="270"/>
      <c r="J99" s="270"/>
      <c r="K99" s="270"/>
      <c r="L99" s="247"/>
      <c r="M99" s="271"/>
      <c r="N99" s="271"/>
      <c r="O99" s="272"/>
      <c r="P99" s="276"/>
      <c r="Q99" s="277"/>
      <c r="R99" s="274"/>
      <c r="S99" s="275"/>
      <c r="T99" s="275"/>
      <c r="U99" s="247"/>
    </row>
    <row r="100" ht="43.5" customHeight="1">
      <c r="A100" s="247"/>
      <c r="B100" s="247"/>
      <c r="C100" s="266"/>
      <c r="D100" s="267"/>
      <c r="E100" s="268"/>
      <c r="F100" s="247"/>
      <c r="G100" s="269"/>
      <c r="H100" s="247"/>
      <c r="I100" s="270"/>
      <c r="J100" s="270"/>
      <c r="K100" s="270"/>
      <c r="L100" s="247"/>
      <c r="M100" s="271"/>
      <c r="N100" s="271"/>
      <c r="O100" s="272"/>
      <c r="P100" s="276"/>
      <c r="Q100" s="277"/>
      <c r="R100" s="274"/>
      <c r="S100" s="275"/>
      <c r="T100" s="275"/>
      <c r="U100" s="247"/>
    </row>
    <row r="101" ht="43.5" customHeight="1">
      <c r="A101" s="247"/>
      <c r="B101" s="247"/>
      <c r="C101" s="266"/>
      <c r="D101" s="267"/>
      <c r="E101" s="268"/>
      <c r="F101" s="247"/>
      <c r="G101" s="269"/>
      <c r="H101" s="247"/>
      <c r="I101" s="270"/>
      <c r="J101" s="270"/>
      <c r="K101" s="270"/>
      <c r="L101" s="247"/>
      <c r="M101" s="271"/>
      <c r="N101" s="271"/>
      <c r="O101" s="272"/>
      <c r="P101" s="276"/>
      <c r="Q101" s="277"/>
      <c r="R101" s="274"/>
      <c r="S101" s="275"/>
      <c r="T101" s="275"/>
      <c r="U101" s="247"/>
    </row>
    <row r="102" ht="43.5" customHeight="1">
      <c r="A102" s="247"/>
      <c r="B102" s="247"/>
      <c r="C102" s="266"/>
      <c r="D102" s="267"/>
      <c r="E102" s="268"/>
      <c r="F102" s="247"/>
      <c r="G102" s="269"/>
      <c r="H102" s="247"/>
      <c r="I102" s="270"/>
      <c r="J102" s="270"/>
      <c r="K102" s="270"/>
      <c r="L102" s="247"/>
      <c r="M102" s="271"/>
      <c r="N102" s="271"/>
      <c r="O102" s="272"/>
      <c r="P102" s="276"/>
      <c r="Q102" s="277"/>
      <c r="R102" s="274"/>
      <c r="S102" s="275"/>
      <c r="T102" s="275"/>
      <c r="U102" s="247"/>
    </row>
    <row r="103" ht="43.5" customHeight="1">
      <c r="A103" s="247"/>
      <c r="B103" s="247"/>
      <c r="C103" s="266"/>
      <c r="D103" s="267"/>
      <c r="E103" s="268"/>
      <c r="F103" s="247"/>
      <c r="G103" s="269"/>
      <c r="H103" s="247"/>
      <c r="I103" s="270"/>
      <c r="J103" s="270"/>
      <c r="K103" s="270"/>
      <c r="L103" s="247"/>
      <c r="M103" s="271"/>
      <c r="N103" s="271"/>
      <c r="O103" s="272"/>
      <c r="P103" s="276"/>
      <c r="Q103" s="277"/>
      <c r="R103" s="274"/>
      <c r="S103" s="275"/>
      <c r="T103" s="275"/>
      <c r="U103" s="247"/>
    </row>
    <row r="104" ht="43.5" customHeight="1">
      <c r="A104" s="247"/>
      <c r="B104" s="247"/>
      <c r="C104" s="266"/>
      <c r="D104" s="267"/>
      <c r="E104" s="268"/>
      <c r="F104" s="247"/>
      <c r="G104" s="269"/>
      <c r="H104" s="247"/>
      <c r="I104" s="270"/>
      <c r="J104" s="270"/>
      <c r="K104" s="270"/>
      <c r="L104" s="247"/>
      <c r="M104" s="271"/>
      <c r="N104" s="271"/>
      <c r="O104" s="272"/>
      <c r="P104" s="276"/>
      <c r="Q104" s="277"/>
      <c r="R104" s="274"/>
      <c r="S104" s="275"/>
      <c r="T104" s="275"/>
      <c r="U104" s="247"/>
    </row>
    <row r="105" ht="43.5" customHeight="1">
      <c r="A105" s="247"/>
      <c r="B105" s="247"/>
      <c r="C105" s="266"/>
      <c r="D105" s="267"/>
      <c r="E105" s="268"/>
      <c r="F105" s="247"/>
      <c r="G105" s="269"/>
      <c r="H105" s="247"/>
      <c r="I105" s="270"/>
      <c r="J105" s="270"/>
      <c r="K105" s="270"/>
      <c r="L105" s="247"/>
      <c r="M105" s="271"/>
      <c r="N105" s="271"/>
      <c r="O105" s="272"/>
      <c r="P105" s="276"/>
      <c r="Q105" s="277"/>
      <c r="R105" s="274"/>
      <c r="S105" s="275"/>
      <c r="T105" s="275"/>
      <c r="U105" s="247"/>
    </row>
    <row r="106" ht="43.5" customHeight="1">
      <c r="A106" s="247"/>
      <c r="B106" s="247"/>
      <c r="C106" s="266"/>
      <c r="D106" s="267"/>
      <c r="E106" s="268"/>
      <c r="F106" s="247"/>
      <c r="G106" s="269"/>
      <c r="H106" s="247"/>
      <c r="I106" s="270"/>
      <c r="J106" s="270"/>
      <c r="K106" s="270"/>
      <c r="L106" s="247"/>
      <c r="M106" s="271"/>
      <c r="N106" s="271"/>
      <c r="O106" s="272"/>
      <c r="P106" s="276"/>
      <c r="Q106" s="277"/>
      <c r="R106" s="274"/>
      <c r="S106" s="275"/>
      <c r="T106" s="275"/>
      <c r="U106" s="247"/>
    </row>
    <row r="107" ht="43.5" customHeight="1">
      <c r="A107" s="247"/>
      <c r="B107" s="247"/>
      <c r="C107" s="266"/>
      <c r="D107" s="267"/>
      <c r="E107" s="268"/>
      <c r="F107" s="247"/>
      <c r="G107" s="269"/>
      <c r="H107" s="247"/>
      <c r="I107" s="270"/>
      <c r="J107" s="270"/>
      <c r="K107" s="270"/>
      <c r="L107" s="247"/>
      <c r="M107" s="271"/>
      <c r="N107" s="271"/>
      <c r="O107" s="272"/>
      <c r="P107" s="276"/>
      <c r="Q107" s="277"/>
      <c r="R107" s="274"/>
      <c r="S107" s="275"/>
      <c r="T107" s="275"/>
      <c r="U107" s="247"/>
    </row>
    <row r="108" ht="43.5" customHeight="1">
      <c r="A108" s="247"/>
      <c r="B108" s="247"/>
      <c r="C108" s="266"/>
      <c r="D108" s="267"/>
      <c r="E108" s="268"/>
      <c r="F108" s="247"/>
      <c r="G108" s="269"/>
      <c r="H108" s="247"/>
      <c r="I108" s="270"/>
      <c r="J108" s="270"/>
      <c r="K108" s="270"/>
      <c r="L108" s="247"/>
      <c r="M108" s="271"/>
      <c r="N108" s="271"/>
      <c r="O108" s="272"/>
      <c r="P108" s="276"/>
      <c r="Q108" s="277"/>
      <c r="R108" s="274"/>
      <c r="S108" s="275"/>
      <c r="T108" s="275"/>
      <c r="U108" s="247"/>
    </row>
    <row r="109" ht="43.5" customHeight="1">
      <c r="A109" s="247"/>
      <c r="B109" s="247"/>
      <c r="C109" s="266"/>
      <c r="D109" s="267"/>
      <c r="E109" s="268"/>
      <c r="F109" s="247"/>
      <c r="G109" s="269"/>
      <c r="H109" s="247"/>
      <c r="I109" s="270"/>
      <c r="J109" s="270"/>
      <c r="K109" s="270"/>
      <c r="L109" s="247"/>
      <c r="M109" s="271"/>
      <c r="N109" s="271"/>
      <c r="O109" s="272"/>
      <c r="P109" s="276"/>
      <c r="Q109" s="277"/>
      <c r="R109" s="274"/>
      <c r="S109" s="275"/>
      <c r="T109" s="275"/>
      <c r="U109" s="247"/>
    </row>
    <row r="110" ht="43.5" customHeight="1">
      <c r="A110" s="247"/>
      <c r="B110" s="247"/>
      <c r="C110" s="266"/>
      <c r="D110" s="267"/>
      <c r="E110" s="268"/>
      <c r="F110" s="247"/>
      <c r="G110" s="269"/>
      <c r="H110" s="247"/>
      <c r="I110" s="270"/>
      <c r="J110" s="270"/>
      <c r="K110" s="270"/>
      <c r="L110" s="247"/>
      <c r="M110" s="271"/>
      <c r="N110" s="271"/>
      <c r="O110" s="272"/>
      <c r="P110" s="276"/>
      <c r="Q110" s="277"/>
      <c r="R110" s="274"/>
      <c r="S110" s="275"/>
      <c r="T110" s="275"/>
      <c r="U110" s="247"/>
    </row>
    <row r="111" ht="43.5" customHeight="1">
      <c r="A111" s="247"/>
      <c r="B111" s="247"/>
      <c r="C111" s="266"/>
      <c r="D111" s="267"/>
      <c r="E111" s="268"/>
      <c r="F111" s="247"/>
      <c r="G111" s="269"/>
      <c r="H111" s="247"/>
      <c r="I111" s="270"/>
      <c r="J111" s="270"/>
      <c r="K111" s="270"/>
      <c r="L111" s="247"/>
      <c r="M111" s="271"/>
      <c r="N111" s="271"/>
      <c r="O111" s="272"/>
      <c r="P111" s="276"/>
      <c r="Q111" s="277"/>
      <c r="R111" s="274"/>
      <c r="S111" s="275"/>
      <c r="T111" s="275"/>
      <c r="U111" s="247"/>
    </row>
    <row r="112" ht="43.5" customHeight="1">
      <c r="A112" s="247"/>
      <c r="B112" s="247"/>
      <c r="C112" s="266"/>
      <c r="D112" s="267"/>
      <c r="E112" s="268"/>
      <c r="F112" s="247"/>
      <c r="G112" s="269"/>
      <c r="H112" s="247"/>
      <c r="I112" s="270"/>
      <c r="J112" s="270"/>
      <c r="K112" s="270"/>
      <c r="L112" s="247"/>
      <c r="M112" s="271"/>
      <c r="N112" s="271"/>
      <c r="O112" s="272"/>
      <c r="P112" s="276"/>
      <c r="Q112" s="277"/>
      <c r="R112" s="274"/>
      <c r="S112" s="275"/>
      <c r="T112" s="275"/>
      <c r="U112" s="247"/>
    </row>
    <row r="113" ht="43.5" customHeight="1">
      <c r="A113" s="247"/>
      <c r="B113" s="247"/>
      <c r="C113" s="266"/>
      <c r="D113" s="267"/>
      <c r="E113" s="268"/>
      <c r="F113" s="247"/>
      <c r="G113" s="269"/>
      <c r="H113" s="247"/>
      <c r="I113" s="270"/>
      <c r="J113" s="270"/>
      <c r="K113" s="270"/>
      <c r="L113" s="247"/>
      <c r="M113" s="271"/>
      <c r="N113" s="271"/>
      <c r="O113" s="272"/>
      <c r="P113" s="276"/>
      <c r="Q113" s="277"/>
      <c r="R113" s="274"/>
      <c r="S113" s="275"/>
      <c r="T113" s="275"/>
      <c r="U113" s="247"/>
    </row>
    <row r="114" ht="43.5" customHeight="1">
      <c r="A114" s="247"/>
      <c r="B114" s="247"/>
      <c r="C114" s="266"/>
      <c r="D114" s="267"/>
      <c r="E114" s="268"/>
      <c r="F114" s="247"/>
      <c r="G114" s="269"/>
      <c r="H114" s="247"/>
      <c r="I114" s="270"/>
      <c r="J114" s="270"/>
      <c r="K114" s="270"/>
      <c r="L114" s="247"/>
      <c r="M114" s="271"/>
      <c r="N114" s="271"/>
      <c r="O114" s="272"/>
      <c r="P114" s="276"/>
      <c r="Q114" s="277"/>
      <c r="R114" s="274"/>
      <c r="S114" s="275"/>
      <c r="T114" s="275"/>
      <c r="U114" s="247"/>
    </row>
    <row r="115" ht="43.5" customHeight="1">
      <c r="A115" s="247"/>
      <c r="B115" s="247"/>
      <c r="C115" s="266"/>
      <c r="D115" s="267"/>
      <c r="E115" s="268"/>
      <c r="F115" s="247"/>
      <c r="G115" s="269"/>
      <c r="H115" s="247"/>
      <c r="I115" s="270"/>
      <c r="J115" s="270"/>
      <c r="K115" s="270"/>
      <c r="L115" s="247"/>
      <c r="M115" s="271"/>
      <c r="N115" s="271"/>
      <c r="O115" s="272"/>
      <c r="P115" s="276"/>
      <c r="Q115" s="277"/>
      <c r="R115" s="274"/>
      <c r="S115" s="275"/>
      <c r="T115" s="275"/>
      <c r="U115" s="247"/>
    </row>
    <row r="116" ht="43.5" customHeight="1">
      <c r="A116" s="247"/>
      <c r="B116" s="247"/>
      <c r="C116" s="266"/>
      <c r="D116" s="267"/>
      <c r="E116" s="268"/>
      <c r="F116" s="247"/>
      <c r="G116" s="269"/>
      <c r="H116" s="247"/>
      <c r="I116" s="270"/>
      <c r="J116" s="270"/>
      <c r="K116" s="270"/>
      <c r="L116" s="247"/>
      <c r="M116" s="271"/>
      <c r="N116" s="271"/>
      <c r="O116" s="272"/>
      <c r="P116" s="276"/>
      <c r="Q116" s="277"/>
      <c r="R116" s="274"/>
      <c r="S116" s="275"/>
      <c r="T116" s="275"/>
      <c r="U116" s="247"/>
    </row>
    <row r="117" ht="43.5" customHeight="1">
      <c r="A117" s="247"/>
      <c r="B117" s="247"/>
      <c r="C117" s="266"/>
      <c r="D117" s="267"/>
      <c r="E117" s="268"/>
      <c r="F117" s="247"/>
      <c r="G117" s="269"/>
      <c r="H117" s="247"/>
      <c r="I117" s="270"/>
      <c r="J117" s="270"/>
      <c r="K117" s="270"/>
      <c r="L117" s="247"/>
      <c r="M117" s="271"/>
      <c r="N117" s="271"/>
      <c r="O117" s="272"/>
      <c r="P117" s="276"/>
      <c r="Q117" s="277"/>
      <c r="R117" s="274"/>
      <c r="S117" s="275"/>
      <c r="T117" s="275"/>
      <c r="U117" s="247"/>
    </row>
    <row r="118" ht="43.5" customHeight="1">
      <c r="A118" s="247"/>
      <c r="B118" s="247"/>
      <c r="C118" s="266"/>
      <c r="D118" s="267"/>
      <c r="E118" s="268"/>
      <c r="F118" s="247"/>
      <c r="G118" s="269"/>
      <c r="H118" s="247"/>
      <c r="I118" s="270"/>
      <c r="J118" s="270"/>
      <c r="K118" s="270"/>
      <c r="L118" s="247"/>
      <c r="M118" s="271"/>
      <c r="N118" s="271"/>
      <c r="O118" s="272"/>
      <c r="P118" s="276"/>
      <c r="Q118" s="277"/>
      <c r="R118" s="274"/>
      <c r="S118" s="275"/>
      <c r="T118" s="275"/>
      <c r="U118" s="247"/>
    </row>
    <row r="119" ht="43.5" customHeight="1">
      <c r="A119" s="247"/>
      <c r="B119" s="247"/>
      <c r="C119" s="266"/>
      <c r="D119" s="267"/>
      <c r="E119" s="268"/>
      <c r="F119" s="247"/>
      <c r="G119" s="269"/>
      <c r="H119" s="247"/>
      <c r="I119" s="270"/>
      <c r="J119" s="270"/>
      <c r="K119" s="270"/>
      <c r="L119" s="247"/>
      <c r="M119" s="271"/>
      <c r="N119" s="271"/>
      <c r="O119" s="272"/>
      <c r="P119" s="276"/>
      <c r="Q119" s="277"/>
      <c r="R119" s="274"/>
      <c r="S119" s="275"/>
      <c r="T119" s="275"/>
      <c r="U119" s="247"/>
    </row>
    <row r="120" ht="43.5" customHeight="1">
      <c r="A120" s="247"/>
      <c r="B120" s="247"/>
      <c r="C120" s="266"/>
      <c r="D120" s="267"/>
      <c r="E120" s="268"/>
      <c r="F120" s="247"/>
      <c r="G120" s="269"/>
      <c r="H120" s="247"/>
      <c r="I120" s="270"/>
      <c r="J120" s="270"/>
      <c r="K120" s="270"/>
      <c r="L120" s="247"/>
      <c r="M120" s="271"/>
      <c r="N120" s="271"/>
      <c r="O120" s="272"/>
      <c r="P120" s="276"/>
      <c r="Q120" s="277"/>
      <c r="R120" s="274"/>
      <c r="S120" s="275"/>
      <c r="T120" s="275"/>
      <c r="U120" s="247"/>
    </row>
    <row r="121" ht="43.5" customHeight="1">
      <c r="A121" s="247"/>
      <c r="B121" s="247"/>
      <c r="C121" s="266"/>
      <c r="D121" s="267"/>
      <c r="E121" s="268"/>
      <c r="F121" s="247"/>
      <c r="G121" s="269"/>
      <c r="H121" s="247"/>
      <c r="I121" s="270"/>
      <c r="J121" s="270"/>
      <c r="K121" s="270"/>
      <c r="L121" s="247"/>
      <c r="M121" s="271"/>
      <c r="N121" s="271"/>
      <c r="O121" s="272"/>
      <c r="P121" s="276"/>
      <c r="Q121" s="277"/>
      <c r="R121" s="274"/>
      <c r="S121" s="275"/>
      <c r="T121" s="275"/>
      <c r="U121" s="247"/>
    </row>
    <row r="122" ht="43.5" customHeight="1">
      <c r="A122" s="247"/>
      <c r="B122" s="247"/>
      <c r="C122" s="266"/>
      <c r="D122" s="267"/>
      <c r="E122" s="268"/>
      <c r="F122" s="247"/>
      <c r="G122" s="269"/>
      <c r="H122" s="247"/>
      <c r="I122" s="270"/>
      <c r="J122" s="270"/>
      <c r="K122" s="270"/>
      <c r="L122" s="247"/>
      <c r="M122" s="271"/>
      <c r="N122" s="271"/>
      <c r="O122" s="272"/>
      <c r="P122" s="276"/>
      <c r="Q122" s="277"/>
      <c r="R122" s="274"/>
      <c r="S122" s="275"/>
      <c r="T122" s="275"/>
      <c r="U122" s="247"/>
    </row>
    <row r="123" ht="43.5" customHeight="1">
      <c r="A123" s="247"/>
      <c r="B123" s="247"/>
      <c r="C123" s="266"/>
      <c r="D123" s="267"/>
      <c r="E123" s="268"/>
      <c r="F123" s="247"/>
      <c r="G123" s="269"/>
      <c r="H123" s="247"/>
      <c r="I123" s="270"/>
      <c r="J123" s="270"/>
      <c r="K123" s="270"/>
      <c r="L123" s="247"/>
      <c r="M123" s="271"/>
      <c r="N123" s="271"/>
      <c r="O123" s="272"/>
      <c r="P123" s="276"/>
      <c r="Q123" s="277"/>
      <c r="R123" s="274"/>
      <c r="S123" s="275"/>
      <c r="T123" s="275"/>
      <c r="U123" s="247"/>
    </row>
    <row r="124" ht="43.5" customHeight="1">
      <c r="A124" s="247"/>
      <c r="B124" s="247"/>
      <c r="C124" s="266"/>
      <c r="D124" s="267"/>
      <c r="E124" s="268"/>
      <c r="F124" s="247"/>
      <c r="G124" s="269"/>
      <c r="H124" s="247"/>
      <c r="I124" s="270"/>
      <c r="J124" s="270"/>
      <c r="K124" s="270"/>
      <c r="L124" s="247"/>
      <c r="M124" s="271"/>
      <c r="N124" s="271"/>
      <c r="O124" s="272"/>
      <c r="P124" s="276"/>
      <c r="Q124" s="277"/>
      <c r="R124" s="274"/>
      <c r="S124" s="275"/>
      <c r="T124" s="275"/>
      <c r="U124" s="247"/>
    </row>
    <row r="125" ht="43.5" customHeight="1">
      <c r="A125" s="247"/>
      <c r="B125" s="247"/>
      <c r="C125" s="266"/>
      <c r="D125" s="267"/>
      <c r="E125" s="268"/>
      <c r="F125" s="247"/>
      <c r="G125" s="269"/>
      <c r="H125" s="247"/>
      <c r="I125" s="270"/>
      <c r="J125" s="270"/>
      <c r="K125" s="270"/>
      <c r="L125" s="247"/>
      <c r="M125" s="271"/>
      <c r="N125" s="271"/>
      <c r="O125" s="272"/>
      <c r="P125" s="276"/>
      <c r="Q125" s="277"/>
      <c r="R125" s="274"/>
      <c r="S125" s="275"/>
      <c r="T125" s="275"/>
      <c r="U125" s="247"/>
    </row>
    <row r="126" ht="43.5" customHeight="1">
      <c r="A126" s="247"/>
      <c r="B126" s="247"/>
      <c r="C126" s="266"/>
      <c r="D126" s="267"/>
      <c r="E126" s="268"/>
      <c r="F126" s="247"/>
      <c r="G126" s="269"/>
      <c r="H126" s="247"/>
      <c r="I126" s="270"/>
      <c r="J126" s="270"/>
      <c r="K126" s="270"/>
      <c r="L126" s="247"/>
      <c r="M126" s="271"/>
      <c r="N126" s="271"/>
      <c r="O126" s="272"/>
      <c r="P126" s="276"/>
      <c r="Q126" s="277"/>
      <c r="R126" s="274"/>
      <c r="S126" s="275"/>
      <c r="T126" s="275"/>
      <c r="U126" s="247"/>
    </row>
    <row r="127" ht="43.5" customHeight="1">
      <c r="A127" s="247"/>
      <c r="B127" s="247"/>
      <c r="C127" s="266"/>
      <c r="D127" s="267"/>
      <c r="E127" s="268"/>
      <c r="F127" s="247"/>
      <c r="G127" s="269"/>
      <c r="H127" s="247"/>
      <c r="I127" s="270"/>
      <c r="J127" s="270"/>
      <c r="K127" s="270"/>
      <c r="L127" s="247"/>
      <c r="M127" s="271"/>
      <c r="N127" s="271"/>
      <c r="O127" s="272"/>
      <c r="P127" s="276"/>
      <c r="Q127" s="277"/>
      <c r="R127" s="274"/>
      <c r="S127" s="275"/>
      <c r="T127" s="275"/>
      <c r="U127" s="247"/>
    </row>
    <row r="128" ht="43.5" customHeight="1">
      <c r="A128" s="247"/>
      <c r="B128" s="247"/>
      <c r="C128" s="266"/>
      <c r="D128" s="267"/>
      <c r="E128" s="268"/>
      <c r="F128" s="247"/>
      <c r="G128" s="269"/>
      <c r="H128" s="247"/>
      <c r="I128" s="270"/>
      <c r="J128" s="270"/>
      <c r="K128" s="270"/>
      <c r="L128" s="247"/>
      <c r="M128" s="271"/>
      <c r="N128" s="271"/>
      <c r="O128" s="272"/>
      <c r="P128" s="276"/>
      <c r="Q128" s="277"/>
      <c r="R128" s="274"/>
      <c r="S128" s="275"/>
      <c r="T128" s="275"/>
      <c r="U128" s="247"/>
    </row>
    <row r="129" ht="43.5" customHeight="1">
      <c r="A129" s="247"/>
      <c r="B129" s="247"/>
      <c r="C129" s="266"/>
      <c r="D129" s="267"/>
      <c r="E129" s="268"/>
      <c r="F129" s="247"/>
      <c r="G129" s="269"/>
      <c r="H129" s="247"/>
      <c r="I129" s="270"/>
      <c r="J129" s="270"/>
      <c r="K129" s="270"/>
      <c r="L129" s="247"/>
      <c r="M129" s="271"/>
      <c r="N129" s="271"/>
      <c r="O129" s="272"/>
      <c r="P129" s="276"/>
      <c r="Q129" s="277"/>
      <c r="R129" s="274"/>
      <c r="S129" s="275"/>
      <c r="T129" s="275"/>
      <c r="U129" s="247"/>
    </row>
    <row r="130" ht="43.5" customHeight="1">
      <c r="A130" s="247"/>
      <c r="B130" s="247"/>
      <c r="C130" s="266"/>
      <c r="D130" s="267"/>
      <c r="E130" s="268"/>
      <c r="F130" s="247"/>
      <c r="G130" s="269"/>
      <c r="H130" s="247"/>
      <c r="I130" s="270"/>
      <c r="J130" s="270"/>
      <c r="K130" s="270"/>
      <c r="L130" s="247"/>
      <c r="M130" s="271"/>
      <c r="N130" s="271"/>
      <c r="O130" s="272"/>
      <c r="P130" s="276"/>
      <c r="Q130" s="277"/>
      <c r="R130" s="274"/>
      <c r="S130" s="275"/>
      <c r="T130" s="275"/>
      <c r="U130" s="247"/>
    </row>
    <row r="131" ht="43.5" customHeight="1">
      <c r="A131" s="247"/>
      <c r="B131" s="247"/>
      <c r="C131" s="266"/>
      <c r="D131" s="267"/>
      <c r="E131" s="268"/>
      <c r="F131" s="247"/>
      <c r="G131" s="269"/>
      <c r="H131" s="247"/>
      <c r="I131" s="270"/>
      <c r="J131" s="270"/>
      <c r="K131" s="270"/>
      <c r="L131" s="247"/>
      <c r="M131" s="271"/>
      <c r="N131" s="271"/>
      <c r="O131" s="272"/>
      <c r="P131" s="276"/>
      <c r="Q131" s="277"/>
      <c r="R131" s="274"/>
      <c r="S131" s="275"/>
      <c r="T131" s="275"/>
      <c r="U131" s="247"/>
    </row>
    <row r="132" ht="43.5" customHeight="1">
      <c r="A132" s="247"/>
      <c r="B132" s="247"/>
      <c r="C132" s="266"/>
      <c r="D132" s="267"/>
      <c r="E132" s="268"/>
      <c r="F132" s="247"/>
      <c r="G132" s="269"/>
      <c r="H132" s="247"/>
      <c r="I132" s="270"/>
      <c r="J132" s="270"/>
      <c r="K132" s="270"/>
      <c r="L132" s="247"/>
      <c r="M132" s="271"/>
      <c r="N132" s="271"/>
      <c r="O132" s="272"/>
      <c r="P132" s="276"/>
      <c r="Q132" s="277"/>
      <c r="R132" s="274"/>
      <c r="S132" s="275"/>
      <c r="T132" s="275"/>
      <c r="U132" s="247"/>
    </row>
    <row r="133" ht="43.5" customHeight="1">
      <c r="A133" s="247"/>
      <c r="B133" s="247"/>
      <c r="C133" s="266"/>
      <c r="D133" s="267"/>
      <c r="E133" s="268"/>
      <c r="F133" s="247"/>
      <c r="G133" s="269"/>
      <c r="H133" s="247"/>
      <c r="I133" s="270"/>
      <c r="J133" s="270"/>
      <c r="K133" s="270"/>
      <c r="L133" s="247"/>
      <c r="M133" s="271"/>
      <c r="N133" s="271"/>
      <c r="O133" s="272"/>
      <c r="P133" s="276"/>
      <c r="Q133" s="277"/>
      <c r="R133" s="274"/>
      <c r="S133" s="275"/>
      <c r="T133" s="275"/>
      <c r="U133" s="247"/>
    </row>
    <row r="134" ht="43.5" customHeight="1">
      <c r="A134" s="247"/>
      <c r="B134" s="247"/>
      <c r="C134" s="266"/>
      <c r="D134" s="267"/>
      <c r="E134" s="268"/>
      <c r="F134" s="247"/>
      <c r="G134" s="269"/>
      <c r="H134" s="247"/>
      <c r="I134" s="270"/>
      <c r="J134" s="270"/>
      <c r="K134" s="270"/>
      <c r="L134" s="247"/>
      <c r="M134" s="271"/>
      <c r="N134" s="271"/>
      <c r="O134" s="272"/>
      <c r="P134" s="276"/>
      <c r="Q134" s="277"/>
      <c r="R134" s="274"/>
      <c r="S134" s="275"/>
      <c r="T134" s="275"/>
      <c r="U134" s="247"/>
    </row>
    <row r="135" ht="43.5" customHeight="1">
      <c r="A135" s="247"/>
      <c r="B135" s="247"/>
      <c r="C135" s="266"/>
      <c r="D135" s="267"/>
      <c r="E135" s="268"/>
      <c r="F135" s="247"/>
      <c r="G135" s="269"/>
      <c r="H135" s="247"/>
      <c r="I135" s="270"/>
      <c r="J135" s="270"/>
      <c r="K135" s="270"/>
      <c r="L135" s="247"/>
      <c r="M135" s="271"/>
      <c r="N135" s="271"/>
      <c r="O135" s="272"/>
      <c r="P135" s="276"/>
      <c r="Q135" s="277"/>
      <c r="R135" s="274"/>
      <c r="S135" s="275"/>
      <c r="T135" s="275"/>
      <c r="U135" s="247"/>
    </row>
    <row r="136" ht="43.5" customHeight="1">
      <c r="A136" s="247"/>
      <c r="B136" s="247"/>
      <c r="C136" s="266"/>
      <c r="D136" s="267"/>
      <c r="E136" s="268"/>
      <c r="F136" s="247"/>
      <c r="G136" s="269"/>
      <c r="H136" s="247"/>
      <c r="I136" s="270"/>
      <c r="J136" s="270"/>
      <c r="K136" s="270"/>
      <c r="L136" s="247"/>
      <c r="M136" s="271"/>
      <c r="N136" s="271"/>
      <c r="O136" s="272"/>
      <c r="P136" s="276"/>
      <c r="Q136" s="277"/>
      <c r="R136" s="274"/>
      <c r="S136" s="275"/>
      <c r="T136" s="275"/>
      <c r="U136" s="247"/>
    </row>
    <row r="137" ht="43.5" customHeight="1">
      <c r="A137" s="247"/>
      <c r="B137" s="247"/>
      <c r="C137" s="266"/>
      <c r="D137" s="267"/>
      <c r="E137" s="268"/>
      <c r="F137" s="247"/>
      <c r="G137" s="269"/>
      <c r="H137" s="247"/>
      <c r="I137" s="270"/>
      <c r="J137" s="270"/>
      <c r="K137" s="270"/>
      <c r="L137" s="247"/>
      <c r="M137" s="271"/>
      <c r="N137" s="271"/>
      <c r="O137" s="272"/>
      <c r="P137" s="276"/>
      <c r="Q137" s="277"/>
      <c r="R137" s="274"/>
      <c r="S137" s="275"/>
      <c r="T137" s="275"/>
      <c r="U137" s="247"/>
    </row>
    <row r="138" ht="43.5" customHeight="1">
      <c r="A138" s="247"/>
      <c r="B138" s="247"/>
      <c r="C138" s="266"/>
      <c r="D138" s="267"/>
      <c r="E138" s="268"/>
      <c r="F138" s="247"/>
      <c r="G138" s="269"/>
      <c r="H138" s="247"/>
      <c r="I138" s="270"/>
      <c r="J138" s="270"/>
      <c r="K138" s="270"/>
      <c r="L138" s="247"/>
      <c r="M138" s="271"/>
      <c r="N138" s="271"/>
      <c r="O138" s="272"/>
      <c r="P138" s="276"/>
      <c r="Q138" s="277"/>
      <c r="R138" s="274"/>
      <c r="S138" s="275"/>
      <c r="T138" s="275"/>
      <c r="U138" s="247"/>
    </row>
    <row r="139" ht="43.5" customHeight="1">
      <c r="A139" s="247"/>
      <c r="B139" s="247"/>
      <c r="C139" s="266"/>
      <c r="D139" s="267"/>
      <c r="E139" s="268"/>
      <c r="F139" s="247"/>
      <c r="G139" s="269"/>
      <c r="H139" s="247"/>
      <c r="I139" s="270"/>
      <c r="J139" s="270"/>
      <c r="K139" s="270"/>
      <c r="L139" s="247"/>
      <c r="M139" s="271"/>
      <c r="N139" s="271"/>
      <c r="O139" s="272"/>
      <c r="P139" s="276"/>
      <c r="Q139" s="277"/>
      <c r="R139" s="274"/>
      <c r="S139" s="275"/>
      <c r="T139" s="275"/>
      <c r="U139" s="247"/>
    </row>
    <row r="140" ht="43.5" customHeight="1">
      <c r="A140" s="247"/>
      <c r="B140" s="247"/>
      <c r="C140" s="266"/>
      <c r="D140" s="267"/>
      <c r="E140" s="268"/>
      <c r="F140" s="247"/>
      <c r="G140" s="269"/>
      <c r="H140" s="247"/>
      <c r="I140" s="270"/>
      <c r="J140" s="270"/>
      <c r="K140" s="270"/>
      <c r="L140" s="247"/>
      <c r="M140" s="271"/>
      <c r="N140" s="271"/>
      <c r="O140" s="272"/>
      <c r="P140" s="276"/>
      <c r="Q140" s="277"/>
      <c r="R140" s="274"/>
      <c r="S140" s="275"/>
      <c r="T140" s="275"/>
      <c r="U140" s="247"/>
    </row>
    <row r="141" ht="43.5" customHeight="1">
      <c r="A141" s="247"/>
      <c r="B141" s="247"/>
      <c r="C141" s="266"/>
      <c r="D141" s="267"/>
      <c r="E141" s="268"/>
      <c r="F141" s="247"/>
      <c r="G141" s="269"/>
      <c r="H141" s="247"/>
      <c r="I141" s="270"/>
      <c r="J141" s="270"/>
      <c r="K141" s="270"/>
      <c r="L141" s="247"/>
      <c r="M141" s="271"/>
      <c r="N141" s="271"/>
      <c r="O141" s="272"/>
      <c r="P141" s="276"/>
      <c r="Q141" s="277"/>
      <c r="R141" s="274"/>
      <c r="S141" s="275"/>
      <c r="T141" s="275"/>
      <c r="U141" s="247"/>
    </row>
    <row r="142" ht="43.5" customHeight="1">
      <c r="A142" s="247"/>
      <c r="B142" s="247"/>
      <c r="C142" s="266"/>
      <c r="D142" s="267"/>
      <c r="E142" s="268"/>
      <c r="F142" s="247"/>
      <c r="G142" s="269"/>
      <c r="H142" s="247"/>
      <c r="I142" s="270"/>
      <c r="J142" s="270"/>
      <c r="K142" s="270"/>
      <c r="L142" s="247"/>
      <c r="M142" s="271"/>
      <c r="N142" s="271"/>
      <c r="O142" s="272"/>
      <c r="P142" s="276"/>
      <c r="Q142" s="277"/>
      <c r="R142" s="274"/>
      <c r="S142" s="275"/>
      <c r="T142" s="275"/>
      <c r="U142" s="247"/>
    </row>
    <row r="143" ht="43.5" customHeight="1">
      <c r="A143" s="247"/>
      <c r="B143" s="247"/>
      <c r="C143" s="266"/>
      <c r="D143" s="267"/>
      <c r="E143" s="268"/>
      <c r="F143" s="247"/>
      <c r="G143" s="269"/>
      <c r="H143" s="247"/>
      <c r="I143" s="270"/>
      <c r="J143" s="270"/>
      <c r="K143" s="270"/>
      <c r="L143" s="247"/>
      <c r="M143" s="271"/>
      <c r="N143" s="271"/>
      <c r="O143" s="272"/>
      <c r="P143" s="276"/>
      <c r="Q143" s="277"/>
      <c r="R143" s="274"/>
      <c r="S143" s="275"/>
      <c r="T143" s="275"/>
      <c r="U143" s="247"/>
    </row>
    <row r="144" ht="43.5" customHeight="1">
      <c r="A144" s="247"/>
      <c r="B144" s="247"/>
      <c r="C144" s="266"/>
      <c r="D144" s="267"/>
      <c r="E144" s="268"/>
      <c r="F144" s="247"/>
      <c r="G144" s="269"/>
      <c r="H144" s="247"/>
      <c r="I144" s="270"/>
      <c r="J144" s="270"/>
      <c r="K144" s="270"/>
      <c r="L144" s="247"/>
      <c r="M144" s="271"/>
      <c r="N144" s="271"/>
      <c r="O144" s="272"/>
      <c r="P144" s="276"/>
      <c r="Q144" s="277"/>
      <c r="R144" s="274"/>
      <c r="S144" s="275"/>
      <c r="T144" s="275"/>
      <c r="U144" s="247"/>
    </row>
    <row r="145" ht="43.5" customHeight="1">
      <c r="A145" s="247"/>
      <c r="B145" s="247"/>
      <c r="C145" s="266"/>
      <c r="D145" s="267"/>
      <c r="E145" s="268"/>
      <c r="F145" s="247"/>
      <c r="G145" s="269"/>
      <c r="H145" s="247"/>
      <c r="I145" s="270"/>
      <c r="J145" s="270"/>
      <c r="K145" s="270"/>
      <c r="L145" s="247"/>
      <c r="M145" s="271"/>
      <c r="N145" s="271"/>
      <c r="O145" s="272"/>
      <c r="P145" s="276"/>
      <c r="Q145" s="277"/>
      <c r="R145" s="274"/>
      <c r="S145" s="275"/>
      <c r="T145" s="275"/>
      <c r="U145" s="247"/>
    </row>
    <row r="146" ht="43.5" customHeight="1">
      <c r="A146" s="247"/>
      <c r="B146" s="247"/>
      <c r="C146" s="266"/>
      <c r="D146" s="267"/>
      <c r="E146" s="268"/>
      <c r="F146" s="247"/>
      <c r="G146" s="269"/>
      <c r="H146" s="247"/>
      <c r="I146" s="270"/>
      <c r="J146" s="270"/>
      <c r="K146" s="270"/>
      <c r="L146" s="247"/>
      <c r="M146" s="271"/>
      <c r="N146" s="271"/>
      <c r="O146" s="272"/>
      <c r="P146" s="276"/>
      <c r="Q146" s="277"/>
      <c r="R146" s="274"/>
      <c r="S146" s="275"/>
      <c r="T146" s="275"/>
      <c r="U146" s="247"/>
    </row>
    <row r="147" ht="43.5" customHeight="1">
      <c r="A147" s="247"/>
      <c r="B147" s="247"/>
      <c r="C147" s="266"/>
      <c r="D147" s="267"/>
      <c r="E147" s="268"/>
      <c r="F147" s="247"/>
      <c r="G147" s="269"/>
      <c r="H147" s="247"/>
      <c r="I147" s="270"/>
      <c r="J147" s="270"/>
      <c r="K147" s="270"/>
      <c r="L147" s="247"/>
      <c r="M147" s="271"/>
      <c r="N147" s="271"/>
      <c r="O147" s="272"/>
      <c r="P147" s="276"/>
      <c r="Q147" s="277"/>
      <c r="R147" s="274"/>
      <c r="S147" s="275"/>
      <c r="T147" s="275"/>
      <c r="U147" s="247"/>
    </row>
    <row r="148" ht="43.5" customHeight="1">
      <c r="A148" s="247"/>
      <c r="B148" s="247"/>
      <c r="C148" s="266"/>
      <c r="D148" s="267"/>
      <c r="E148" s="268"/>
      <c r="F148" s="247"/>
      <c r="G148" s="269"/>
      <c r="H148" s="247"/>
      <c r="I148" s="270"/>
      <c r="J148" s="270"/>
      <c r="K148" s="270"/>
      <c r="L148" s="247"/>
      <c r="M148" s="271"/>
      <c r="N148" s="271"/>
      <c r="O148" s="272"/>
      <c r="P148" s="276"/>
      <c r="Q148" s="277"/>
      <c r="R148" s="274"/>
      <c r="S148" s="275"/>
      <c r="T148" s="275"/>
      <c r="U148" s="247"/>
    </row>
    <row r="149" ht="43.5" customHeight="1">
      <c r="A149" s="247"/>
      <c r="B149" s="247"/>
      <c r="C149" s="266"/>
      <c r="D149" s="267"/>
      <c r="E149" s="268"/>
      <c r="F149" s="247"/>
      <c r="G149" s="269"/>
      <c r="H149" s="247"/>
      <c r="I149" s="270"/>
      <c r="J149" s="270"/>
      <c r="K149" s="270"/>
      <c r="L149" s="247"/>
      <c r="M149" s="271"/>
      <c r="N149" s="271"/>
      <c r="O149" s="272"/>
      <c r="P149" s="276"/>
      <c r="Q149" s="277"/>
      <c r="R149" s="274"/>
      <c r="S149" s="275"/>
      <c r="T149" s="275"/>
      <c r="U149" s="247"/>
    </row>
    <row r="150" ht="43.5" customHeight="1">
      <c r="A150" s="247"/>
      <c r="B150" s="247"/>
      <c r="C150" s="266"/>
      <c r="D150" s="267"/>
      <c r="E150" s="268"/>
      <c r="F150" s="247"/>
      <c r="G150" s="269"/>
      <c r="H150" s="247"/>
      <c r="I150" s="270"/>
      <c r="J150" s="270"/>
      <c r="K150" s="270"/>
      <c r="L150" s="247"/>
      <c r="M150" s="271"/>
      <c r="N150" s="271"/>
      <c r="O150" s="272"/>
      <c r="P150" s="276"/>
      <c r="Q150" s="277"/>
      <c r="R150" s="274"/>
      <c r="S150" s="275"/>
      <c r="T150" s="275"/>
      <c r="U150" s="247"/>
    </row>
    <row r="151" ht="43.5" customHeight="1">
      <c r="A151" s="247"/>
      <c r="B151" s="247"/>
      <c r="C151" s="266"/>
      <c r="D151" s="267"/>
      <c r="E151" s="268"/>
      <c r="F151" s="247"/>
      <c r="G151" s="269"/>
      <c r="H151" s="247"/>
      <c r="I151" s="270"/>
      <c r="J151" s="270"/>
      <c r="K151" s="270"/>
      <c r="L151" s="247"/>
      <c r="M151" s="271"/>
      <c r="N151" s="271"/>
      <c r="O151" s="272"/>
      <c r="P151" s="276"/>
      <c r="Q151" s="277"/>
      <c r="R151" s="274"/>
      <c r="S151" s="275"/>
      <c r="T151" s="275"/>
      <c r="U151" s="247"/>
    </row>
    <row r="152" ht="43.5" customHeight="1">
      <c r="A152" s="247"/>
      <c r="B152" s="247"/>
      <c r="C152" s="266"/>
      <c r="D152" s="267"/>
      <c r="E152" s="268"/>
      <c r="F152" s="247"/>
      <c r="G152" s="269"/>
      <c r="H152" s="247"/>
      <c r="I152" s="270"/>
      <c r="J152" s="270"/>
      <c r="K152" s="270"/>
      <c r="L152" s="247"/>
      <c r="M152" s="271"/>
      <c r="N152" s="271"/>
      <c r="O152" s="272"/>
      <c r="P152" s="276"/>
      <c r="Q152" s="277"/>
      <c r="R152" s="274"/>
      <c r="S152" s="275"/>
      <c r="T152" s="275"/>
      <c r="U152" s="247"/>
    </row>
    <row r="153" ht="43.5" customHeight="1">
      <c r="A153" s="247"/>
      <c r="B153" s="247"/>
      <c r="C153" s="266"/>
      <c r="D153" s="267"/>
      <c r="E153" s="268"/>
      <c r="F153" s="247"/>
      <c r="G153" s="269"/>
      <c r="H153" s="247"/>
      <c r="I153" s="270"/>
      <c r="J153" s="270"/>
      <c r="K153" s="270"/>
      <c r="L153" s="247"/>
      <c r="M153" s="271"/>
      <c r="N153" s="271"/>
      <c r="O153" s="272"/>
      <c r="P153" s="276"/>
      <c r="Q153" s="277"/>
      <c r="R153" s="274"/>
      <c r="S153" s="275"/>
      <c r="T153" s="275"/>
      <c r="U153" s="247"/>
    </row>
    <row r="154" ht="43.5" customHeight="1">
      <c r="A154" s="247"/>
      <c r="B154" s="247"/>
      <c r="C154" s="266"/>
      <c r="D154" s="267"/>
      <c r="E154" s="268"/>
      <c r="F154" s="247"/>
      <c r="G154" s="269"/>
      <c r="H154" s="247"/>
      <c r="I154" s="270"/>
      <c r="J154" s="270"/>
      <c r="K154" s="270"/>
      <c r="L154" s="247"/>
      <c r="M154" s="271"/>
      <c r="N154" s="271"/>
      <c r="O154" s="272"/>
      <c r="P154" s="276"/>
      <c r="Q154" s="277"/>
      <c r="R154" s="274"/>
      <c r="S154" s="275"/>
      <c r="T154" s="275"/>
      <c r="U154" s="247"/>
    </row>
    <row r="155" ht="43.5" customHeight="1">
      <c r="A155" s="247"/>
      <c r="B155" s="247"/>
      <c r="C155" s="266"/>
      <c r="D155" s="267"/>
      <c r="E155" s="268"/>
      <c r="F155" s="247"/>
      <c r="G155" s="269"/>
      <c r="H155" s="247"/>
      <c r="I155" s="270"/>
      <c r="J155" s="270"/>
      <c r="K155" s="270"/>
      <c r="L155" s="247"/>
      <c r="M155" s="271"/>
      <c r="N155" s="271"/>
      <c r="O155" s="272"/>
      <c r="P155" s="276"/>
      <c r="Q155" s="277"/>
      <c r="R155" s="274"/>
      <c r="S155" s="275"/>
      <c r="T155" s="275"/>
      <c r="U155" s="247"/>
    </row>
    <row r="156" ht="43.5" customHeight="1">
      <c r="A156" s="247"/>
      <c r="B156" s="247"/>
      <c r="C156" s="266"/>
      <c r="D156" s="267"/>
      <c r="E156" s="268"/>
      <c r="F156" s="247"/>
      <c r="G156" s="269"/>
      <c r="H156" s="247"/>
      <c r="I156" s="270"/>
      <c r="J156" s="270"/>
      <c r="K156" s="270"/>
      <c r="L156" s="247"/>
      <c r="M156" s="271"/>
      <c r="N156" s="271"/>
      <c r="O156" s="272"/>
      <c r="P156" s="276"/>
      <c r="Q156" s="277"/>
      <c r="R156" s="274"/>
      <c r="S156" s="275"/>
      <c r="T156" s="275"/>
      <c r="U156" s="247"/>
    </row>
    <row r="157" ht="43.5" customHeight="1">
      <c r="A157" s="247"/>
      <c r="B157" s="247"/>
      <c r="C157" s="266"/>
      <c r="D157" s="267"/>
      <c r="E157" s="268"/>
      <c r="F157" s="247"/>
      <c r="G157" s="269"/>
      <c r="H157" s="247"/>
      <c r="I157" s="270"/>
      <c r="J157" s="270"/>
      <c r="K157" s="270"/>
      <c r="L157" s="247"/>
      <c r="M157" s="271"/>
      <c r="N157" s="271"/>
      <c r="O157" s="272"/>
      <c r="P157" s="276"/>
      <c r="Q157" s="277"/>
      <c r="R157" s="274"/>
      <c r="S157" s="275"/>
      <c r="T157" s="275"/>
      <c r="U157" s="247"/>
    </row>
    <row r="158" ht="43.5" customHeight="1">
      <c r="A158" s="247"/>
      <c r="B158" s="247"/>
      <c r="C158" s="266"/>
      <c r="D158" s="267"/>
      <c r="E158" s="268"/>
      <c r="F158" s="247"/>
      <c r="G158" s="269"/>
      <c r="H158" s="247"/>
      <c r="I158" s="270"/>
      <c r="J158" s="270"/>
      <c r="K158" s="270"/>
      <c r="L158" s="247"/>
      <c r="M158" s="271"/>
      <c r="N158" s="271"/>
      <c r="O158" s="272"/>
      <c r="P158" s="276"/>
      <c r="Q158" s="277"/>
      <c r="R158" s="274"/>
      <c r="S158" s="275"/>
      <c r="T158" s="275"/>
      <c r="U158" s="247"/>
    </row>
    <row r="159" ht="43.5" customHeight="1">
      <c r="A159" s="247"/>
      <c r="B159" s="247"/>
      <c r="C159" s="266"/>
      <c r="D159" s="267"/>
      <c r="E159" s="268"/>
      <c r="F159" s="247"/>
      <c r="G159" s="269"/>
      <c r="H159" s="247"/>
      <c r="I159" s="270"/>
      <c r="J159" s="270"/>
      <c r="K159" s="270"/>
      <c r="L159" s="247"/>
      <c r="M159" s="271"/>
      <c r="N159" s="271"/>
      <c r="O159" s="272"/>
      <c r="P159" s="276"/>
      <c r="Q159" s="277"/>
      <c r="R159" s="274"/>
      <c r="S159" s="275"/>
      <c r="T159" s="275"/>
      <c r="U159" s="247"/>
    </row>
    <row r="160" ht="43.5" customHeight="1">
      <c r="A160" s="247"/>
      <c r="B160" s="247"/>
      <c r="C160" s="266"/>
      <c r="D160" s="267"/>
      <c r="E160" s="268"/>
      <c r="F160" s="247"/>
      <c r="G160" s="269"/>
      <c r="H160" s="247"/>
      <c r="I160" s="270"/>
      <c r="J160" s="270"/>
      <c r="K160" s="270"/>
      <c r="L160" s="247"/>
      <c r="M160" s="271"/>
      <c r="N160" s="271"/>
      <c r="O160" s="272"/>
      <c r="P160" s="276"/>
      <c r="Q160" s="277"/>
      <c r="R160" s="274"/>
      <c r="S160" s="275"/>
      <c r="T160" s="275"/>
      <c r="U160" s="247"/>
    </row>
    <row r="161" ht="43.5" customHeight="1">
      <c r="A161" s="247"/>
      <c r="B161" s="247"/>
      <c r="C161" s="266"/>
      <c r="D161" s="267"/>
      <c r="E161" s="268"/>
      <c r="F161" s="247"/>
      <c r="G161" s="269"/>
      <c r="H161" s="247"/>
      <c r="I161" s="270"/>
      <c r="J161" s="270"/>
      <c r="K161" s="270"/>
      <c r="L161" s="247"/>
      <c r="M161" s="271"/>
      <c r="N161" s="271"/>
      <c r="O161" s="272"/>
      <c r="P161" s="276"/>
      <c r="Q161" s="277"/>
      <c r="R161" s="274"/>
      <c r="S161" s="275"/>
      <c r="T161" s="275"/>
      <c r="U161" s="247"/>
    </row>
    <row r="162" ht="43.5" customHeight="1">
      <c r="A162" s="247"/>
      <c r="B162" s="247"/>
      <c r="C162" s="266"/>
      <c r="D162" s="267"/>
      <c r="E162" s="268"/>
      <c r="F162" s="247"/>
      <c r="G162" s="269"/>
      <c r="H162" s="247"/>
      <c r="I162" s="270"/>
      <c r="J162" s="270"/>
      <c r="K162" s="270"/>
      <c r="L162" s="247"/>
      <c r="M162" s="271"/>
      <c r="N162" s="271"/>
      <c r="O162" s="272"/>
      <c r="P162" s="276"/>
      <c r="Q162" s="277"/>
      <c r="R162" s="274"/>
      <c r="S162" s="275"/>
      <c r="T162" s="275"/>
      <c r="U162" s="247"/>
    </row>
    <row r="163" ht="43.5" customHeight="1">
      <c r="A163" s="247"/>
      <c r="B163" s="247"/>
      <c r="C163" s="266"/>
      <c r="D163" s="267"/>
      <c r="E163" s="268"/>
      <c r="F163" s="247"/>
      <c r="G163" s="269"/>
      <c r="H163" s="247"/>
      <c r="I163" s="270"/>
      <c r="J163" s="270"/>
      <c r="K163" s="270"/>
      <c r="L163" s="247"/>
      <c r="M163" s="271"/>
      <c r="N163" s="271"/>
      <c r="O163" s="272"/>
      <c r="P163" s="276"/>
      <c r="Q163" s="277"/>
      <c r="R163" s="274"/>
      <c r="S163" s="275"/>
      <c r="T163" s="275"/>
      <c r="U163" s="247"/>
    </row>
    <row r="164" ht="43.5" customHeight="1">
      <c r="A164" s="247"/>
      <c r="B164" s="247"/>
      <c r="C164" s="266"/>
      <c r="D164" s="267"/>
      <c r="E164" s="268"/>
      <c r="F164" s="247"/>
      <c r="G164" s="269"/>
      <c r="H164" s="247"/>
      <c r="I164" s="270"/>
      <c r="J164" s="270"/>
      <c r="K164" s="270"/>
      <c r="L164" s="247"/>
      <c r="M164" s="271"/>
      <c r="N164" s="271"/>
      <c r="O164" s="272"/>
      <c r="P164" s="276"/>
      <c r="Q164" s="277"/>
      <c r="R164" s="274"/>
      <c r="S164" s="275"/>
      <c r="T164" s="275"/>
      <c r="U164" s="247"/>
    </row>
    <row r="165" ht="43.5" customHeight="1">
      <c r="A165" s="247"/>
      <c r="B165" s="247"/>
      <c r="C165" s="266"/>
      <c r="D165" s="267"/>
      <c r="E165" s="268"/>
      <c r="F165" s="247"/>
      <c r="G165" s="269"/>
      <c r="H165" s="247"/>
      <c r="I165" s="270"/>
      <c r="J165" s="270"/>
      <c r="K165" s="270"/>
      <c r="L165" s="247"/>
      <c r="M165" s="271"/>
      <c r="N165" s="271"/>
      <c r="O165" s="272"/>
      <c r="P165" s="276"/>
      <c r="Q165" s="277"/>
      <c r="R165" s="274"/>
      <c r="S165" s="275"/>
      <c r="T165" s="275"/>
      <c r="U165" s="247"/>
    </row>
    <row r="166" ht="43.5" customHeight="1">
      <c r="A166" s="247"/>
      <c r="B166" s="247"/>
      <c r="C166" s="266"/>
      <c r="D166" s="267"/>
      <c r="E166" s="268"/>
      <c r="F166" s="247"/>
      <c r="G166" s="269"/>
      <c r="H166" s="247"/>
      <c r="I166" s="270"/>
      <c r="J166" s="270"/>
      <c r="K166" s="270"/>
      <c r="L166" s="247"/>
      <c r="M166" s="271"/>
      <c r="N166" s="271"/>
      <c r="O166" s="272"/>
      <c r="P166" s="276"/>
      <c r="Q166" s="277"/>
      <c r="R166" s="274"/>
      <c r="S166" s="275"/>
      <c r="T166" s="275"/>
      <c r="U166" s="247"/>
    </row>
    <row r="167" ht="43.5" customHeight="1">
      <c r="A167" s="247"/>
      <c r="B167" s="247"/>
      <c r="C167" s="266"/>
      <c r="D167" s="267"/>
      <c r="E167" s="268"/>
      <c r="F167" s="247"/>
      <c r="G167" s="269"/>
      <c r="H167" s="247"/>
      <c r="I167" s="270"/>
      <c r="J167" s="270"/>
      <c r="K167" s="270"/>
      <c r="L167" s="247"/>
      <c r="M167" s="271"/>
      <c r="N167" s="271"/>
      <c r="O167" s="272"/>
      <c r="P167" s="276"/>
      <c r="Q167" s="277"/>
      <c r="R167" s="274"/>
      <c r="S167" s="275"/>
      <c r="T167" s="275"/>
      <c r="U167" s="247"/>
    </row>
    <row r="168" ht="43.5" customHeight="1">
      <c r="A168" s="247"/>
      <c r="B168" s="247"/>
      <c r="C168" s="266"/>
      <c r="D168" s="267"/>
      <c r="E168" s="268"/>
      <c r="F168" s="247"/>
      <c r="G168" s="269"/>
      <c r="H168" s="247"/>
      <c r="I168" s="270"/>
      <c r="J168" s="270"/>
      <c r="K168" s="270"/>
      <c r="L168" s="247"/>
      <c r="M168" s="271"/>
      <c r="N168" s="271"/>
      <c r="O168" s="272"/>
      <c r="P168" s="276"/>
      <c r="Q168" s="277"/>
      <c r="R168" s="274"/>
      <c r="S168" s="275"/>
      <c r="T168" s="275"/>
      <c r="U168" s="247"/>
    </row>
    <row r="169" ht="43.5" customHeight="1">
      <c r="A169" s="247"/>
      <c r="B169" s="247"/>
      <c r="C169" s="266"/>
      <c r="D169" s="267"/>
      <c r="E169" s="268"/>
      <c r="F169" s="247"/>
      <c r="G169" s="269"/>
      <c r="H169" s="247"/>
      <c r="I169" s="270"/>
      <c r="J169" s="270"/>
      <c r="K169" s="270"/>
      <c r="L169" s="247"/>
      <c r="M169" s="271"/>
      <c r="N169" s="271"/>
      <c r="O169" s="272"/>
      <c r="P169" s="276"/>
      <c r="Q169" s="277"/>
      <c r="R169" s="274"/>
      <c r="S169" s="275"/>
      <c r="T169" s="275"/>
      <c r="U169" s="247"/>
    </row>
    <row r="170" ht="43.5" customHeight="1">
      <c r="A170" s="247"/>
      <c r="B170" s="247"/>
      <c r="C170" s="266"/>
      <c r="D170" s="267"/>
      <c r="E170" s="268"/>
      <c r="F170" s="247"/>
      <c r="G170" s="269"/>
      <c r="H170" s="247"/>
      <c r="I170" s="270"/>
      <c r="J170" s="270"/>
      <c r="K170" s="270"/>
      <c r="L170" s="247"/>
      <c r="M170" s="271"/>
      <c r="N170" s="271"/>
      <c r="O170" s="272"/>
      <c r="P170" s="276"/>
      <c r="Q170" s="277"/>
      <c r="R170" s="274"/>
      <c r="S170" s="275"/>
      <c r="T170" s="275"/>
      <c r="U170" s="247"/>
    </row>
    <row r="171" ht="43.5" customHeight="1">
      <c r="A171" s="247"/>
      <c r="B171" s="247"/>
      <c r="C171" s="266"/>
      <c r="D171" s="267"/>
      <c r="E171" s="268"/>
      <c r="F171" s="247"/>
      <c r="G171" s="269"/>
      <c r="H171" s="247"/>
      <c r="I171" s="270"/>
      <c r="J171" s="270"/>
      <c r="K171" s="270"/>
      <c r="L171" s="247"/>
      <c r="M171" s="271"/>
      <c r="N171" s="271"/>
      <c r="O171" s="272"/>
      <c r="P171" s="276"/>
      <c r="Q171" s="277"/>
      <c r="R171" s="274"/>
      <c r="S171" s="275"/>
      <c r="T171" s="275"/>
      <c r="U171" s="247"/>
    </row>
    <row r="172" ht="43.5" customHeight="1">
      <c r="A172" s="247"/>
      <c r="B172" s="247"/>
      <c r="C172" s="266"/>
      <c r="D172" s="267"/>
      <c r="E172" s="268"/>
      <c r="F172" s="247"/>
      <c r="G172" s="269"/>
      <c r="H172" s="247"/>
      <c r="I172" s="270"/>
      <c r="J172" s="270"/>
      <c r="K172" s="270"/>
      <c r="L172" s="247"/>
      <c r="M172" s="271"/>
      <c r="N172" s="271"/>
      <c r="O172" s="272"/>
      <c r="P172" s="276"/>
      <c r="Q172" s="277"/>
      <c r="R172" s="274"/>
      <c r="S172" s="275"/>
      <c r="T172" s="275"/>
      <c r="U172" s="247"/>
    </row>
    <row r="173" ht="43.5" customHeight="1">
      <c r="A173" s="247"/>
      <c r="B173" s="247"/>
      <c r="C173" s="266"/>
      <c r="D173" s="267"/>
      <c r="E173" s="268"/>
      <c r="F173" s="247"/>
      <c r="G173" s="269"/>
      <c r="H173" s="247"/>
      <c r="I173" s="270"/>
      <c r="J173" s="270"/>
      <c r="K173" s="270"/>
      <c r="L173" s="247"/>
      <c r="M173" s="271"/>
      <c r="N173" s="271"/>
      <c r="O173" s="272"/>
      <c r="P173" s="276"/>
      <c r="Q173" s="277"/>
      <c r="R173" s="274"/>
      <c r="S173" s="275"/>
      <c r="T173" s="275"/>
      <c r="U173" s="247"/>
    </row>
    <row r="174" ht="43.5" customHeight="1">
      <c r="A174" s="247"/>
      <c r="B174" s="247"/>
      <c r="C174" s="266"/>
      <c r="D174" s="267"/>
      <c r="E174" s="268"/>
      <c r="F174" s="247"/>
      <c r="G174" s="269"/>
      <c r="H174" s="247"/>
      <c r="I174" s="270"/>
      <c r="J174" s="270"/>
      <c r="K174" s="270"/>
      <c r="L174" s="247"/>
      <c r="M174" s="271"/>
      <c r="N174" s="271"/>
      <c r="O174" s="272"/>
      <c r="P174" s="276"/>
      <c r="Q174" s="277"/>
      <c r="R174" s="274"/>
      <c r="S174" s="275"/>
      <c r="T174" s="275"/>
      <c r="U174" s="247"/>
    </row>
    <row r="175" ht="43.5" customHeight="1">
      <c r="A175" s="247"/>
      <c r="B175" s="247"/>
      <c r="C175" s="266"/>
      <c r="D175" s="267"/>
      <c r="E175" s="268"/>
      <c r="F175" s="247"/>
      <c r="G175" s="269"/>
      <c r="H175" s="247"/>
      <c r="I175" s="270"/>
      <c r="J175" s="270"/>
      <c r="K175" s="270"/>
      <c r="L175" s="247"/>
      <c r="M175" s="271"/>
      <c r="N175" s="271"/>
      <c r="O175" s="272"/>
      <c r="P175" s="276"/>
      <c r="Q175" s="277"/>
      <c r="R175" s="274"/>
      <c r="S175" s="275"/>
      <c r="T175" s="275"/>
      <c r="U175" s="247"/>
    </row>
    <row r="176" ht="43.5" customHeight="1">
      <c r="A176" s="247"/>
      <c r="B176" s="247"/>
      <c r="C176" s="266"/>
      <c r="D176" s="267"/>
      <c r="E176" s="268"/>
      <c r="F176" s="247"/>
      <c r="G176" s="269"/>
      <c r="H176" s="247"/>
      <c r="I176" s="270"/>
      <c r="J176" s="270"/>
      <c r="K176" s="270"/>
      <c r="L176" s="247"/>
      <c r="M176" s="271"/>
      <c r="N176" s="271"/>
      <c r="O176" s="272"/>
      <c r="P176" s="276"/>
      <c r="Q176" s="277"/>
      <c r="R176" s="274"/>
      <c r="S176" s="275"/>
      <c r="T176" s="275"/>
      <c r="U176" s="247"/>
    </row>
    <row r="177" ht="43.5" customHeight="1">
      <c r="A177" s="247"/>
      <c r="B177" s="247"/>
      <c r="C177" s="266"/>
      <c r="D177" s="267"/>
      <c r="E177" s="268"/>
      <c r="F177" s="247"/>
      <c r="G177" s="269"/>
      <c r="H177" s="247"/>
      <c r="I177" s="270"/>
      <c r="J177" s="270"/>
      <c r="K177" s="270"/>
      <c r="L177" s="247"/>
      <c r="M177" s="271"/>
      <c r="N177" s="271"/>
      <c r="O177" s="272"/>
      <c r="P177" s="276"/>
      <c r="Q177" s="277"/>
      <c r="R177" s="274"/>
      <c r="S177" s="275"/>
      <c r="T177" s="275"/>
      <c r="U177" s="247"/>
    </row>
    <row r="178" ht="43.5" customHeight="1">
      <c r="A178" s="247"/>
      <c r="B178" s="247"/>
      <c r="C178" s="266"/>
      <c r="D178" s="267"/>
      <c r="E178" s="268"/>
      <c r="F178" s="247"/>
      <c r="G178" s="269"/>
      <c r="H178" s="247"/>
      <c r="I178" s="270"/>
      <c r="J178" s="270"/>
      <c r="K178" s="270"/>
      <c r="L178" s="247"/>
      <c r="M178" s="271"/>
      <c r="N178" s="271"/>
      <c r="O178" s="272"/>
      <c r="P178" s="276"/>
      <c r="Q178" s="277"/>
      <c r="R178" s="274"/>
      <c r="S178" s="275"/>
      <c r="T178" s="275"/>
      <c r="U178" s="247"/>
    </row>
    <row r="179" ht="43.5" customHeight="1">
      <c r="A179" s="247"/>
      <c r="B179" s="247"/>
      <c r="C179" s="266"/>
      <c r="D179" s="267"/>
      <c r="E179" s="268"/>
      <c r="F179" s="247"/>
      <c r="G179" s="269"/>
      <c r="H179" s="247"/>
      <c r="I179" s="270"/>
      <c r="J179" s="270"/>
      <c r="K179" s="270"/>
      <c r="L179" s="247"/>
      <c r="M179" s="271"/>
      <c r="N179" s="271"/>
      <c r="O179" s="272"/>
      <c r="P179" s="276"/>
      <c r="Q179" s="277"/>
      <c r="R179" s="274"/>
      <c r="S179" s="275"/>
      <c r="T179" s="275"/>
      <c r="U179" s="247"/>
    </row>
    <row r="180" ht="43.5" customHeight="1">
      <c r="A180" s="247"/>
      <c r="B180" s="247"/>
      <c r="C180" s="266"/>
      <c r="D180" s="267"/>
      <c r="E180" s="268"/>
      <c r="F180" s="247"/>
      <c r="G180" s="269"/>
      <c r="H180" s="247"/>
      <c r="I180" s="270"/>
      <c r="J180" s="270"/>
      <c r="K180" s="270"/>
      <c r="L180" s="247"/>
      <c r="M180" s="271"/>
      <c r="N180" s="271"/>
      <c r="O180" s="272"/>
      <c r="P180" s="276"/>
      <c r="Q180" s="277"/>
      <c r="R180" s="274"/>
      <c r="S180" s="275"/>
      <c r="T180" s="275"/>
      <c r="U180" s="247"/>
    </row>
    <row r="181" ht="43.5" customHeight="1">
      <c r="A181" s="247"/>
      <c r="B181" s="247"/>
      <c r="C181" s="266"/>
      <c r="D181" s="267"/>
      <c r="E181" s="268"/>
      <c r="F181" s="247"/>
      <c r="G181" s="269"/>
      <c r="H181" s="247"/>
      <c r="I181" s="270"/>
      <c r="J181" s="270"/>
      <c r="K181" s="270"/>
      <c r="L181" s="247"/>
      <c r="M181" s="271"/>
      <c r="N181" s="271"/>
      <c r="O181" s="272"/>
      <c r="P181" s="276"/>
      <c r="Q181" s="277"/>
      <c r="R181" s="274"/>
      <c r="S181" s="275"/>
      <c r="T181" s="275"/>
      <c r="U181" s="247"/>
    </row>
    <row r="182" ht="43.5" customHeight="1">
      <c r="A182" s="247"/>
      <c r="B182" s="247"/>
      <c r="C182" s="266"/>
      <c r="D182" s="267"/>
      <c r="E182" s="268"/>
      <c r="F182" s="247"/>
      <c r="G182" s="269"/>
      <c r="H182" s="247"/>
      <c r="I182" s="270"/>
      <c r="J182" s="270"/>
      <c r="K182" s="270"/>
      <c r="L182" s="247"/>
      <c r="M182" s="271"/>
      <c r="N182" s="271"/>
      <c r="O182" s="272"/>
      <c r="P182" s="276"/>
      <c r="Q182" s="277"/>
      <c r="R182" s="274"/>
      <c r="S182" s="275"/>
      <c r="T182" s="275"/>
      <c r="U182" s="247"/>
    </row>
    <row r="183" ht="43.5" customHeight="1">
      <c r="A183" s="247"/>
      <c r="B183" s="247"/>
      <c r="C183" s="266"/>
      <c r="D183" s="267"/>
      <c r="E183" s="268"/>
      <c r="F183" s="247"/>
      <c r="G183" s="269"/>
      <c r="H183" s="247"/>
      <c r="I183" s="270"/>
      <c r="J183" s="270"/>
      <c r="K183" s="270"/>
      <c r="L183" s="247"/>
      <c r="M183" s="271"/>
      <c r="N183" s="271"/>
      <c r="O183" s="272"/>
      <c r="P183" s="276"/>
      <c r="Q183" s="277"/>
      <c r="R183" s="274"/>
      <c r="S183" s="275"/>
      <c r="T183" s="275"/>
      <c r="U183" s="247"/>
    </row>
    <row r="184" ht="43.5" customHeight="1">
      <c r="A184" s="247"/>
      <c r="B184" s="247"/>
      <c r="C184" s="266"/>
      <c r="D184" s="267"/>
      <c r="E184" s="268"/>
      <c r="F184" s="247"/>
      <c r="G184" s="269"/>
      <c r="H184" s="247"/>
      <c r="I184" s="270"/>
      <c r="J184" s="270"/>
      <c r="K184" s="270"/>
      <c r="L184" s="247"/>
      <c r="M184" s="271"/>
      <c r="N184" s="271"/>
      <c r="O184" s="272"/>
      <c r="P184" s="276"/>
      <c r="Q184" s="277"/>
      <c r="R184" s="274"/>
      <c r="S184" s="275"/>
      <c r="T184" s="275"/>
      <c r="U184" s="247"/>
    </row>
    <row r="185" ht="43.5" customHeight="1">
      <c r="A185" s="247"/>
      <c r="B185" s="247"/>
      <c r="C185" s="266"/>
      <c r="D185" s="267"/>
      <c r="E185" s="268"/>
      <c r="F185" s="247"/>
      <c r="G185" s="269"/>
      <c r="H185" s="247"/>
      <c r="I185" s="270"/>
      <c r="J185" s="270"/>
      <c r="K185" s="270"/>
      <c r="L185" s="247"/>
      <c r="M185" s="271"/>
      <c r="N185" s="271"/>
      <c r="O185" s="272"/>
      <c r="P185" s="276"/>
      <c r="Q185" s="277"/>
      <c r="R185" s="274"/>
      <c r="S185" s="275"/>
      <c r="T185" s="275"/>
      <c r="U185" s="247"/>
    </row>
    <row r="186" ht="43.5" customHeight="1">
      <c r="A186" s="247"/>
      <c r="B186" s="247"/>
      <c r="C186" s="266"/>
      <c r="D186" s="267"/>
      <c r="E186" s="268"/>
      <c r="F186" s="247"/>
      <c r="G186" s="269"/>
      <c r="H186" s="247"/>
      <c r="I186" s="270"/>
      <c r="J186" s="270"/>
      <c r="K186" s="270"/>
      <c r="L186" s="247"/>
      <c r="M186" s="271"/>
      <c r="N186" s="271"/>
      <c r="O186" s="272"/>
      <c r="P186" s="276"/>
      <c r="Q186" s="277"/>
      <c r="R186" s="274"/>
      <c r="S186" s="275"/>
      <c r="T186" s="275"/>
      <c r="U186" s="247"/>
    </row>
    <row r="187" ht="43.5" customHeight="1">
      <c r="A187" s="247"/>
      <c r="B187" s="247"/>
      <c r="C187" s="266"/>
      <c r="D187" s="267"/>
      <c r="E187" s="268"/>
      <c r="F187" s="247"/>
      <c r="G187" s="269"/>
      <c r="H187" s="247"/>
      <c r="I187" s="270"/>
      <c r="J187" s="270"/>
      <c r="K187" s="270"/>
      <c r="L187" s="247"/>
      <c r="M187" s="271"/>
      <c r="N187" s="271"/>
      <c r="O187" s="272"/>
      <c r="P187" s="276"/>
      <c r="Q187" s="277"/>
      <c r="R187" s="274"/>
      <c r="S187" s="275"/>
      <c r="T187" s="275"/>
      <c r="U187" s="247"/>
    </row>
    <row r="188" ht="43.5" customHeight="1">
      <c r="A188" s="247"/>
      <c r="B188" s="247"/>
      <c r="C188" s="266"/>
      <c r="D188" s="267"/>
      <c r="E188" s="268"/>
      <c r="F188" s="247"/>
      <c r="G188" s="269"/>
      <c r="H188" s="247"/>
      <c r="I188" s="270"/>
      <c r="J188" s="270"/>
      <c r="K188" s="270"/>
      <c r="L188" s="247"/>
      <c r="M188" s="271"/>
      <c r="N188" s="271"/>
      <c r="O188" s="272"/>
      <c r="P188" s="276"/>
      <c r="Q188" s="277"/>
      <c r="R188" s="274"/>
      <c r="S188" s="275"/>
      <c r="T188" s="275"/>
      <c r="U188" s="247"/>
    </row>
    <row r="189" ht="43.5" customHeight="1">
      <c r="A189" s="247"/>
      <c r="B189" s="247"/>
      <c r="C189" s="266"/>
      <c r="D189" s="267"/>
      <c r="E189" s="268"/>
      <c r="F189" s="247"/>
      <c r="G189" s="269"/>
      <c r="H189" s="247"/>
      <c r="I189" s="270"/>
      <c r="J189" s="270"/>
      <c r="K189" s="270"/>
      <c r="L189" s="247"/>
      <c r="M189" s="271"/>
      <c r="N189" s="271"/>
      <c r="O189" s="272"/>
      <c r="P189" s="276"/>
      <c r="Q189" s="277"/>
      <c r="R189" s="274"/>
      <c r="S189" s="275"/>
      <c r="T189" s="275"/>
      <c r="U189" s="247"/>
    </row>
    <row r="190" ht="43.5" customHeight="1">
      <c r="A190" s="247"/>
      <c r="B190" s="247"/>
      <c r="C190" s="266"/>
      <c r="D190" s="267"/>
      <c r="E190" s="268"/>
      <c r="F190" s="247"/>
      <c r="G190" s="269"/>
      <c r="H190" s="247"/>
      <c r="I190" s="270"/>
      <c r="J190" s="270"/>
      <c r="K190" s="270"/>
      <c r="L190" s="247"/>
      <c r="M190" s="271"/>
      <c r="N190" s="271"/>
      <c r="O190" s="272"/>
      <c r="P190" s="276"/>
      <c r="Q190" s="277"/>
      <c r="R190" s="274"/>
      <c r="S190" s="275"/>
      <c r="T190" s="275"/>
      <c r="U190" s="247"/>
    </row>
    <row r="191" ht="43.5" customHeight="1">
      <c r="A191" s="247"/>
      <c r="B191" s="247"/>
      <c r="C191" s="266"/>
      <c r="D191" s="267"/>
      <c r="E191" s="268"/>
      <c r="F191" s="247"/>
      <c r="G191" s="269"/>
      <c r="H191" s="247"/>
      <c r="I191" s="270"/>
      <c r="J191" s="270"/>
      <c r="K191" s="270"/>
      <c r="L191" s="247"/>
      <c r="M191" s="271"/>
      <c r="N191" s="271"/>
      <c r="O191" s="272"/>
      <c r="P191" s="276"/>
      <c r="Q191" s="277"/>
      <c r="R191" s="274"/>
      <c r="S191" s="275"/>
      <c r="T191" s="275"/>
      <c r="U191" s="247"/>
    </row>
    <row r="192" ht="43.5" customHeight="1">
      <c r="A192" s="247"/>
      <c r="B192" s="247"/>
      <c r="C192" s="266"/>
      <c r="D192" s="267"/>
      <c r="E192" s="268"/>
      <c r="F192" s="247"/>
      <c r="G192" s="269"/>
      <c r="H192" s="247"/>
      <c r="I192" s="270"/>
      <c r="J192" s="270"/>
      <c r="K192" s="270"/>
      <c r="L192" s="247"/>
      <c r="M192" s="271"/>
      <c r="N192" s="271"/>
      <c r="O192" s="272"/>
      <c r="P192" s="276"/>
      <c r="Q192" s="277"/>
      <c r="R192" s="274"/>
      <c r="S192" s="275"/>
      <c r="T192" s="275"/>
      <c r="U192" s="247"/>
    </row>
    <row r="193" ht="43.5" customHeight="1">
      <c r="A193" s="247"/>
      <c r="B193" s="247"/>
      <c r="C193" s="266"/>
      <c r="D193" s="267"/>
      <c r="E193" s="268"/>
      <c r="F193" s="247"/>
      <c r="G193" s="269"/>
      <c r="H193" s="247"/>
      <c r="I193" s="270"/>
      <c r="J193" s="270"/>
      <c r="K193" s="270"/>
      <c r="L193" s="247"/>
      <c r="M193" s="271"/>
      <c r="N193" s="271"/>
      <c r="O193" s="272"/>
      <c r="P193" s="276"/>
      <c r="Q193" s="277"/>
      <c r="R193" s="274"/>
      <c r="S193" s="275"/>
      <c r="T193" s="275"/>
      <c r="U193" s="247"/>
    </row>
    <row r="194" ht="43.5" customHeight="1">
      <c r="A194" s="247"/>
      <c r="B194" s="247"/>
      <c r="C194" s="266"/>
      <c r="D194" s="267"/>
      <c r="E194" s="268"/>
      <c r="F194" s="247"/>
      <c r="G194" s="269"/>
      <c r="H194" s="247"/>
      <c r="I194" s="270"/>
      <c r="J194" s="270"/>
      <c r="K194" s="270"/>
      <c r="L194" s="247"/>
      <c r="M194" s="271"/>
      <c r="N194" s="271"/>
      <c r="O194" s="272"/>
      <c r="P194" s="276"/>
      <c r="Q194" s="277"/>
      <c r="R194" s="274"/>
      <c r="S194" s="275"/>
      <c r="T194" s="275"/>
      <c r="U194" s="247"/>
    </row>
    <row r="195" ht="43.5" customHeight="1">
      <c r="A195" s="247"/>
      <c r="B195" s="247"/>
      <c r="C195" s="266"/>
      <c r="D195" s="267"/>
      <c r="E195" s="268"/>
      <c r="F195" s="247"/>
      <c r="G195" s="269"/>
      <c r="H195" s="247"/>
      <c r="I195" s="270"/>
      <c r="J195" s="270"/>
      <c r="K195" s="270"/>
      <c r="L195" s="247"/>
      <c r="M195" s="271"/>
      <c r="N195" s="271"/>
      <c r="O195" s="272"/>
      <c r="P195" s="276"/>
      <c r="Q195" s="277"/>
      <c r="R195" s="274"/>
      <c r="S195" s="275"/>
      <c r="T195" s="275"/>
      <c r="U195" s="247"/>
    </row>
    <row r="196" ht="43.5" customHeight="1">
      <c r="A196" s="247"/>
      <c r="B196" s="247"/>
      <c r="C196" s="266"/>
      <c r="D196" s="267"/>
      <c r="E196" s="268"/>
      <c r="F196" s="247"/>
      <c r="G196" s="269"/>
      <c r="H196" s="247"/>
      <c r="I196" s="270"/>
      <c r="J196" s="270"/>
      <c r="K196" s="270"/>
      <c r="L196" s="247"/>
      <c r="M196" s="271"/>
      <c r="N196" s="271"/>
      <c r="O196" s="272"/>
      <c r="P196" s="276"/>
      <c r="Q196" s="277"/>
      <c r="R196" s="274"/>
      <c r="S196" s="275"/>
      <c r="T196" s="275"/>
      <c r="U196" s="247"/>
    </row>
    <row r="197" ht="43.5" customHeight="1">
      <c r="A197" s="247"/>
      <c r="B197" s="247"/>
      <c r="C197" s="266"/>
      <c r="D197" s="267"/>
      <c r="E197" s="268"/>
      <c r="F197" s="247"/>
      <c r="G197" s="269"/>
      <c r="H197" s="247"/>
      <c r="I197" s="270"/>
      <c r="J197" s="270"/>
      <c r="K197" s="270"/>
      <c r="L197" s="247"/>
      <c r="M197" s="271"/>
      <c r="N197" s="271"/>
      <c r="O197" s="272"/>
      <c r="P197" s="276"/>
      <c r="Q197" s="277"/>
      <c r="R197" s="274"/>
      <c r="S197" s="275"/>
      <c r="T197" s="275"/>
      <c r="U197" s="247"/>
    </row>
    <row r="198" ht="43.5" customHeight="1">
      <c r="A198" s="247"/>
      <c r="B198" s="247"/>
      <c r="C198" s="266"/>
      <c r="D198" s="267"/>
      <c r="E198" s="268"/>
      <c r="F198" s="247"/>
      <c r="G198" s="269"/>
      <c r="H198" s="247"/>
      <c r="I198" s="270"/>
      <c r="J198" s="270"/>
      <c r="K198" s="270"/>
      <c r="L198" s="247"/>
      <c r="M198" s="271"/>
      <c r="N198" s="271"/>
      <c r="O198" s="272"/>
      <c r="P198" s="276"/>
      <c r="Q198" s="277"/>
      <c r="R198" s="274"/>
      <c r="S198" s="275"/>
      <c r="T198" s="275"/>
      <c r="U198" s="247"/>
    </row>
    <row r="199" ht="43.5" customHeight="1">
      <c r="A199" s="247"/>
      <c r="B199" s="247"/>
      <c r="C199" s="266"/>
      <c r="D199" s="267"/>
      <c r="E199" s="268"/>
      <c r="F199" s="247"/>
      <c r="G199" s="269"/>
      <c r="H199" s="247"/>
      <c r="I199" s="270"/>
      <c r="J199" s="270"/>
      <c r="K199" s="270"/>
      <c r="L199" s="247"/>
      <c r="M199" s="271"/>
      <c r="N199" s="271"/>
      <c r="O199" s="272"/>
      <c r="P199" s="276"/>
      <c r="Q199" s="277"/>
      <c r="R199" s="274"/>
      <c r="S199" s="275"/>
      <c r="T199" s="275"/>
      <c r="U199" s="247"/>
    </row>
    <row r="200" ht="43.5" customHeight="1">
      <c r="A200" s="247"/>
      <c r="B200" s="247"/>
      <c r="C200" s="266"/>
      <c r="D200" s="267"/>
      <c r="E200" s="268"/>
      <c r="F200" s="247"/>
      <c r="G200" s="269"/>
      <c r="H200" s="247"/>
      <c r="I200" s="270"/>
      <c r="J200" s="270"/>
      <c r="K200" s="270"/>
      <c r="L200" s="247"/>
      <c r="M200" s="271"/>
      <c r="N200" s="271"/>
      <c r="O200" s="272"/>
      <c r="P200" s="276"/>
      <c r="Q200" s="277"/>
      <c r="R200" s="274"/>
      <c r="S200" s="275"/>
      <c r="T200" s="275"/>
      <c r="U200" s="247"/>
    </row>
    <row r="201" ht="43.5" customHeight="1">
      <c r="A201" s="247"/>
      <c r="B201" s="247"/>
      <c r="C201" s="266"/>
      <c r="D201" s="267"/>
      <c r="E201" s="268"/>
      <c r="F201" s="247"/>
      <c r="G201" s="269"/>
      <c r="H201" s="247"/>
      <c r="I201" s="270"/>
      <c r="J201" s="270"/>
      <c r="K201" s="270"/>
      <c r="L201" s="247"/>
      <c r="M201" s="271"/>
      <c r="N201" s="271"/>
      <c r="O201" s="272"/>
      <c r="P201" s="276"/>
      <c r="Q201" s="277"/>
      <c r="R201" s="274"/>
      <c r="S201" s="275"/>
      <c r="T201" s="275"/>
      <c r="U201" s="247"/>
    </row>
    <row r="202" ht="43.5" customHeight="1">
      <c r="A202" s="247"/>
      <c r="B202" s="247"/>
      <c r="C202" s="266"/>
      <c r="D202" s="267"/>
      <c r="E202" s="268"/>
      <c r="F202" s="247"/>
      <c r="G202" s="269"/>
      <c r="H202" s="247"/>
      <c r="I202" s="270"/>
      <c r="J202" s="270"/>
      <c r="K202" s="270"/>
      <c r="L202" s="247"/>
      <c r="M202" s="271"/>
      <c r="N202" s="271"/>
      <c r="O202" s="272"/>
      <c r="P202" s="276"/>
      <c r="Q202" s="277"/>
      <c r="R202" s="274"/>
      <c r="S202" s="275"/>
      <c r="T202" s="275"/>
      <c r="U202" s="247"/>
    </row>
    <row r="203" ht="43.5" customHeight="1">
      <c r="A203" s="247"/>
      <c r="B203" s="247"/>
      <c r="C203" s="266"/>
      <c r="D203" s="267"/>
      <c r="E203" s="268"/>
      <c r="F203" s="247"/>
      <c r="G203" s="269"/>
      <c r="H203" s="247"/>
      <c r="I203" s="270"/>
      <c r="J203" s="270"/>
      <c r="K203" s="270"/>
      <c r="L203" s="247"/>
      <c r="M203" s="271"/>
      <c r="N203" s="271"/>
      <c r="O203" s="272"/>
      <c r="P203" s="276"/>
      <c r="Q203" s="277"/>
      <c r="R203" s="274"/>
      <c r="S203" s="275"/>
      <c r="T203" s="275"/>
      <c r="U203" s="247"/>
    </row>
    <row r="204" ht="43.5" customHeight="1">
      <c r="A204" s="247"/>
      <c r="B204" s="247"/>
      <c r="C204" s="266"/>
      <c r="D204" s="267"/>
      <c r="E204" s="268"/>
      <c r="F204" s="247"/>
      <c r="G204" s="269"/>
      <c r="H204" s="247"/>
      <c r="I204" s="270"/>
      <c r="J204" s="270"/>
      <c r="K204" s="270"/>
      <c r="L204" s="247"/>
      <c r="M204" s="271"/>
      <c r="N204" s="271"/>
      <c r="O204" s="272"/>
      <c r="P204" s="276"/>
      <c r="Q204" s="277"/>
      <c r="R204" s="274"/>
      <c r="S204" s="275"/>
      <c r="T204" s="275"/>
      <c r="U204" s="247"/>
    </row>
    <row r="205" ht="43.5" customHeight="1">
      <c r="A205" s="247"/>
      <c r="B205" s="247"/>
      <c r="C205" s="266"/>
      <c r="D205" s="267"/>
      <c r="E205" s="268"/>
      <c r="F205" s="247"/>
      <c r="G205" s="269"/>
      <c r="H205" s="247"/>
      <c r="I205" s="270"/>
      <c r="J205" s="270"/>
      <c r="K205" s="270"/>
      <c r="L205" s="247"/>
      <c r="M205" s="271"/>
      <c r="N205" s="271"/>
      <c r="O205" s="272"/>
      <c r="P205" s="276"/>
      <c r="Q205" s="277"/>
      <c r="R205" s="274"/>
      <c r="S205" s="275"/>
      <c r="T205" s="275"/>
      <c r="U205" s="247"/>
    </row>
    <row r="206" ht="43.5" customHeight="1">
      <c r="A206" s="247"/>
      <c r="B206" s="247"/>
      <c r="C206" s="266"/>
      <c r="D206" s="267"/>
      <c r="E206" s="268"/>
      <c r="F206" s="247"/>
      <c r="G206" s="269"/>
      <c r="H206" s="247"/>
      <c r="I206" s="270"/>
      <c r="J206" s="270"/>
      <c r="K206" s="270"/>
      <c r="L206" s="247"/>
      <c r="M206" s="271"/>
      <c r="N206" s="271"/>
      <c r="O206" s="272"/>
      <c r="P206" s="276"/>
      <c r="Q206" s="277"/>
      <c r="R206" s="274"/>
      <c r="S206" s="275"/>
      <c r="T206" s="275"/>
      <c r="U206" s="247"/>
    </row>
    <row r="207" ht="43.5" customHeight="1">
      <c r="A207" s="247"/>
      <c r="B207" s="247"/>
      <c r="C207" s="266"/>
      <c r="D207" s="267"/>
      <c r="E207" s="268"/>
      <c r="F207" s="247"/>
      <c r="G207" s="269"/>
      <c r="H207" s="247"/>
      <c r="I207" s="270"/>
      <c r="J207" s="270"/>
      <c r="K207" s="270"/>
      <c r="L207" s="247"/>
      <c r="M207" s="271"/>
      <c r="N207" s="271"/>
      <c r="O207" s="272"/>
      <c r="P207" s="276"/>
      <c r="Q207" s="277"/>
      <c r="R207" s="274"/>
      <c r="S207" s="275"/>
      <c r="T207" s="275"/>
      <c r="U207" s="247"/>
    </row>
    <row r="208" ht="43.5" customHeight="1">
      <c r="A208" s="247"/>
      <c r="B208" s="247"/>
      <c r="C208" s="266"/>
      <c r="D208" s="267"/>
      <c r="E208" s="268"/>
      <c r="F208" s="247"/>
      <c r="G208" s="269"/>
      <c r="H208" s="247"/>
      <c r="I208" s="270"/>
      <c r="J208" s="270"/>
      <c r="K208" s="270"/>
      <c r="L208" s="247"/>
      <c r="M208" s="271"/>
      <c r="N208" s="271"/>
      <c r="O208" s="272"/>
      <c r="P208" s="276"/>
      <c r="Q208" s="277"/>
      <c r="R208" s="274"/>
      <c r="S208" s="275"/>
      <c r="T208" s="275"/>
      <c r="U208" s="247"/>
    </row>
    <row r="209" ht="43.5" customHeight="1">
      <c r="A209" s="247"/>
      <c r="B209" s="247"/>
      <c r="C209" s="266"/>
      <c r="D209" s="267"/>
      <c r="E209" s="268"/>
      <c r="F209" s="247"/>
      <c r="G209" s="269"/>
      <c r="H209" s="247"/>
      <c r="I209" s="270"/>
      <c r="J209" s="270"/>
      <c r="K209" s="270"/>
      <c r="L209" s="247"/>
      <c r="M209" s="271"/>
      <c r="N209" s="271"/>
      <c r="O209" s="272"/>
      <c r="P209" s="276"/>
      <c r="Q209" s="277"/>
      <c r="R209" s="274"/>
      <c r="S209" s="275"/>
      <c r="T209" s="275"/>
      <c r="U209" s="247"/>
    </row>
    <row r="210" ht="43.5" customHeight="1">
      <c r="A210" s="247"/>
      <c r="B210" s="247"/>
      <c r="C210" s="266"/>
      <c r="D210" s="267"/>
      <c r="E210" s="268"/>
      <c r="F210" s="247"/>
      <c r="G210" s="269"/>
      <c r="H210" s="247"/>
      <c r="I210" s="270"/>
      <c r="J210" s="270"/>
      <c r="K210" s="270"/>
      <c r="L210" s="247"/>
      <c r="M210" s="271"/>
      <c r="N210" s="271"/>
      <c r="O210" s="272"/>
      <c r="P210" s="276"/>
      <c r="Q210" s="277"/>
      <c r="R210" s="274"/>
      <c r="S210" s="275"/>
      <c r="T210" s="275"/>
      <c r="U210" s="247"/>
    </row>
    <row r="211" ht="43.5" customHeight="1">
      <c r="A211" s="247"/>
      <c r="B211" s="247"/>
      <c r="C211" s="266"/>
      <c r="D211" s="267"/>
      <c r="E211" s="268"/>
      <c r="F211" s="247"/>
      <c r="G211" s="269"/>
      <c r="H211" s="247"/>
      <c r="I211" s="270"/>
      <c r="J211" s="270"/>
      <c r="K211" s="270"/>
      <c r="L211" s="247"/>
      <c r="M211" s="271"/>
      <c r="N211" s="271"/>
      <c r="O211" s="272"/>
      <c r="P211" s="276"/>
      <c r="Q211" s="277"/>
      <c r="R211" s="274"/>
      <c r="S211" s="275"/>
      <c r="T211" s="275"/>
      <c r="U211" s="247"/>
    </row>
    <row r="212" ht="43.5" customHeight="1">
      <c r="A212" s="247"/>
      <c r="B212" s="247"/>
      <c r="C212" s="266"/>
      <c r="D212" s="267"/>
      <c r="E212" s="268"/>
      <c r="F212" s="247"/>
      <c r="G212" s="269"/>
      <c r="H212" s="247"/>
      <c r="I212" s="270"/>
      <c r="J212" s="270"/>
      <c r="K212" s="270"/>
      <c r="L212" s="247"/>
      <c r="M212" s="271"/>
      <c r="N212" s="271"/>
      <c r="O212" s="272"/>
      <c r="P212" s="276"/>
      <c r="Q212" s="277"/>
      <c r="R212" s="274"/>
      <c r="S212" s="275"/>
      <c r="T212" s="275"/>
      <c r="U212" s="247"/>
    </row>
    <row r="213" ht="43.5" customHeight="1">
      <c r="A213" s="247"/>
      <c r="B213" s="247"/>
      <c r="C213" s="266"/>
      <c r="D213" s="267"/>
      <c r="E213" s="268"/>
      <c r="F213" s="247"/>
      <c r="G213" s="269"/>
      <c r="H213" s="247"/>
      <c r="I213" s="270"/>
      <c r="J213" s="270"/>
      <c r="K213" s="270"/>
      <c r="L213" s="247"/>
      <c r="M213" s="271"/>
      <c r="N213" s="271"/>
      <c r="O213" s="272"/>
      <c r="P213" s="276"/>
      <c r="Q213" s="277"/>
      <c r="R213" s="274"/>
      <c r="S213" s="275"/>
      <c r="T213" s="275"/>
      <c r="U213" s="247"/>
    </row>
    <row r="214" ht="43.5" customHeight="1">
      <c r="A214" s="247"/>
      <c r="B214" s="247"/>
      <c r="C214" s="266"/>
      <c r="D214" s="267"/>
      <c r="E214" s="268"/>
      <c r="F214" s="247"/>
      <c r="G214" s="269"/>
      <c r="H214" s="247"/>
      <c r="I214" s="270"/>
      <c r="J214" s="270"/>
      <c r="K214" s="270"/>
      <c r="L214" s="247"/>
      <c r="M214" s="271"/>
      <c r="N214" s="271"/>
      <c r="O214" s="272"/>
      <c r="P214" s="276"/>
      <c r="Q214" s="277"/>
      <c r="R214" s="274"/>
      <c r="S214" s="275"/>
      <c r="T214" s="275"/>
      <c r="U214" s="247"/>
    </row>
    <row r="215" ht="43.5" customHeight="1">
      <c r="A215" s="247"/>
      <c r="B215" s="247"/>
      <c r="C215" s="266"/>
      <c r="D215" s="267"/>
      <c r="E215" s="268"/>
      <c r="F215" s="247"/>
      <c r="G215" s="269"/>
      <c r="H215" s="247"/>
      <c r="I215" s="270"/>
      <c r="J215" s="270"/>
      <c r="K215" s="270"/>
      <c r="L215" s="247"/>
      <c r="M215" s="271"/>
      <c r="N215" s="271"/>
      <c r="O215" s="272"/>
      <c r="P215" s="276"/>
      <c r="Q215" s="277"/>
      <c r="R215" s="274"/>
      <c r="S215" s="275"/>
      <c r="T215" s="275"/>
      <c r="U215" s="247"/>
    </row>
    <row r="216" ht="43.5" customHeight="1">
      <c r="A216" s="247"/>
      <c r="B216" s="247"/>
      <c r="C216" s="266"/>
      <c r="D216" s="267"/>
      <c r="E216" s="268"/>
      <c r="F216" s="247"/>
      <c r="G216" s="269"/>
      <c r="H216" s="247"/>
      <c r="I216" s="270"/>
      <c r="J216" s="270"/>
      <c r="K216" s="270"/>
      <c r="L216" s="247"/>
      <c r="M216" s="271"/>
      <c r="N216" s="271"/>
      <c r="O216" s="272"/>
      <c r="P216" s="276"/>
      <c r="Q216" s="277"/>
      <c r="R216" s="274"/>
      <c r="S216" s="275"/>
      <c r="T216" s="275"/>
      <c r="U216" s="247"/>
    </row>
    <row r="217" ht="43.5" customHeight="1">
      <c r="A217" s="247"/>
      <c r="B217" s="247"/>
      <c r="C217" s="266"/>
      <c r="D217" s="267"/>
      <c r="E217" s="268"/>
      <c r="F217" s="247"/>
      <c r="G217" s="269"/>
      <c r="H217" s="247"/>
      <c r="I217" s="270"/>
      <c r="J217" s="270"/>
      <c r="K217" s="270"/>
      <c r="L217" s="247"/>
      <c r="M217" s="271"/>
      <c r="N217" s="271"/>
      <c r="O217" s="272"/>
      <c r="P217" s="276"/>
      <c r="Q217" s="277"/>
      <c r="R217" s="274"/>
      <c r="S217" s="275"/>
      <c r="T217" s="275"/>
      <c r="U217" s="247"/>
    </row>
    <row r="218" ht="43.5" customHeight="1">
      <c r="A218" s="247"/>
      <c r="B218" s="247"/>
      <c r="C218" s="266"/>
      <c r="D218" s="267"/>
      <c r="E218" s="268"/>
      <c r="F218" s="247"/>
      <c r="G218" s="269"/>
      <c r="H218" s="247"/>
      <c r="I218" s="270"/>
      <c r="J218" s="270"/>
      <c r="K218" s="270"/>
      <c r="L218" s="247"/>
      <c r="M218" s="271"/>
      <c r="N218" s="271"/>
      <c r="O218" s="272"/>
      <c r="P218" s="276"/>
      <c r="Q218" s="277"/>
      <c r="R218" s="274"/>
      <c r="S218" s="275"/>
      <c r="T218" s="275"/>
      <c r="U218" s="247"/>
    </row>
    <row r="219" ht="43.5" customHeight="1">
      <c r="A219" s="247"/>
      <c r="B219" s="247"/>
      <c r="C219" s="266"/>
      <c r="D219" s="267"/>
      <c r="E219" s="268"/>
      <c r="F219" s="247"/>
      <c r="G219" s="269"/>
      <c r="H219" s="247"/>
      <c r="I219" s="270"/>
      <c r="J219" s="270"/>
      <c r="K219" s="270"/>
      <c r="L219" s="247"/>
      <c r="M219" s="271"/>
      <c r="N219" s="271"/>
      <c r="O219" s="272"/>
      <c r="P219" s="276"/>
      <c r="Q219" s="277"/>
      <c r="R219" s="274"/>
      <c r="S219" s="275"/>
      <c r="T219" s="275"/>
      <c r="U219" s="247"/>
    </row>
    <row r="220" ht="43.5" customHeight="1">
      <c r="A220" s="247"/>
      <c r="B220" s="247"/>
      <c r="C220" s="266"/>
      <c r="D220" s="267"/>
      <c r="E220" s="268"/>
      <c r="F220" s="247"/>
      <c r="G220" s="269"/>
      <c r="H220" s="247"/>
      <c r="I220" s="270"/>
      <c r="J220" s="270"/>
      <c r="K220" s="270"/>
      <c r="L220" s="247"/>
      <c r="M220" s="271"/>
      <c r="N220" s="271"/>
      <c r="O220" s="272"/>
      <c r="P220" s="276"/>
      <c r="Q220" s="277"/>
      <c r="R220" s="274"/>
      <c r="S220" s="275"/>
      <c r="T220" s="275"/>
      <c r="U220" s="247"/>
    </row>
    <row r="221" ht="43.5" customHeight="1">
      <c r="A221" s="247"/>
      <c r="B221" s="247"/>
      <c r="C221" s="266"/>
      <c r="D221" s="267"/>
      <c r="E221" s="268"/>
      <c r="F221" s="247"/>
      <c r="G221" s="269"/>
      <c r="H221" s="247"/>
      <c r="I221" s="270"/>
      <c r="J221" s="270"/>
      <c r="K221" s="270"/>
      <c r="L221" s="247"/>
      <c r="M221" s="271"/>
      <c r="N221" s="271"/>
      <c r="O221" s="272"/>
      <c r="P221" s="276"/>
      <c r="Q221" s="277"/>
      <c r="R221" s="274"/>
      <c r="S221" s="275"/>
      <c r="T221" s="275"/>
      <c r="U221" s="247"/>
    </row>
    <row r="222" ht="43.5" customHeight="1">
      <c r="A222" s="247"/>
      <c r="B222" s="247"/>
      <c r="C222" s="266"/>
      <c r="D222" s="267"/>
      <c r="E222" s="268"/>
      <c r="F222" s="247"/>
      <c r="G222" s="269"/>
      <c r="H222" s="247"/>
      <c r="I222" s="270"/>
      <c r="J222" s="270"/>
      <c r="K222" s="270"/>
      <c r="L222" s="247"/>
      <c r="M222" s="271"/>
      <c r="N222" s="271"/>
      <c r="O222" s="272"/>
      <c r="P222" s="276"/>
      <c r="Q222" s="277"/>
      <c r="R222" s="274"/>
      <c r="S222" s="275"/>
      <c r="T222" s="275"/>
      <c r="U222" s="247"/>
    </row>
    <row r="223" ht="43.5" customHeight="1">
      <c r="A223" s="247"/>
      <c r="B223" s="247"/>
      <c r="C223" s="266"/>
      <c r="D223" s="267"/>
      <c r="E223" s="268"/>
      <c r="F223" s="247"/>
      <c r="G223" s="269"/>
      <c r="H223" s="247"/>
      <c r="I223" s="270"/>
      <c r="J223" s="270"/>
      <c r="K223" s="270"/>
      <c r="L223" s="247"/>
      <c r="M223" s="271"/>
      <c r="N223" s="271"/>
      <c r="O223" s="272"/>
      <c r="P223" s="276"/>
      <c r="Q223" s="277"/>
      <c r="R223" s="274"/>
      <c r="S223" s="275"/>
      <c r="T223" s="275"/>
      <c r="U223" s="247"/>
    </row>
    <row r="224" ht="43.5" customHeight="1">
      <c r="A224" s="247"/>
      <c r="B224" s="247"/>
      <c r="C224" s="266"/>
      <c r="D224" s="267"/>
      <c r="E224" s="268"/>
      <c r="F224" s="247"/>
      <c r="G224" s="269"/>
      <c r="H224" s="247"/>
      <c r="I224" s="270"/>
      <c r="J224" s="270"/>
      <c r="K224" s="270"/>
      <c r="L224" s="247"/>
      <c r="M224" s="271"/>
      <c r="N224" s="271"/>
      <c r="O224" s="272"/>
      <c r="P224" s="276"/>
      <c r="Q224" s="277"/>
      <c r="R224" s="274"/>
      <c r="S224" s="275"/>
      <c r="T224" s="275"/>
      <c r="U224" s="247"/>
    </row>
    <row r="225" ht="43.5" customHeight="1">
      <c r="A225" s="247"/>
      <c r="B225" s="247"/>
      <c r="C225" s="266"/>
      <c r="D225" s="267"/>
      <c r="E225" s="268"/>
      <c r="F225" s="247"/>
      <c r="G225" s="269"/>
      <c r="H225" s="247"/>
      <c r="I225" s="270"/>
      <c r="J225" s="270"/>
      <c r="K225" s="270"/>
      <c r="L225" s="247"/>
      <c r="M225" s="271"/>
      <c r="N225" s="271"/>
      <c r="O225" s="272"/>
      <c r="P225" s="276"/>
      <c r="Q225" s="277"/>
      <c r="R225" s="274"/>
      <c r="S225" s="275"/>
      <c r="T225" s="275"/>
      <c r="U225" s="247"/>
    </row>
    <row r="226" ht="43.5" customHeight="1">
      <c r="A226" s="247"/>
      <c r="B226" s="247"/>
      <c r="C226" s="266"/>
      <c r="D226" s="267"/>
      <c r="E226" s="268"/>
      <c r="F226" s="247"/>
      <c r="G226" s="269"/>
      <c r="H226" s="247"/>
      <c r="I226" s="270"/>
      <c r="J226" s="270"/>
      <c r="K226" s="270"/>
      <c r="L226" s="247"/>
      <c r="M226" s="271"/>
      <c r="N226" s="271"/>
      <c r="O226" s="272"/>
      <c r="P226" s="276"/>
      <c r="Q226" s="277"/>
      <c r="R226" s="274"/>
      <c r="S226" s="275"/>
      <c r="T226" s="275"/>
      <c r="U226" s="247"/>
    </row>
    <row r="227" ht="43.5" customHeight="1">
      <c r="A227" s="247"/>
      <c r="B227" s="247"/>
      <c r="C227" s="266"/>
      <c r="D227" s="267"/>
      <c r="E227" s="268"/>
      <c r="F227" s="247"/>
      <c r="G227" s="269"/>
      <c r="H227" s="247"/>
      <c r="I227" s="270"/>
      <c r="J227" s="270"/>
      <c r="K227" s="270"/>
      <c r="L227" s="247"/>
      <c r="M227" s="271"/>
      <c r="N227" s="271"/>
      <c r="O227" s="272"/>
      <c r="P227" s="276"/>
      <c r="Q227" s="277"/>
      <c r="R227" s="274"/>
      <c r="S227" s="275"/>
      <c r="T227" s="275"/>
      <c r="U227" s="247"/>
    </row>
    <row r="228" ht="43.5" customHeight="1">
      <c r="A228" s="247"/>
      <c r="B228" s="247"/>
      <c r="C228" s="266"/>
      <c r="D228" s="267"/>
      <c r="E228" s="268"/>
      <c r="F228" s="247"/>
      <c r="G228" s="269"/>
      <c r="H228" s="247"/>
      <c r="I228" s="270"/>
      <c r="J228" s="270"/>
      <c r="K228" s="270"/>
      <c r="L228" s="247"/>
      <c r="M228" s="271"/>
      <c r="N228" s="271"/>
      <c r="O228" s="272"/>
      <c r="P228" s="276"/>
      <c r="Q228" s="277"/>
      <c r="R228" s="274"/>
      <c r="S228" s="275"/>
      <c r="T228" s="275"/>
      <c r="U228" s="247"/>
    </row>
    <row r="229" ht="43.5" customHeight="1">
      <c r="A229" s="247"/>
      <c r="B229" s="247"/>
      <c r="C229" s="266"/>
      <c r="D229" s="267"/>
      <c r="E229" s="268"/>
      <c r="F229" s="247"/>
      <c r="G229" s="269"/>
      <c r="H229" s="247"/>
      <c r="I229" s="270"/>
      <c r="J229" s="270"/>
      <c r="K229" s="270"/>
      <c r="L229" s="247"/>
      <c r="M229" s="271"/>
      <c r="N229" s="271"/>
      <c r="O229" s="272"/>
      <c r="P229" s="276"/>
      <c r="Q229" s="277"/>
      <c r="R229" s="274"/>
      <c r="S229" s="275"/>
      <c r="T229" s="275"/>
      <c r="U229" s="247"/>
    </row>
    <row r="230" ht="43.5" customHeight="1">
      <c r="A230" s="247"/>
      <c r="B230" s="247"/>
      <c r="C230" s="266"/>
      <c r="D230" s="267"/>
      <c r="E230" s="268"/>
      <c r="F230" s="247"/>
      <c r="G230" s="269"/>
      <c r="H230" s="247"/>
      <c r="I230" s="270"/>
      <c r="J230" s="270"/>
      <c r="K230" s="270"/>
      <c r="L230" s="247"/>
      <c r="M230" s="271"/>
      <c r="N230" s="271"/>
      <c r="O230" s="272"/>
      <c r="P230" s="276"/>
      <c r="Q230" s="277"/>
      <c r="R230" s="274"/>
      <c r="S230" s="275"/>
      <c r="T230" s="275"/>
      <c r="U230" s="247"/>
    </row>
    <row r="231" ht="43.5" customHeight="1">
      <c r="A231" s="247"/>
      <c r="B231" s="247"/>
      <c r="C231" s="266"/>
      <c r="D231" s="267"/>
      <c r="E231" s="268"/>
      <c r="F231" s="247"/>
      <c r="G231" s="269"/>
      <c r="H231" s="247"/>
      <c r="I231" s="270"/>
      <c r="J231" s="270"/>
      <c r="K231" s="270"/>
      <c r="L231" s="247"/>
      <c r="M231" s="271"/>
      <c r="N231" s="271"/>
      <c r="O231" s="272"/>
      <c r="P231" s="276"/>
      <c r="Q231" s="277"/>
      <c r="R231" s="274"/>
      <c r="S231" s="275"/>
      <c r="T231" s="275"/>
      <c r="U231" s="247"/>
    </row>
    <row r="232" ht="43.5" customHeight="1">
      <c r="A232" s="247"/>
      <c r="B232" s="247"/>
      <c r="C232" s="266"/>
      <c r="D232" s="267"/>
      <c r="E232" s="268"/>
      <c r="F232" s="247"/>
      <c r="G232" s="269"/>
      <c r="H232" s="247"/>
      <c r="I232" s="270"/>
      <c r="J232" s="270"/>
      <c r="K232" s="270"/>
      <c r="L232" s="247"/>
      <c r="M232" s="271"/>
      <c r="N232" s="271"/>
      <c r="O232" s="272"/>
      <c r="P232" s="276"/>
      <c r="Q232" s="277"/>
      <c r="R232" s="274"/>
      <c r="S232" s="275"/>
      <c r="T232" s="275"/>
      <c r="U232" s="247"/>
    </row>
    <row r="233" ht="43.5" customHeight="1">
      <c r="A233" s="247"/>
      <c r="B233" s="247"/>
      <c r="C233" s="266"/>
      <c r="D233" s="267"/>
      <c r="E233" s="268"/>
      <c r="F233" s="247"/>
      <c r="G233" s="269"/>
      <c r="H233" s="247"/>
      <c r="I233" s="270"/>
      <c r="J233" s="270"/>
      <c r="K233" s="270"/>
      <c r="L233" s="247"/>
      <c r="M233" s="271"/>
      <c r="N233" s="271"/>
      <c r="O233" s="272"/>
      <c r="P233" s="276"/>
      <c r="Q233" s="277"/>
      <c r="R233" s="274"/>
      <c r="S233" s="275"/>
      <c r="T233" s="275"/>
      <c r="U233" s="247"/>
    </row>
    <row r="234" ht="43.5" customHeight="1">
      <c r="A234" s="247"/>
      <c r="B234" s="247"/>
      <c r="C234" s="266"/>
      <c r="D234" s="267"/>
      <c r="E234" s="268"/>
      <c r="F234" s="247"/>
      <c r="G234" s="269"/>
      <c r="H234" s="247"/>
      <c r="I234" s="270"/>
      <c r="J234" s="270"/>
      <c r="K234" s="270"/>
      <c r="L234" s="247"/>
      <c r="M234" s="271"/>
      <c r="N234" s="271"/>
      <c r="O234" s="272"/>
      <c r="P234" s="276"/>
      <c r="Q234" s="277"/>
      <c r="R234" s="274"/>
      <c r="S234" s="275"/>
      <c r="T234" s="275"/>
      <c r="U234" s="247"/>
    </row>
    <row r="235" ht="43.5" customHeight="1">
      <c r="A235" s="247"/>
      <c r="B235" s="247"/>
      <c r="C235" s="266"/>
      <c r="D235" s="267"/>
      <c r="E235" s="268"/>
      <c r="F235" s="247"/>
      <c r="G235" s="269"/>
      <c r="H235" s="247"/>
      <c r="I235" s="270"/>
      <c r="J235" s="270"/>
      <c r="K235" s="270"/>
      <c r="L235" s="247"/>
      <c r="M235" s="271"/>
      <c r="N235" s="271"/>
      <c r="O235" s="272"/>
      <c r="P235" s="276"/>
      <c r="Q235" s="277"/>
      <c r="R235" s="274"/>
      <c r="S235" s="275"/>
      <c r="T235" s="275"/>
      <c r="U235" s="247"/>
    </row>
    <row r="236" ht="43.5" customHeight="1">
      <c r="A236" s="247"/>
      <c r="B236" s="247"/>
      <c r="C236" s="266"/>
      <c r="D236" s="267"/>
      <c r="E236" s="268"/>
      <c r="F236" s="247"/>
      <c r="G236" s="269"/>
      <c r="H236" s="247"/>
      <c r="I236" s="270"/>
      <c r="J236" s="270"/>
      <c r="K236" s="270"/>
      <c r="L236" s="247"/>
      <c r="M236" s="271"/>
      <c r="N236" s="271"/>
      <c r="O236" s="272"/>
      <c r="P236" s="276"/>
      <c r="Q236" s="277"/>
      <c r="R236" s="274"/>
      <c r="S236" s="275"/>
      <c r="T236" s="275"/>
      <c r="U236" s="247"/>
    </row>
    <row r="237" ht="43.5" customHeight="1">
      <c r="A237" s="247"/>
      <c r="B237" s="247"/>
      <c r="C237" s="266"/>
      <c r="D237" s="267"/>
      <c r="E237" s="268"/>
      <c r="F237" s="247"/>
      <c r="G237" s="269"/>
      <c r="H237" s="247"/>
      <c r="I237" s="270"/>
      <c r="J237" s="270"/>
      <c r="K237" s="270"/>
      <c r="L237" s="247"/>
      <c r="M237" s="271"/>
      <c r="N237" s="271"/>
      <c r="O237" s="272"/>
      <c r="P237" s="276"/>
      <c r="Q237" s="277"/>
      <c r="R237" s="274"/>
      <c r="S237" s="275"/>
      <c r="T237" s="275"/>
      <c r="U237" s="247"/>
    </row>
    <row r="238" ht="43.5" customHeight="1">
      <c r="A238" s="247"/>
      <c r="B238" s="247"/>
      <c r="C238" s="266"/>
      <c r="D238" s="267"/>
      <c r="E238" s="268"/>
      <c r="F238" s="247"/>
      <c r="G238" s="269"/>
      <c r="H238" s="247"/>
      <c r="I238" s="270"/>
      <c r="J238" s="270"/>
      <c r="K238" s="270"/>
      <c r="L238" s="247"/>
      <c r="M238" s="271"/>
      <c r="N238" s="271"/>
      <c r="O238" s="272"/>
      <c r="P238" s="276"/>
      <c r="Q238" s="277"/>
      <c r="R238" s="274"/>
      <c r="S238" s="275"/>
      <c r="T238" s="275"/>
      <c r="U238" s="247"/>
    </row>
    <row r="239" ht="43.5" customHeight="1">
      <c r="A239" s="247"/>
      <c r="B239" s="247"/>
      <c r="C239" s="266"/>
      <c r="D239" s="267"/>
      <c r="E239" s="268"/>
      <c r="F239" s="247"/>
      <c r="G239" s="269"/>
      <c r="H239" s="247"/>
      <c r="I239" s="270"/>
      <c r="J239" s="270"/>
      <c r="K239" s="270"/>
      <c r="L239" s="247"/>
      <c r="M239" s="271"/>
      <c r="N239" s="271"/>
      <c r="O239" s="272"/>
      <c r="P239" s="276"/>
      <c r="Q239" s="277"/>
      <c r="R239" s="274"/>
      <c r="S239" s="275"/>
      <c r="T239" s="275"/>
      <c r="U239" s="247"/>
    </row>
    <row r="240" ht="43.5" customHeight="1">
      <c r="A240" s="247"/>
      <c r="B240" s="247"/>
      <c r="C240" s="266"/>
      <c r="D240" s="267"/>
      <c r="E240" s="268"/>
      <c r="F240" s="247"/>
      <c r="G240" s="269"/>
      <c r="H240" s="247"/>
      <c r="I240" s="270"/>
      <c r="J240" s="270"/>
      <c r="K240" s="270"/>
      <c r="L240" s="247"/>
      <c r="M240" s="271"/>
      <c r="N240" s="271"/>
      <c r="O240" s="272"/>
      <c r="P240" s="276"/>
      <c r="Q240" s="277"/>
      <c r="R240" s="274"/>
      <c r="S240" s="275"/>
      <c r="T240" s="275"/>
      <c r="U240" s="247"/>
    </row>
    <row r="241" ht="43.5" customHeight="1">
      <c r="A241" s="247"/>
      <c r="B241" s="247"/>
      <c r="C241" s="266"/>
      <c r="D241" s="267"/>
      <c r="E241" s="268"/>
      <c r="F241" s="247"/>
      <c r="G241" s="269"/>
      <c r="H241" s="247"/>
      <c r="I241" s="270"/>
      <c r="J241" s="270"/>
      <c r="K241" s="270"/>
      <c r="L241" s="247"/>
      <c r="M241" s="271"/>
      <c r="N241" s="271"/>
      <c r="O241" s="272"/>
      <c r="P241" s="276"/>
      <c r="Q241" s="277"/>
      <c r="R241" s="274"/>
      <c r="S241" s="275"/>
      <c r="T241" s="275"/>
      <c r="U241" s="247"/>
    </row>
    <row r="242" ht="43.5" customHeight="1">
      <c r="A242" s="247"/>
      <c r="B242" s="247"/>
      <c r="C242" s="266"/>
      <c r="D242" s="267"/>
      <c r="E242" s="268"/>
      <c r="F242" s="247"/>
      <c r="G242" s="269"/>
      <c r="H242" s="247"/>
      <c r="I242" s="270"/>
      <c r="J242" s="270"/>
      <c r="K242" s="270"/>
      <c r="L242" s="247"/>
      <c r="M242" s="271"/>
      <c r="N242" s="271"/>
      <c r="O242" s="272"/>
      <c r="P242" s="276"/>
      <c r="Q242" s="277"/>
      <c r="R242" s="274"/>
      <c r="S242" s="275"/>
      <c r="T242" s="275"/>
      <c r="U242" s="247"/>
    </row>
    <row r="243" ht="43.5" customHeight="1">
      <c r="A243" s="247"/>
      <c r="B243" s="247"/>
      <c r="C243" s="266"/>
      <c r="D243" s="267"/>
      <c r="E243" s="268"/>
      <c r="F243" s="247"/>
      <c r="G243" s="269"/>
      <c r="H243" s="247"/>
      <c r="I243" s="270"/>
      <c r="J243" s="270"/>
      <c r="K243" s="270"/>
      <c r="L243" s="247"/>
      <c r="M243" s="271"/>
      <c r="N243" s="271"/>
      <c r="O243" s="272"/>
      <c r="P243" s="276"/>
      <c r="Q243" s="277"/>
      <c r="R243" s="274"/>
      <c r="S243" s="275"/>
      <c r="T243" s="275"/>
      <c r="U243" s="247"/>
    </row>
    <row r="244" ht="43.5" customHeight="1">
      <c r="A244" s="247"/>
      <c r="B244" s="247"/>
      <c r="C244" s="266"/>
      <c r="D244" s="267"/>
      <c r="E244" s="268"/>
      <c r="F244" s="247"/>
      <c r="G244" s="269"/>
      <c r="H244" s="247"/>
      <c r="I244" s="270"/>
      <c r="J244" s="270"/>
      <c r="K244" s="270"/>
      <c r="L244" s="247"/>
      <c r="M244" s="271"/>
      <c r="N244" s="271"/>
      <c r="O244" s="272"/>
      <c r="P244" s="276"/>
      <c r="Q244" s="277"/>
      <c r="R244" s="274"/>
      <c r="S244" s="275"/>
      <c r="T244" s="275"/>
      <c r="U244" s="247"/>
    </row>
    <row r="245" ht="43.5" customHeight="1">
      <c r="A245" s="247"/>
      <c r="B245" s="247"/>
      <c r="C245" s="266"/>
      <c r="D245" s="267"/>
      <c r="E245" s="268"/>
      <c r="F245" s="247"/>
      <c r="G245" s="269"/>
      <c r="H245" s="247"/>
      <c r="I245" s="270"/>
      <c r="J245" s="270"/>
      <c r="K245" s="270"/>
      <c r="L245" s="247"/>
      <c r="M245" s="271"/>
      <c r="N245" s="271"/>
      <c r="O245" s="272"/>
      <c r="P245" s="276"/>
      <c r="Q245" s="277"/>
      <c r="R245" s="274"/>
      <c r="S245" s="275"/>
      <c r="T245" s="275"/>
      <c r="U245" s="247"/>
    </row>
    <row r="246" ht="43.5" customHeight="1">
      <c r="A246" s="247"/>
      <c r="B246" s="247"/>
      <c r="C246" s="266"/>
      <c r="D246" s="267"/>
      <c r="E246" s="268"/>
      <c r="F246" s="247"/>
      <c r="G246" s="269"/>
      <c r="H246" s="247"/>
      <c r="I246" s="270"/>
      <c r="J246" s="270"/>
      <c r="K246" s="270"/>
      <c r="L246" s="247"/>
      <c r="M246" s="271"/>
      <c r="N246" s="271"/>
      <c r="O246" s="272"/>
      <c r="P246" s="276"/>
      <c r="Q246" s="277"/>
      <c r="R246" s="274"/>
      <c r="S246" s="275"/>
      <c r="T246" s="275"/>
      <c r="U246" s="247"/>
    </row>
    <row r="247" ht="43.5" customHeight="1">
      <c r="A247" s="247"/>
      <c r="B247" s="247"/>
      <c r="C247" s="266"/>
      <c r="D247" s="267"/>
      <c r="E247" s="268"/>
      <c r="F247" s="247"/>
      <c r="G247" s="269"/>
      <c r="H247" s="247"/>
      <c r="I247" s="270"/>
      <c r="J247" s="270"/>
      <c r="K247" s="270"/>
      <c r="L247" s="247"/>
      <c r="M247" s="271"/>
      <c r="N247" s="271"/>
      <c r="O247" s="272"/>
      <c r="P247" s="276"/>
      <c r="Q247" s="277"/>
      <c r="R247" s="274"/>
      <c r="S247" s="275"/>
      <c r="T247" s="275"/>
      <c r="U247" s="247"/>
    </row>
    <row r="248" ht="43.5" customHeight="1">
      <c r="A248" s="247"/>
      <c r="B248" s="247"/>
      <c r="C248" s="266"/>
      <c r="D248" s="267"/>
      <c r="E248" s="268"/>
      <c r="F248" s="247"/>
      <c r="G248" s="269"/>
      <c r="H248" s="247"/>
      <c r="I248" s="270"/>
      <c r="J248" s="270"/>
      <c r="K248" s="270"/>
      <c r="L248" s="247"/>
      <c r="M248" s="271"/>
      <c r="N248" s="271"/>
      <c r="O248" s="272"/>
      <c r="P248" s="276"/>
      <c r="Q248" s="277"/>
      <c r="R248" s="274"/>
      <c r="S248" s="275"/>
      <c r="T248" s="275"/>
      <c r="U248" s="247"/>
    </row>
    <row r="249" ht="43.5" customHeight="1">
      <c r="A249" s="247"/>
      <c r="B249" s="247"/>
      <c r="C249" s="266"/>
      <c r="D249" s="267"/>
      <c r="E249" s="268"/>
      <c r="F249" s="247"/>
      <c r="G249" s="269"/>
      <c r="H249" s="247"/>
      <c r="I249" s="270"/>
      <c r="J249" s="270"/>
      <c r="K249" s="270"/>
      <c r="L249" s="247"/>
      <c r="M249" s="271"/>
      <c r="N249" s="271"/>
      <c r="O249" s="272"/>
      <c r="P249" s="276"/>
      <c r="Q249" s="277"/>
      <c r="R249" s="274"/>
      <c r="S249" s="275"/>
      <c r="T249" s="275"/>
      <c r="U249" s="247"/>
    </row>
    <row r="250" ht="43.5" customHeight="1">
      <c r="A250" s="247"/>
      <c r="B250" s="247"/>
      <c r="C250" s="266"/>
      <c r="D250" s="267"/>
      <c r="E250" s="268"/>
      <c r="F250" s="247"/>
      <c r="G250" s="269"/>
      <c r="H250" s="247"/>
      <c r="I250" s="270"/>
      <c r="J250" s="270"/>
      <c r="K250" s="270"/>
      <c r="L250" s="247"/>
      <c r="M250" s="271"/>
      <c r="N250" s="271"/>
      <c r="O250" s="272"/>
      <c r="P250" s="276"/>
      <c r="Q250" s="277"/>
      <c r="R250" s="274"/>
      <c r="S250" s="275"/>
      <c r="T250" s="275"/>
      <c r="U250" s="247"/>
    </row>
    <row r="251" ht="43.5" customHeight="1">
      <c r="A251" s="247"/>
      <c r="B251" s="247"/>
      <c r="C251" s="266"/>
      <c r="D251" s="267"/>
      <c r="E251" s="268"/>
      <c r="F251" s="247"/>
      <c r="G251" s="269"/>
      <c r="H251" s="247"/>
      <c r="I251" s="270"/>
      <c r="J251" s="270"/>
      <c r="K251" s="270"/>
      <c r="L251" s="247"/>
      <c r="M251" s="271"/>
      <c r="N251" s="271"/>
      <c r="O251" s="272"/>
      <c r="P251" s="276"/>
      <c r="Q251" s="277"/>
      <c r="R251" s="274"/>
      <c r="S251" s="275"/>
      <c r="T251" s="275"/>
      <c r="U251" s="247"/>
    </row>
    <row r="252" ht="43.5" customHeight="1">
      <c r="A252" s="247"/>
      <c r="B252" s="247"/>
      <c r="C252" s="266"/>
      <c r="D252" s="267"/>
      <c r="E252" s="268"/>
      <c r="F252" s="247"/>
      <c r="G252" s="269"/>
      <c r="H252" s="247"/>
      <c r="I252" s="270"/>
      <c r="J252" s="270"/>
      <c r="K252" s="270"/>
      <c r="L252" s="247"/>
      <c r="M252" s="271"/>
      <c r="N252" s="271"/>
      <c r="O252" s="272"/>
      <c r="P252" s="276"/>
      <c r="Q252" s="277"/>
      <c r="R252" s="274"/>
      <c r="S252" s="275"/>
      <c r="T252" s="275"/>
      <c r="U252" s="247"/>
    </row>
    <row r="253" ht="43.5" customHeight="1">
      <c r="A253" s="247"/>
      <c r="B253" s="247"/>
      <c r="C253" s="266"/>
      <c r="D253" s="267"/>
      <c r="E253" s="268"/>
      <c r="F253" s="247"/>
      <c r="G253" s="269"/>
      <c r="H253" s="247"/>
      <c r="I253" s="270"/>
      <c r="J253" s="270"/>
      <c r="K253" s="270"/>
      <c r="L253" s="247"/>
      <c r="M253" s="271"/>
      <c r="N253" s="271"/>
      <c r="O253" s="272"/>
      <c r="P253" s="276"/>
      <c r="Q253" s="277"/>
      <c r="R253" s="274"/>
      <c r="S253" s="275"/>
      <c r="T253" s="275"/>
      <c r="U253" s="247"/>
    </row>
    <row r="254" ht="43.5" customHeight="1">
      <c r="A254" s="247"/>
      <c r="B254" s="247"/>
      <c r="C254" s="266"/>
      <c r="D254" s="267"/>
      <c r="E254" s="268"/>
      <c r="F254" s="247"/>
      <c r="G254" s="269"/>
      <c r="H254" s="247"/>
      <c r="I254" s="270"/>
      <c r="J254" s="270"/>
      <c r="K254" s="270"/>
      <c r="L254" s="247"/>
      <c r="M254" s="271"/>
      <c r="N254" s="271"/>
      <c r="O254" s="272"/>
      <c r="P254" s="276"/>
      <c r="Q254" s="277"/>
      <c r="R254" s="274"/>
      <c r="S254" s="275"/>
      <c r="T254" s="275"/>
      <c r="U254" s="247"/>
    </row>
    <row r="255" ht="43.5" customHeight="1">
      <c r="A255" s="247"/>
      <c r="B255" s="247"/>
      <c r="C255" s="266"/>
      <c r="D255" s="267"/>
      <c r="E255" s="268"/>
      <c r="F255" s="247"/>
      <c r="G255" s="269"/>
      <c r="H255" s="247"/>
      <c r="I255" s="270"/>
      <c r="J255" s="270"/>
      <c r="K255" s="270"/>
      <c r="L255" s="247"/>
      <c r="M255" s="271"/>
      <c r="N255" s="271"/>
      <c r="O255" s="272"/>
      <c r="P255" s="276"/>
      <c r="Q255" s="277"/>
      <c r="R255" s="274"/>
      <c r="S255" s="275"/>
      <c r="T255" s="275"/>
      <c r="U255" s="247"/>
    </row>
    <row r="256" ht="43.5" customHeight="1">
      <c r="A256" s="247"/>
      <c r="B256" s="247"/>
      <c r="C256" s="266"/>
      <c r="D256" s="267"/>
      <c r="E256" s="268"/>
      <c r="F256" s="247"/>
      <c r="G256" s="269"/>
      <c r="H256" s="247"/>
      <c r="I256" s="270"/>
      <c r="J256" s="270"/>
      <c r="K256" s="270"/>
      <c r="L256" s="247"/>
      <c r="M256" s="271"/>
      <c r="N256" s="271"/>
      <c r="O256" s="272"/>
      <c r="P256" s="276"/>
      <c r="Q256" s="277"/>
      <c r="R256" s="274"/>
      <c r="S256" s="275"/>
      <c r="T256" s="275"/>
      <c r="U256" s="247"/>
    </row>
    <row r="257" ht="43.5" customHeight="1">
      <c r="A257" s="247"/>
      <c r="B257" s="247"/>
      <c r="C257" s="266"/>
      <c r="D257" s="267"/>
      <c r="E257" s="268"/>
      <c r="F257" s="247"/>
      <c r="G257" s="269"/>
      <c r="H257" s="247"/>
      <c r="I257" s="270"/>
      <c r="J257" s="270"/>
      <c r="K257" s="270"/>
      <c r="L257" s="247"/>
      <c r="M257" s="271"/>
      <c r="N257" s="271"/>
      <c r="O257" s="272"/>
      <c r="P257" s="276"/>
      <c r="Q257" s="277"/>
      <c r="R257" s="274"/>
      <c r="S257" s="275"/>
      <c r="T257" s="275"/>
      <c r="U257" s="247"/>
    </row>
    <row r="258" ht="43.5" customHeight="1">
      <c r="A258" s="247"/>
      <c r="B258" s="247"/>
      <c r="C258" s="266"/>
      <c r="D258" s="267"/>
      <c r="E258" s="268"/>
      <c r="F258" s="247"/>
      <c r="G258" s="269"/>
      <c r="H258" s="247"/>
      <c r="I258" s="270"/>
      <c r="J258" s="270"/>
      <c r="K258" s="270"/>
      <c r="L258" s="247"/>
      <c r="M258" s="271"/>
      <c r="N258" s="271"/>
      <c r="O258" s="272"/>
      <c r="P258" s="276"/>
      <c r="Q258" s="277"/>
      <c r="R258" s="274"/>
      <c r="S258" s="275"/>
      <c r="T258" s="275"/>
      <c r="U258" s="247"/>
    </row>
    <row r="259" ht="43.5" customHeight="1">
      <c r="A259" s="247"/>
      <c r="B259" s="247"/>
      <c r="C259" s="266"/>
      <c r="D259" s="267"/>
      <c r="E259" s="268"/>
      <c r="F259" s="247"/>
      <c r="G259" s="269"/>
      <c r="H259" s="247"/>
      <c r="I259" s="270"/>
      <c r="J259" s="270"/>
      <c r="K259" s="270"/>
      <c r="L259" s="247"/>
      <c r="M259" s="271"/>
      <c r="N259" s="271"/>
      <c r="O259" s="272"/>
      <c r="P259" s="276"/>
      <c r="Q259" s="277"/>
      <c r="R259" s="274"/>
      <c r="S259" s="275"/>
      <c r="T259" s="275"/>
      <c r="U259" s="247"/>
    </row>
    <row r="260" ht="43.5" customHeight="1">
      <c r="A260" s="247"/>
      <c r="B260" s="247"/>
      <c r="C260" s="266"/>
      <c r="D260" s="267"/>
      <c r="E260" s="268"/>
      <c r="F260" s="247"/>
      <c r="G260" s="269"/>
      <c r="H260" s="247"/>
      <c r="I260" s="270"/>
      <c r="J260" s="270"/>
      <c r="K260" s="270"/>
      <c r="L260" s="247"/>
      <c r="M260" s="271"/>
      <c r="N260" s="271"/>
      <c r="O260" s="272"/>
      <c r="P260" s="276"/>
      <c r="Q260" s="277"/>
      <c r="R260" s="274"/>
      <c r="S260" s="275"/>
      <c r="T260" s="275"/>
      <c r="U260" s="247"/>
    </row>
    <row r="261" ht="43.5" customHeight="1">
      <c r="A261" s="247"/>
      <c r="B261" s="247"/>
      <c r="C261" s="266"/>
      <c r="D261" s="267"/>
      <c r="E261" s="268"/>
      <c r="F261" s="247"/>
      <c r="G261" s="269"/>
      <c r="H261" s="247"/>
      <c r="I261" s="270"/>
      <c r="J261" s="270"/>
      <c r="K261" s="270"/>
      <c r="L261" s="247"/>
      <c r="M261" s="271"/>
      <c r="N261" s="271"/>
      <c r="O261" s="272"/>
      <c r="P261" s="276"/>
      <c r="Q261" s="277"/>
      <c r="R261" s="274"/>
      <c r="S261" s="275"/>
      <c r="T261" s="275"/>
      <c r="U261" s="247"/>
    </row>
    <row r="262" ht="43.5" customHeight="1">
      <c r="A262" s="247"/>
      <c r="B262" s="247"/>
      <c r="C262" s="266"/>
      <c r="D262" s="267"/>
      <c r="E262" s="268"/>
      <c r="F262" s="247"/>
      <c r="G262" s="269"/>
      <c r="H262" s="247"/>
      <c r="I262" s="270"/>
      <c r="J262" s="270"/>
      <c r="K262" s="270"/>
      <c r="L262" s="247"/>
      <c r="M262" s="271"/>
      <c r="N262" s="271"/>
      <c r="O262" s="272"/>
      <c r="P262" s="276"/>
      <c r="Q262" s="277"/>
      <c r="R262" s="274"/>
      <c r="S262" s="275"/>
      <c r="T262" s="275"/>
      <c r="U262" s="247"/>
    </row>
    <row r="263" ht="43.5" customHeight="1">
      <c r="A263" s="247"/>
      <c r="B263" s="247"/>
      <c r="C263" s="266"/>
      <c r="D263" s="267"/>
      <c r="E263" s="268"/>
      <c r="F263" s="247"/>
      <c r="G263" s="269"/>
      <c r="H263" s="247"/>
      <c r="I263" s="270"/>
      <c r="J263" s="270"/>
      <c r="K263" s="270"/>
      <c r="L263" s="247"/>
      <c r="M263" s="271"/>
      <c r="N263" s="271"/>
      <c r="O263" s="272"/>
      <c r="P263" s="276"/>
      <c r="Q263" s="277"/>
      <c r="R263" s="274"/>
      <c r="S263" s="275"/>
      <c r="T263" s="275"/>
      <c r="U263" s="247"/>
    </row>
    <row r="264" ht="43.5" customHeight="1">
      <c r="A264" s="247"/>
      <c r="B264" s="247"/>
      <c r="C264" s="266"/>
      <c r="D264" s="267"/>
      <c r="E264" s="268"/>
      <c r="F264" s="247"/>
      <c r="G264" s="269"/>
      <c r="H264" s="247"/>
      <c r="I264" s="270"/>
      <c r="J264" s="270"/>
      <c r="K264" s="270"/>
      <c r="L264" s="247"/>
      <c r="M264" s="271"/>
      <c r="N264" s="271"/>
      <c r="O264" s="272"/>
      <c r="P264" s="276"/>
      <c r="Q264" s="277"/>
      <c r="R264" s="274"/>
      <c r="S264" s="275"/>
      <c r="T264" s="275"/>
      <c r="U264" s="247"/>
    </row>
    <row r="265" ht="43.5" customHeight="1">
      <c r="A265" s="247"/>
      <c r="B265" s="247"/>
      <c r="C265" s="266"/>
      <c r="D265" s="267"/>
      <c r="E265" s="268"/>
      <c r="F265" s="247"/>
      <c r="G265" s="269"/>
      <c r="H265" s="247"/>
      <c r="I265" s="270"/>
      <c r="J265" s="270"/>
      <c r="K265" s="270"/>
      <c r="L265" s="247"/>
      <c r="M265" s="271"/>
      <c r="N265" s="271"/>
      <c r="O265" s="272"/>
      <c r="P265" s="276"/>
      <c r="Q265" s="277"/>
      <c r="R265" s="274"/>
      <c r="S265" s="275"/>
      <c r="T265" s="275"/>
      <c r="U265" s="247"/>
    </row>
    <row r="266" ht="43.5" customHeight="1">
      <c r="A266" s="247"/>
      <c r="B266" s="247"/>
      <c r="C266" s="266"/>
      <c r="D266" s="267"/>
      <c r="E266" s="268"/>
      <c r="F266" s="247"/>
      <c r="G266" s="269"/>
      <c r="H266" s="247"/>
      <c r="I266" s="270"/>
      <c r="J266" s="270"/>
      <c r="K266" s="270"/>
      <c r="L266" s="247"/>
      <c r="M266" s="271"/>
      <c r="N266" s="271"/>
      <c r="O266" s="272"/>
      <c r="P266" s="276"/>
      <c r="Q266" s="277"/>
      <c r="R266" s="274"/>
      <c r="S266" s="275"/>
      <c r="T266" s="275"/>
      <c r="U266" s="247"/>
    </row>
    <row r="267" ht="43.5" customHeight="1">
      <c r="A267" s="247"/>
      <c r="B267" s="247"/>
      <c r="C267" s="266"/>
      <c r="D267" s="267"/>
      <c r="E267" s="268"/>
      <c r="F267" s="247"/>
      <c r="G267" s="269"/>
      <c r="H267" s="247"/>
      <c r="I267" s="270"/>
      <c r="J267" s="270"/>
      <c r="K267" s="270"/>
      <c r="L267" s="247"/>
      <c r="M267" s="271"/>
      <c r="N267" s="271"/>
      <c r="O267" s="272"/>
      <c r="P267" s="276"/>
      <c r="Q267" s="277"/>
      <c r="R267" s="274"/>
      <c r="S267" s="275"/>
      <c r="T267" s="275"/>
      <c r="U267" s="247"/>
    </row>
    <row r="268" ht="43.5" customHeight="1">
      <c r="A268" s="247"/>
      <c r="B268" s="247"/>
      <c r="C268" s="266"/>
      <c r="D268" s="267"/>
      <c r="E268" s="268"/>
      <c r="F268" s="247"/>
      <c r="G268" s="269"/>
      <c r="H268" s="247"/>
      <c r="I268" s="270"/>
      <c r="J268" s="270"/>
      <c r="K268" s="270"/>
      <c r="L268" s="247"/>
      <c r="M268" s="271"/>
      <c r="N268" s="271"/>
      <c r="O268" s="272"/>
      <c r="P268" s="276"/>
      <c r="Q268" s="277"/>
      <c r="R268" s="274"/>
      <c r="S268" s="275"/>
      <c r="T268" s="275"/>
      <c r="U268" s="247"/>
    </row>
    <row r="269" ht="43.5" customHeight="1">
      <c r="A269" s="247"/>
      <c r="B269" s="247"/>
      <c r="C269" s="266"/>
      <c r="D269" s="267"/>
      <c r="E269" s="268"/>
      <c r="F269" s="247"/>
      <c r="G269" s="269"/>
      <c r="H269" s="247"/>
      <c r="I269" s="270"/>
      <c r="J269" s="270"/>
      <c r="K269" s="270"/>
      <c r="L269" s="247"/>
      <c r="M269" s="271"/>
      <c r="N269" s="271"/>
      <c r="O269" s="272"/>
      <c r="P269" s="276"/>
      <c r="Q269" s="277"/>
      <c r="R269" s="274"/>
      <c r="S269" s="275"/>
      <c r="T269" s="275"/>
      <c r="U269" s="247"/>
    </row>
    <row r="270" ht="43.5" customHeight="1">
      <c r="A270" s="247"/>
      <c r="B270" s="247"/>
      <c r="C270" s="266"/>
      <c r="D270" s="267"/>
      <c r="E270" s="268"/>
      <c r="F270" s="247"/>
      <c r="G270" s="269"/>
      <c r="H270" s="247"/>
      <c r="I270" s="270"/>
      <c r="J270" s="270"/>
      <c r="K270" s="270"/>
      <c r="L270" s="247"/>
      <c r="M270" s="271"/>
      <c r="N270" s="271"/>
      <c r="O270" s="272"/>
      <c r="P270" s="276"/>
      <c r="Q270" s="277"/>
      <c r="R270" s="274"/>
      <c r="S270" s="275"/>
      <c r="T270" s="275"/>
      <c r="U270" s="247"/>
    </row>
    <row r="271" ht="43.5" customHeight="1">
      <c r="A271" s="247"/>
      <c r="B271" s="247"/>
      <c r="C271" s="266"/>
      <c r="D271" s="267"/>
      <c r="E271" s="268"/>
      <c r="F271" s="247"/>
      <c r="G271" s="269"/>
      <c r="H271" s="247"/>
      <c r="I271" s="270"/>
      <c r="J271" s="270"/>
      <c r="K271" s="270"/>
      <c r="L271" s="247"/>
      <c r="M271" s="271"/>
      <c r="N271" s="271"/>
      <c r="O271" s="272"/>
      <c r="P271" s="276"/>
      <c r="Q271" s="277"/>
      <c r="R271" s="274"/>
      <c r="S271" s="275"/>
      <c r="T271" s="275"/>
      <c r="U271" s="247"/>
    </row>
    <row r="272" ht="43.5" customHeight="1">
      <c r="A272" s="247"/>
      <c r="B272" s="247"/>
      <c r="C272" s="266"/>
      <c r="D272" s="267"/>
      <c r="E272" s="268"/>
      <c r="F272" s="247"/>
      <c r="G272" s="269"/>
      <c r="H272" s="247"/>
      <c r="I272" s="270"/>
      <c r="J272" s="270"/>
      <c r="K272" s="270"/>
      <c r="L272" s="247"/>
      <c r="M272" s="271"/>
      <c r="N272" s="271"/>
      <c r="O272" s="272"/>
      <c r="P272" s="276"/>
      <c r="Q272" s="277"/>
      <c r="R272" s="274"/>
      <c r="S272" s="275"/>
      <c r="T272" s="275"/>
      <c r="U272" s="247"/>
    </row>
    <row r="273" ht="43.5" customHeight="1">
      <c r="A273" s="247"/>
      <c r="B273" s="247"/>
      <c r="C273" s="266"/>
      <c r="D273" s="267"/>
      <c r="E273" s="268"/>
      <c r="F273" s="247"/>
      <c r="G273" s="269"/>
      <c r="H273" s="247"/>
      <c r="I273" s="270"/>
      <c r="J273" s="270"/>
      <c r="K273" s="270"/>
      <c r="L273" s="247"/>
      <c r="M273" s="271"/>
      <c r="N273" s="271"/>
      <c r="O273" s="272"/>
      <c r="P273" s="276"/>
      <c r="Q273" s="277"/>
      <c r="R273" s="274"/>
      <c r="S273" s="275"/>
      <c r="T273" s="275"/>
      <c r="U273" s="247"/>
    </row>
    <row r="274" ht="43.5" customHeight="1">
      <c r="A274" s="247"/>
      <c r="B274" s="247"/>
      <c r="C274" s="266"/>
      <c r="D274" s="267"/>
      <c r="E274" s="268"/>
      <c r="F274" s="247"/>
      <c r="G274" s="269"/>
      <c r="H274" s="247"/>
      <c r="I274" s="270"/>
      <c r="J274" s="270"/>
      <c r="K274" s="270"/>
      <c r="L274" s="247"/>
      <c r="M274" s="271"/>
      <c r="N274" s="271"/>
      <c r="O274" s="272"/>
      <c r="P274" s="276"/>
      <c r="Q274" s="277"/>
      <c r="R274" s="274"/>
      <c r="S274" s="275"/>
      <c r="T274" s="275"/>
      <c r="U274" s="247"/>
    </row>
    <row r="275" ht="43.5" customHeight="1">
      <c r="A275" s="247"/>
      <c r="B275" s="247"/>
      <c r="C275" s="266"/>
      <c r="D275" s="267"/>
      <c r="E275" s="268"/>
      <c r="F275" s="247"/>
      <c r="G275" s="269"/>
      <c r="H275" s="247"/>
      <c r="I275" s="270"/>
      <c r="J275" s="270"/>
      <c r="K275" s="270"/>
      <c r="L275" s="247"/>
      <c r="M275" s="271"/>
      <c r="N275" s="271"/>
      <c r="O275" s="272"/>
      <c r="P275" s="276"/>
      <c r="Q275" s="277"/>
      <c r="R275" s="274"/>
      <c r="S275" s="275"/>
      <c r="T275" s="275"/>
      <c r="U275" s="247"/>
    </row>
    <row r="276" ht="43.5" customHeight="1">
      <c r="A276" s="247"/>
      <c r="B276" s="247"/>
      <c r="C276" s="266"/>
      <c r="D276" s="267"/>
      <c r="E276" s="268"/>
      <c r="F276" s="247"/>
      <c r="G276" s="269"/>
      <c r="H276" s="247"/>
      <c r="I276" s="270"/>
      <c r="J276" s="270"/>
      <c r="K276" s="270"/>
      <c r="L276" s="247"/>
      <c r="M276" s="271"/>
      <c r="N276" s="271"/>
      <c r="O276" s="272"/>
      <c r="P276" s="276"/>
      <c r="Q276" s="277"/>
      <c r="R276" s="274"/>
      <c r="S276" s="275"/>
      <c r="T276" s="275"/>
      <c r="U276" s="247"/>
    </row>
    <row r="277" ht="43.5" customHeight="1">
      <c r="A277" s="247"/>
      <c r="B277" s="247"/>
      <c r="C277" s="266"/>
      <c r="D277" s="267"/>
      <c r="E277" s="268"/>
      <c r="F277" s="247"/>
      <c r="G277" s="269"/>
      <c r="H277" s="247"/>
      <c r="I277" s="270"/>
      <c r="J277" s="270"/>
      <c r="K277" s="270"/>
      <c r="L277" s="247"/>
      <c r="M277" s="271"/>
      <c r="N277" s="271"/>
      <c r="O277" s="272"/>
      <c r="P277" s="276"/>
      <c r="Q277" s="277"/>
      <c r="R277" s="274"/>
      <c r="S277" s="275"/>
      <c r="T277" s="275"/>
      <c r="U277" s="247"/>
    </row>
    <row r="278" ht="43.5" customHeight="1">
      <c r="A278" s="247"/>
      <c r="B278" s="247"/>
      <c r="C278" s="266"/>
      <c r="D278" s="267"/>
      <c r="E278" s="268"/>
      <c r="F278" s="247"/>
      <c r="G278" s="269"/>
      <c r="H278" s="247"/>
      <c r="I278" s="270"/>
      <c r="J278" s="270"/>
      <c r="K278" s="270"/>
      <c r="L278" s="247"/>
      <c r="M278" s="271"/>
      <c r="N278" s="271"/>
      <c r="O278" s="272"/>
      <c r="P278" s="276"/>
      <c r="Q278" s="277"/>
      <c r="R278" s="274"/>
      <c r="S278" s="275"/>
      <c r="T278" s="275"/>
      <c r="U278" s="247"/>
    </row>
    <row r="279" ht="43.5" customHeight="1">
      <c r="A279" s="247"/>
      <c r="B279" s="247"/>
      <c r="C279" s="266"/>
      <c r="D279" s="267"/>
      <c r="E279" s="268"/>
      <c r="F279" s="247"/>
      <c r="G279" s="269"/>
      <c r="H279" s="247"/>
      <c r="I279" s="270"/>
      <c r="J279" s="270"/>
      <c r="K279" s="270"/>
      <c r="L279" s="247"/>
      <c r="M279" s="271"/>
      <c r="N279" s="271"/>
      <c r="O279" s="272"/>
      <c r="P279" s="276"/>
      <c r="Q279" s="277"/>
      <c r="R279" s="274"/>
      <c r="S279" s="275"/>
      <c r="T279" s="275"/>
      <c r="U279" s="247"/>
    </row>
    <row r="280" ht="43.5" customHeight="1">
      <c r="A280" s="247"/>
      <c r="B280" s="247"/>
      <c r="C280" s="266"/>
      <c r="D280" s="267"/>
      <c r="E280" s="268"/>
      <c r="F280" s="247"/>
      <c r="G280" s="269"/>
      <c r="H280" s="247"/>
      <c r="I280" s="270"/>
      <c r="J280" s="270"/>
      <c r="K280" s="270"/>
      <c r="L280" s="247"/>
      <c r="M280" s="271"/>
      <c r="N280" s="271"/>
      <c r="O280" s="272"/>
      <c r="P280" s="276"/>
      <c r="Q280" s="277"/>
      <c r="R280" s="274"/>
      <c r="S280" s="275"/>
      <c r="T280" s="275"/>
      <c r="U280" s="247"/>
    </row>
    <row r="281" ht="43.5" customHeight="1">
      <c r="A281" s="247"/>
      <c r="B281" s="247"/>
      <c r="C281" s="266"/>
      <c r="D281" s="267"/>
      <c r="E281" s="268"/>
      <c r="F281" s="247"/>
      <c r="G281" s="269"/>
      <c r="H281" s="247"/>
      <c r="I281" s="270"/>
      <c r="J281" s="270"/>
      <c r="K281" s="270"/>
      <c r="L281" s="247"/>
      <c r="M281" s="271"/>
      <c r="N281" s="271"/>
      <c r="O281" s="272"/>
      <c r="P281" s="276"/>
      <c r="Q281" s="277"/>
      <c r="R281" s="274"/>
      <c r="S281" s="275"/>
      <c r="T281" s="275"/>
      <c r="U281" s="247"/>
    </row>
    <row r="282" ht="43.5" customHeight="1">
      <c r="A282" s="247"/>
      <c r="B282" s="247"/>
      <c r="C282" s="266"/>
      <c r="D282" s="267"/>
      <c r="E282" s="268"/>
      <c r="F282" s="247"/>
      <c r="G282" s="269"/>
      <c r="H282" s="247"/>
      <c r="I282" s="270"/>
      <c r="J282" s="270"/>
      <c r="K282" s="270"/>
      <c r="L282" s="247"/>
      <c r="M282" s="271"/>
      <c r="N282" s="271"/>
      <c r="O282" s="272"/>
      <c r="P282" s="276"/>
      <c r="Q282" s="277"/>
      <c r="R282" s="274"/>
      <c r="S282" s="275"/>
      <c r="T282" s="275"/>
      <c r="U282" s="247"/>
    </row>
    <row r="283" ht="43.5" customHeight="1">
      <c r="A283" s="247"/>
      <c r="B283" s="247"/>
      <c r="C283" s="266"/>
      <c r="D283" s="267"/>
      <c r="E283" s="268"/>
      <c r="F283" s="247"/>
      <c r="G283" s="269"/>
      <c r="H283" s="247"/>
      <c r="I283" s="270"/>
      <c r="J283" s="270"/>
      <c r="K283" s="270"/>
      <c r="L283" s="247"/>
      <c r="M283" s="271"/>
      <c r="N283" s="271"/>
      <c r="O283" s="272"/>
      <c r="P283" s="276"/>
      <c r="Q283" s="277"/>
      <c r="R283" s="274"/>
      <c r="S283" s="275"/>
      <c r="T283" s="275"/>
      <c r="U283" s="247"/>
    </row>
    <row r="284" ht="43.5" customHeight="1">
      <c r="A284" s="247"/>
      <c r="B284" s="247"/>
      <c r="C284" s="266"/>
      <c r="D284" s="267"/>
      <c r="E284" s="268"/>
      <c r="F284" s="247"/>
      <c r="G284" s="269"/>
      <c r="H284" s="247"/>
      <c r="I284" s="270"/>
      <c r="J284" s="270"/>
      <c r="K284" s="270"/>
      <c r="L284" s="247"/>
      <c r="M284" s="271"/>
      <c r="N284" s="271"/>
      <c r="O284" s="272"/>
      <c r="P284" s="276"/>
      <c r="Q284" s="277"/>
      <c r="R284" s="274"/>
      <c r="S284" s="275"/>
      <c r="T284" s="275"/>
      <c r="U284" s="247"/>
    </row>
    <row r="285" ht="43.5" customHeight="1">
      <c r="A285" s="247"/>
      <c r="B285" s="247"/>
      <c r="C285" s="266"/>
      <c r="D285" s="267"/>
      <c r="E285" s="268"/>
      <c r="F285" s="247"/>
      <c r="G285" s="269"/>
      <c r="H285" s="247"/>
      <c r="I285" s="270"/>
      <c r="J285" s="270"/>
      <c r="K285" s="270"/>
      <c r="L285" s="247"/>
      <c r="M285" s="271"/>
      <c r="N285" s="271"/>
      <c r="O285" s="272"/>
      <c r="P285" s="276"/>
      <c r="Q285" s="277"/>
      <c r="R285" s="274"/>
      <c r="S285" s="275"/>
      <c r="T285" s="275"/>
      <c r="U285" s="247"/>
    </row>
    <row r="286" ht="43.5" customHeight="1">
      <c r="A286" s="247"/>
      <c r="B286" s="247"/>
      <c r="C286" s="266"/>
      <c r="D286" s="267"/>
      <c r="E286" s="268"/>
      <c r="F286" s="247"/>
      <c r="G286" s="269"/>
      <c r="H286" s="247"/>
      <c r="I286" s="270"/>
      <c r="J286" s="270"/>
      <c r="K286" s="270"/>
      <c r="L286" s="247"/>
      <c r="M286" s="271"/>
      <c r="N286" s="271"/>
      <c r="O286" s="272"/>
      <c r="P286" s="276"/>
      <c r="Q286" s="277"/>
      <c r="R286" s="274"/>
      <c r="S286" s="275"/>
      <c r="T286" s="275"/>
      <c r="U286" s="247"/>
    </row>
    <row r="287" ht="43.5" customHeight="1">
      <c r="A287" s="247"/>
      <c r="B287" s="247"/>
      <c r="C287" s="266"/>
      <c r="D287" s="267"/>
      <c r="E287" s="268"/>
      <c r="F287" s="247"/>
      <c r="G287" s="269"/>
      <c r="H287" s="247"/>
      <c r="I287" s="270"/>
      <c r="J287" s="270"/>
      <c r="K287" s="270"/>
      <c r="L287" s="247"/>
      <c r="M287" s="271"/>
      <c r="N287" s="271"/>
      <c r="O287" s="272"/>
      <c r="P287" s="276"/>
      <c r="Q287" s="277"/>
      <c r="R287" s="274"/>
      <c r="S287" s="275"/>
      <c r="T287" s="275"/>
      <c r="U287" s="247"/>
    </row>
    <row r="288" ht="43.5" customHeight="1">
      <c r="A288" s="247"/>
      <c r="B288" s="247"/>
      <c r="C288" s="266"/>
      <c r="D288" s="267"/>
      <c r="E288" s="268"/>
      <c r="F288" s="247"/>
      <c r="G288" s="269"/>
      <c r="H288" s="247"/>
      <c r="I288" s="270"/>
      <c r="J288" s="270"/>
      <c r="K288" s="270"/>
      <c r="L288" s="247"/>
      <c r="M288" s="271"/>
      <c r="N288" s="271"/>
      <c r="O288" s="272"/>
      <c r="P288" s="276"/>
      <c r="Q288" s="277"/>
      <c r="R288" s="274"/>
      <c r="S288" s="275"/>
      <c r="T288" s="275"/>
      <c r="U288" s="247"/>
    </row>
    <row r="289" ht="43.5" customHeight="1">
      <c r="A289" s="247"/>
      <c r="B289" s="247"/>
      <c r="C289" s="266"/>
      <c r="D289" s="267"/>
      <c r="E289" s="268"/>
      <c r="F289" s="247"/>
      <c r="G289" s="269"/>
      <c r="H289" s="247"/>
      <c r="I289" s="270"/>
      <c r="J289" s="270"/>
      <c r="K289" s="270"/>
      <c r="L289" s="247"/>
      <c r="M289" s="271"/>
      <c r="N289" s="271"/>
      <c r="O289" s="272"/>
      <c r="P289" s="276"/>
      <c r="Q289" s="277"/>
      <c r="R289" s="274"/>
      <c r="S289" s="275"/>
      <c r="T289" s="275"/>
      <c r="U289" s="247"/>
    </row>
    <row r="290" ht="43.5" customHeight="1">
      <c r="A290" s="247"/>
      <c r="B290" s="247"/>
      <c r="C290" s="266"/>
      <c r="D290" s="267"/>
      <c r="E290" s="268"/>
      <c r="F290" s="247"/>
      <c r="G290" s="269"/>
      <c r="H290" s="247"/>
      <c r="I290" s="270"/>
      <c r="J290" s="270"/>
      <c r="K290" s="270"/>
      <c r="L290" s="247"/>
      <c r="M290" s="271"/>
      <c r="N290" s="271"/>
      <c r="O290" s="272"/>
      <c r="P290" s="276"/>
      <c r="Q290" s="277"/>
      <c r="R290" s="274"/>
      <c r="S290" s="275"/>
      <c r="T290" s="275"/>
      <c r="U290" s="247"/>
    </row>
    <row r="291" ht="43.5" customHeight="1">
      <c r="A291" s="247"/>
      <c r="B291" s="247"/>
      <c r="C291" s="266"/>
      <c r="D291" s="267"/>
      <c r="E291" s="268"/>
      <c r="F291" s="247"/>
      <c r="G291" s="269"/>
      <c r="H291" s="247"/>
      <c r="I291" s="270"/>
      <c r="J291" s="270"/>
      <c r="K291" s="270"/>
      <c r="L291" s="247"/>
      <c r="M291" s="271"/>
      <c r="N291" s="271"/>
      <c r="O291" s="272"/>
      <c r="P291" s="276"/>
      <c r="Q291" s="277"/>
      <c r="R291" s="274"/>
      <c r="S291" s="275"/>
      <c r="T291" s="275"/>
      <c r="U291" s="247"/>
    </row>
    <row r="292" ht="43.5" customHeight="1">
      <c r="A292" s="247"/>
      <c r="B292" s="247"/>
      <c r="C292" s="266"/>
      <c r="D292" s="267"/>
      <c r="E292" s="268"/>
      <c r="F292" s="247"/>
      <c r="G292" s="269"/>
      <c r="H292" s="247"/>
      <c r="I292" s="270"/>
      <c r="J292" s="270"/>
      <c r="K292" s="270"/>
      <c r="L292" s="247"/>
      <c r="M292" s="271"/>
      <c r="N292" s="271"/>
      <c r="O292" s="272"/>
      <c r="P292" s="276"/>
      <c r="Q292" s="277"/>
      <c r="R292" s="274"/>
      <c r="S292" s="275"/>
      <c r="T292" s="275"/>
      <c r="U292" s="247"/>
    </row>
    <row r="293" ht="43.5" customHeight="1">
      <c r="A293" s="247"/>
      <c r="B293" s="247"/>
      <c r="C293" s="266"/>
      <c r="D293" s="267"/>
      <c r="E293" s="268"/>
      <c r="F293" s="247"/>
      <c r="G293" s="269"/>
      <c r="H293" s="247"/>
      <c r="I293" s="270"/>
      <c r="J293" s="270"/>
      <c r="K293" s="270"/>
      <c r="L293" s="247"/>
      <c r="M293" s="271"/>
      <c r="N293" s="271"/>
      <c r="O293" s="272"/>
      <c r="P293" s="276"/>
      <c r="Q293" s="277"/>
      <c r="R293" s="274"/>
      <c r="S293" s="275"/>
      <c r="T293" s="275"/>
      <c r="U293" s="247"/>
    </row>
    <row r="294" ht="43.5" customHeight="1">
      <c r="A294" s="247"/>
      <c r="B294" s="247"/>
      <c r="C294" s="266"/>
      <c r="D294" s="267"/>
      <c r="E294" s="268"/>
      <c r="F294" s="247"/>
      <c r="G294" s="269"/>
      <c r="H294" s="247"/>
      <c r="I294" s="270"/>
      <c r="J294" s="270"/>
      <c r="K294" s="270"/>
      <c r="L294" s="247"/>
      <c r="M294" s="271"/>
      <c r="N294" s="271"/>
      <c r="O294" s="272"/>
      <c r="P294" s="276"/>
      <c r="Q294" s="277"/>
      <c r="R294" s="274"/>
      <c r="S294" s="275"/>
      <c r="T294" s="275"/>
      <c r="U294" s="247"/>
    </row>
    <row r="295" ht="43.5" customHeight="1">
      <c r="A295" s="247"/>
      <c r="B295" s="247"/>
      <c r="C295" s="266"/>
      <c r="D295" s="267"/>
      <c r="E295" s="268"/>
      <c r="F295" s="247"/>
      <c r="G295" s="269"/>
      <c r="H295" s="247"/>
      <c r="I295" s="270"/>
      <c r="J295" s="270"/>
      <c r="K295" s="270"/>
      <c r="L295" s="247"/>
      <c r="M295" s="271"/>
      <c r="N295" s="271"/>
      <c r="O295" s="272"/>
      <c r="P295" s="276"/>
      <c r="Q295" s="277"/>
      <c r="R295" s="274"/>
      <c r="S295" s="275"/>
      <c r="T295" s="275"/>
      <c r="U295" s="247"/>
    </row>
    <row r="296" ht="43.5" customHeight="1">
      <c r="A296" s="247"/>
      <c r="B296" s="247"/>
      <c r="C296" s="266"/>
      <c r="D296" s="267"/>
      <c r="E296" s="268"/>
      <c r="F296" s="247"/>
      <c r="G296" s="269"/>
      <c r="H296" s="247"/>
      <c r="I296" s="270"/>
      <c r="J296" s="270"/>
      <c r="K296" s="270"/>
      <c r="L296" s="247"/>
      <c r="M296" s="271"/>
      <c r="N296" s="271"/>
      <c r="O296" s="272"/>
      <c r="P296" s="276"/>
      <c r="Q296" s="277"/>
      <c r="R296" s="274"/>
      <c r="S296" s="275"/>
      <c r="T296" s="275"/>
      <c r="U296" s="247"/>
    </row>
    <row r="297" ht="43.5" customHeight="1">
      <c r="A297" s="247"/>
      <c r="B297" s="247"/>
      <c r="C297" s="266"/>
      <c r="D297" s="267"/>
      <c r="E297" s="268"/>
      <c r="F297" s="247"/>
      <c r="G297" s="269"/>
      <c r="H297" s="247"/>
      <c r="I297" s="270"/>
      <c r="J297" s="270"/>
      <c r="K297" s="270"/>
      <c r="L297" s="247"/>
      <c r="M297" s="271"/>
      <c r="N297" s="271"/>
      <c r="O297" s="272"/>
      <c r="P297" s="276"/>
      <c r="Q297" s="277"/>
      <c r="R297" s="274"/>
      <c r="S297" s="275"/>
      <c r="T297" s="275"/>
      <c r="U297" s="247"/>
    </row>
    <row r="298" ht="43.5" customHeight="1">
      <c r="A298" s="247"/>
      <c r="B298" s="247"/>
      <c r="C298" s="266"/>
      <c r="D298" s="267"/>
      <c r="E298" s="268"/>
      <c r="F298" s="247"/>
      <c r="G298" s="269"/>
      <c r="H298" s="247"/>
      <c r="I298" s="270"/>
      <c r="J298" s="270"/>
      <c r="K298" s="270"/>
      <c r="L298" s="247"/>
      <c r="M298" s="271"/>
      <c r="N298" s="271"/>
      <c r="O298" s="272"/>
      <c r="P298" s="276"/>
      <c r="Q298" s="277"/>
      <c r="R298" s="274"/>
      <c r="S298" s="275"/>
      <c r="T298" s="275"/>
      <c r="U298" s="247"/>
    </row>
    <row r="299" ht="43.5" customHeight="1">
      <c r="A299" s="247"/>
      <c r="B299" s="247"/>
      <c r="C299" s="266"/>
      <c r="D299" s="267"/>
      <c r="E299" s="268"/>
      <c r="F299" s="247"/>
      <c r="G299" s="269"/>
      <c r="H299" s="247"/>
      <c r="I299" s="270"/>
      <c r="J299" s="270"/>
      <c r="K299" s="270"/>
      <c r="L299" s="247"/>
      <c r="M299" s="271"/>
      <c r="N299" s="271"/>
      <c r="O299" s="272"/>
      <c r="P299" s="276"/>
      <c r="Q299" s="277"/>
      <c r="R299" s="274"/>
      <c r="S299" s="275"/>
      <c r="T299" s="275"/>
      <c r="U299" s="247"/>
    </row>
    <row r="300" ht="43.5" customHeight="1">
      <c r="A300" s="247"/>
      <c r="B300" s="247"/>
      <c r="C300" s="266"/>
      <c r="D300" s="267"/>
      <c r="E300" s="268"/>
      <c r="F300" s="247"/>
      <c r="G300" s="269"/>
      <c r="H300" s="247"/>
      <c r="I300" s="270"/>
      <c r="J300" s="270"/>
      <c r="K300" s="270"/>
      <c r="L300" s="247"/>
      <c r="M300" s="271"/>
      <c r="N300" s="271"/>
      <c r="O300" s="272"/>
      <c r="P300" s="276"/>
      <c r="Q300" s="277"/>
      <c r="R300" s="274"/>
      <c r="S300" s="275"/>
      <c r="T300" s="275"/>
      <c r="U300" s="247"/>
    </row>
    <row r="301" ht="43.5" customHeight="1">
      <c r="A301" s="247"/>
      <c r="B301" s="247"/>
      <c r="C301" s="266"/>
      <c r="D301" s="267"/>
      <c r="E301" s="268"/>
      <c r="F301" s="247"/>
      <c r="G301" s="269"/>
      <c r="H301" s="247"/>
      <c r="I301" s="270"/>
      <c r="J301" s="270"/>
      <c r="K301" s="270"/>
      <c r="L301" s="247"/>
      <c r="M301" s="271"/>
      <c r="N301" s="271"/>
      <c r="O301" s="272"/>
      <c r="P301" s="276"/>
      <c r="Q301" s="277"/>
      <c r="R301" s="274"/>
      <c r="S301" s="275"/>
      <c r="T301" s="275"/>
      <c r="U301" s="247"/>
    </row>
    <row r="302" ht="43.5" customHeight="1">
      <c r="A302" s="247"/>
      <c r="B302" s="247"/>
      <c r="C302" s="266"/>
      <c r="D302" s="267"/>
      <c r="E302" s="268"/>
      <c r="F302" s="247"/>
      <c r="G302" s="269"/>
      <c r="H302" s="247"/>
      <c r="I302" s="270"/>
      <c r="J302" s="270"/>
      <c r="K302" s="270"/>
      <c r="L302" s="247"/>
      <c r="M302" s="271"/>
      <c r="N302" s="271"/>
      <c r="O302" s="272"/>
      <c r="P302" s="276"/>
      <c r="Q302" s="277"/>
      <c r="R302" s="274"/>
      <c r="S302" s="275"/>
      <c r="T302" s="275"/>
      <c r="U302" s="247"/>
    </row>
    <row r="303" ht="43.5" customHeight="1">
      <c r="A303" s="247"/>
      <c r="B303" s="247"/>
      <c r="C303" s="266"/>
      <c r="D303" s="267"/>
      <c r="E303" s="268"/>
      <c r="F303" s="247"/>
      <c r="G303" s="269"/>
      <c r="H303" s="247"/>
      <c r="I303" s="270"/>
      <c r="J303" s="270"/>
      <c r="K303" s="270"/>
      <c r="L303" s="247"/>
      <c r="M303" s="271"/>
      <c r="N303" s="271"/>
      <c r="O303" s="272"/>
      <c r="P303" s="276"/>
      <c r="Q303" s="277"/>
      <c r="R303" s="274"/>
      <c r="S303" s="275"/>
      <c r="T303" s="275"/>
      <c r="U303" s="247"/>
    </row>
    <row r="304" ht="43.5" customHeight="1">
      <c r="A304" s="247"/>
      <c r="B304" s="247"/>
      <c r="C304" s="266"/>
      <c r="D304" s="267"/>
      <c r="E304" s="268"/>
      <c r="F304" s="247"/>
      <c r="G304" s="269"/>
      <c r="H304" s="247"/>
      <c r="I304" s="270"/>
      <c r="J304" s="270"/>
      <c r="K304" s="270"/>
      <c r="L304" s="247"/>
      <c r="M304" s="271"/>
      <c r="N304" s="271"/>
      <c r="O304" s="272"/>
      <c r="P304" s="276"/>
      <c r="Q304" s="277"/>
      <c r="R304" s="274"/>
      <c r="S304" s="275"/>
      <c r="T304" s="275"/>
      <c r="U304" s="247"/>
    </row>
    <row r="305" ht="43.5" customHeight="1">
      <c r="A305" s="247"/>
      <c r="B305" s="247"/>
      <c r="C305" s="266"/>
      <c r="D305" s="267"/>
      <c r="E305" s="268"/>
      <c r="F305" s="247"/>
      <c r="G305" s="269"/>
      <c r="H305" s="247"/>
      <c r="I305" s="270"/>
      <c r="J305" s="270"/>
      <c r="K305" s="270"/>
      <c r="L305" s="247"/>
      <c r="M305" s="271"/>
      <c r="N305" s="271"/>
      <c r="O305" s="272"/>
      <c r="P305" s="276"/>
      <c r="Q305" s="277"/>
      <c r="R305" s="274"/>
      <c r="S305" s="275"/>
      <c r="T305" s="275"/>
      <c r="U305" s="247"/>
    </row>
    <row r="306" ht="43.5" customHeight="1">
      <c r="A306" s="247"/>
      <c r="B306" s="247"/>
      <c r="C306" s="266"/>
      <c r="D306" s="267"/>
      <c r="E306" s="268"/>
      <c r="F306" s="247"/>
      <c r="G306" s="269"/>
      <c r="H306" s="247"/>
      <c r="I306" s="270"/>
      <c r="J306" s="270"/>
      <c r="K306" s="270"/>
      <c r="L306" s="247"/>
      <c r="M306" s="271"/>
      <c r="N306" s="271"/>
      <c r="O306" s="272"/>
      <c r="P306" s="276"/>
      <c r="Q306" s="277"/>
      <c r="R306" s="274"/>
      <c r="S306" s="275"/>
      <c r="T306" s="275"/>
      <c r="U306" s="247"/>
    </row>
    <row r="307" ht="43.5" customHeight="1">
      <c r="A307" s="247"/>
      <c r="B307" s="247"/>
      <c r="C307" s="266"/>
      <c r="D307" s="267"/>
      <c r="E307" s="268"/>
      <c r="F307" s="247"/>
      <c r="G307" s="269"/>
      <c r="H307" s="247"/>
      <c r="I307" s="270"/>
      <c r="J307" s="270"/>
      <c r="K307" s="270"/>
      <c r="L307" s="247"/>
      <c r="M307" s="271"/>
      <c r="N307" s="271"/>
      <c r="O307" s="272"/>
      <c r="P307" s="276"/>
      <c r="Q307" s="277"/>
      <c r="R307" s="274"/>
      <c r="S307" s="275"/>
      <c r="T307" s="275"/>
      <c r="U307" s="247"/>
    </row>
    <row r="308" ht="43.5" customHeight="1">
      <c r="A308" s="247"/>
      <c r="B308" s="247"/>
      <c r="C308" s="266"/>
      <c r="D308" s="267"/>
      <c r="E308" s="268"/>
      <c r="F308" s="247"/>
      <c r="G308" s="269"/>
      <c r="H308" s="247"/>
      <c r="I308" s="270"/>
      <c r="J308" s="270"/>
      <c r="K308" s="270"/>
      <c r="L308" s="247"/>
      <c r="M308" s="271"/>
      <c r="N308" s="271"/>
      <c r="O308" s="272"/>
      <c r="P308" s="276"/>
      <c r="Q308" s="277"/>
      <c r="R308" s="274"/>
      <c r="S308" s="275"/>
      <c r="T308" s="275"/>
      <c r="U308" s="247"/>
    </row>
    <row r="309" ht="43.5" customHeight="1">
      <c r="A309" s="247"/>
      <c r="B309" s="247"/>
      <c r="C309" s="266"/>
      <c r="D309" s="267"/>
      <c r="E309" s="268"/>
      <c r="F309" s="247"/>
      <c r="G309" s="269"/>
      <c r="H309" s="247"/>
      <c r="I309" s="270"/>
      <c r="J309" s="270"/>
      <c r="K309" s="270"/>
      <c r="L309" s="247"/>
      <c r="M309" s="271"/>
      <c r="N309" s="271"/>
      <c r="O309" s="272"/>
      <c r="P309" s="276"/>
      <c r="Q309" s="277"/>
      <c r="R309" s="274"/>
      <c r="S309" s="275"/>
      <c r="T309" s="275"/>
      <c r="U309" s="247"/>
    </row>
    <row r="310" ht="43.5" customHeight="1">
      <c r="A310" s="247"/>
      <c r="B310" s="247"/>
      <c r="C310" s="266"/>
      <c r="D310" s="267"/>
      <c r="E310" s="268"/>
      <c r="F310" s="247"/>
      <c r="G310" s="269"/>
      <c r="H310" s="247"/>
      <c r="I310" s="270"/>
      <c r="J310" s="270"/>
      <c r="K310" s="270"/>
      <c r="L310" s="247"/>
      <c r="M310" s="271"/>
      <c r="N310" s="271"/>
      <c r="O310" s="272"/>
      <c r="P310" s="276"/>
      <c r="Q310" s="277"/>
      <c r="R310" s="274"/>
      <c r="S310" s="275"/>
      <c r="T310" s="275"/>
      <c r="U310" s="247"/>
    </row>
    <row r="311" ht="43.5" customHeight="1">
      <c r="A311" s="247"/>
      <c r="B311" s="247"/>
      <c r="C311" s="266"/>
      <c r="D311" s="267"/>
      <c r="E311" s="268"/>
      <c r="F311" s="247"/>
      <c r="G311" s="269"/>
      <c r="H311" s="247"/>
      <c r="I311" s="270"/>
      <c r="J311" s="270"/>
      <c r="K311" s="270"/>
      <c r="L311" s="247"/>
      <c r="M311" s="271"/>
      <c r="N311" s="271"/>
      <c r="O311" s="272"/>
      <c r="P311" s="276"/>
      <c r="Q311" s="277"/>
      <c r="R311" s="274"/>
      <c r="S311" s="275"/>
      <c r="T311" s="275"/>
      <c r="U311" s="247"/>
    </row>
    <row r="312" ht="43.5" customHeight="1">
      <c r="A312" s="247"/>
      <c r="B312" s="247"/>
      <c r="C312" s="266"/>
      <c r="D312" s="267"/>
      <c r="E312" s="268"/>
      <c r="F312" s="247"/>
      <c r="G312" s="269"/>
      <c r="H312" s="247"/>
      <c r="I312" s="270"/>
      <c r="J312" s="270"/>
      <c r="K312" s="270"/>
      <c r="L312" s="247"/>
      <c r="M312" s="271"/>
      <c r="N312" s="271"/>
      <c r="O312" s="272"/>
      <c r="P312" s="276"/>
      <c r="Q312" s="277"/>
      <c r="R312" s="274"/>
      <c r="S312" s="275"/>
      <c r="T312" s="275"/>
      <c r="U312" s="247"/>
    </row>
    <row r="313" ht="43.5" customHeight="1">
      <c r="A313" s="247"/>
      <c r="B313" s="247"/>
      <c r="C313" s="266"/>
      <c r="D313" s="267"/>
      <c r="E313" s="268"/>
      <c r="F313" s="247"/>
      <c r="G313" s="269"/>
      <c r="H313" s="247"/>
      <c r="I313" s="270"/>
      <c r="J313" s="270"/>
      <c r="K313" s="270"/>
      <c r="L313" s="247"/>
      <c r="M313" s="271"/>
      <c r="N313" s="271"/>
      <c r="O313" s="272"/>
      <c r="P313" s="276"/>
      <c r="Q313" s="277"/>
      <c r="R313" s="274"/>
      <c r="S313" s="275"/>
      <c r="T313" s="275"/>
      <c r="U313" s="247"/>
    </row>
    <row r="314" ht="43.5" customHeight="1">
      <c r="A314" s="247"/>
      <c r="B314" s="247"/>
      <c r="C314" s="266"/>
      <c r="D314" s="267"/>
      <c r="E314" s="268"/>
      <c r="F314" s="247"/>
      <c r="G314" s="269"/>
      <c r="H314" s="247"/>
      <c r="I314" s="270"/>
      <c r="J314" s="270"/>
      <c r="K314" s="270"/>
      <c r="L314" s="247"/>
      <c r="M314" s="271"/>
      <c r="N314" s="271"/>
      <c r="O314" s="272"/>
      <c r="P314" s="276"/>
      <c r="Q314" s="277"/>
      <c r="R314" s="274"/>
      <c r="S314" s="275"/>
      <c r="T314" s="275"/>
      <c r="U314" s="247"/>
    </row>
    <row r="315" ht="43.5" customHeight="1">
      <c r="A315" s="247"/>
      <c r="B315" s="247"/>
      <c r="C315" s="266"/>
      <c r="D315" s="267"/>
      <c r="E315" s="268"/>
      <c r="F315" s="247"/>
      <c r="G315" s="269"/>
      <c r="H315" s="247"/>
      <c r="I315" s="270"/>
      <c r="J315" s="270"/>
      <c r="K315" s="270"/>
      <c r="L315" s="247"/>
      <c r="M315" s="271"/>
      <c r="N315" s="271"/>
      <c r="O315" s="272"/>
      <c r="P315" s="276"/>
      <c r="Q315" s="277"/>
      <c r="R315" s="274"/>
      <c r="S315" s="275"/>
      <c r="T315" s="275"/>
      <c r="U315" s="247"/>
    </row>
    <row r="316" ht="43.5" customHeight="1">
      <c r="A316" s="247"/>
      <c r="B316" s="247"/>
      <c r="C316" s="266"/>
      <c r="D316" s="267"/>
      <c r="E316" s="268"/>
      <c r="F316" s="247"/>
      <c r="G316" s="269"/>
      <c r="H316" s="247"/>
      <c r="I316" s="270"/>
      <c r="J316" s="270"/>
      <c r="K316" s="270"/>
      <c r="L316" s="247"/>
      <c r="M316" s="271"/>
      <c r="N316" s="271"/>
      <c r="O316" s="272"/>
      <c r="P316" s="276"/>
      <c r="Q316" s="277"/>
      <c r="R316" s="274"/>
      <c r="S316" s="275"/>
      <c r="T316" s="275"/>
      <c r="U316" s="247"/>
    </row>
    <row r="317" ht="43.5" customHeight="1">
      <c r="A317" s="247"/>
      <c r="B317" s="247"/>
      <c r="C317" s="266"/>
      <c r="D317" s="267"/>
      <c r="E317" s="268"/>
      <c r="F317" s="247"/>
      <c r="G317" s="269"/>
      <c r="H317" s="247"/>
      <c r="I317" s="270"/>
      <c r="J317" s="270"/>
      <c r="K317" s="270"/>
      <c r="L317" s="247"/>
      <c r="M317" s="271"/>
      <c r="N317" s="271"/>
      <c r="O317" s="272"/>
      <c r="P317" s="276"/>
      <c r="Q317" s="277"/>
      <c r="R317" s="274"/>
      <c r="S317" s="275"/>
      <c r="T317" s="275"/>
      <c r="U317" s="247"/>
    </row>
    <row r="318" ht="43.5" customHeight="1">
      <c r="A318" s="247"/>
      <c r="B318" s="247"/>
      <c r="C318" s="266"/>
      <c r="D318" s="267"/>
      <c r="E318" s="268"/>
      <c r="F318" s="247"/>
      <c r="G318" s="269"/>
      <c r="H318" s="247"/>
      <c r="I318" s="270"/>
      <c r="J318" s="270"/>
      <c r="K318" s="270"/>
      <c r="L318" s="247"/>
      <c r="M318" s="271"/>
      <c r="N318" s="271"/>
      <c r="O318" s="272"/>
      <c r="P318" s="276"/>
      <c r="Q318" s="277"/>
      <c r="R318" s="274"/>
      <c r="S318" s="275"/>
      <c r="T318" s="275"/>
      <c r="U318" s="247"/>
    </row>
    <row r="319" ht="43.5" customHeight="1">
      <c r="A319" s="247"/>
      <c r="B319" s="247"/>
      <c r="C319" s="266"/>
      <c r="D319" s="267"/>
      <c r="E319" s="268"/>
      <c r="F319" s="247"/>
      <c r="G319" s="269"/>
      <c r="H319" s="247"/>
      <c r="I319" s="270"/>
      <c r="J319" s="270"/>
      <c r="K319" s="270"/>
      <c r="L319" s="247"/>
      <c r="M319" s="271"/>
      <c r="N319" s="271"/>
      <c r="O319" s="272"/>
      <c r="P319" s="276"/>
      <c r="Q319" s="277"/>
      <c r="R319" s="274"/>
      <c r="S319" s="275"/>
      <c r="T319" s="275"/>
      <c r="U319" s="247"/>
    </row>
    <row r="320" ht="43.5" customHeight="1">
      <c r="A320" s="247"/>
      <c r="B320" s="247"/>
      <c r="C320" s="266"/>
      <c r="D320" s="267"/>
      <c r="E320" s="268"/>
      <c r="F320" s="247"/>
      <c r="G320" s="269"/>
      <c r="H320" s="247"/>
      <c r="I320" s="270"/>
      <c r="J320" s="270"/>
      <c r="K320" s="270"/>
      <c r="L320" s="247"/>
      <c r="M320" s="271"/>
      <c r="N320" s="271"/>
      <c r="O320" s="272"/>
      <c r="P320" s="276"/>
      <c r="Q320" s="277"/>
      <c r="R320" s="274"/>
      <c r="S320" s="275"/>
      <c r="T320" s="275"/>
      <c r="U320" s="247"/>
    </row>
    <row r="321" ht="43.5" customHeight="1">
      <c r="A321" s="247"/>
      <c r="B321" s="247"/>
      <c r="C321" s="266"/>
      <c r="D321" s="267"/>
      <c r="E321" s="268"/>
      <c r="F321" s="247"/>
      <c r="G321" s="269"/>
      <c r="H321" s="247"/>
      <c r="I321" s="270"/>
      <c r="J321" s="270"/>
      <c r="K321" s="270"/>
      <c r="L321" s="247"/>
      <c r="M321" s="271"/>
      <c r="N321" s="271"/>
      <c r="O321" s="272"/>
      <c r="P321" s="276"/>
      <c r="Q321" s="277"/>
      <c r="R321" s="274"/>
      <c r="S321" s="275"/>
      <c r="T321" s="275"/>
      <c r="U321" s="247"/>
    </row>
    <row r="322" ht="43.5" customHeight="1">
      <c r="A322" s="247"/>
      <c r="B322" s="247"/>
      <c r="C322" s="266"/>
      <c r="D322" s="267"/>
      <c r="E322" s="268"/>
      <c r="F322" s="247"/>
      <c r="G322" s="269"/>
      <c r="H322" s="247"/>
      <c r="I322" s="270"/>
      <c r="J322" s="270"/>
      <c r="K322" s="270"/>
      <c r="L322" s="247"/>
      <c r="M322" s="271"/>
      <c r="N322" s="271"/>
      <c r="O322" s="272"/>
      <c r="P322" s="276"/>
      <c r="Q322" s="277"/>
      <c r="R322" s="274"/>
      <c r="S322" s="275"/>
      <c r="T322" s="275"/>
      <c r="U322" s="247"/>
    </row>
    <row r="323" ht="43.5" customHeight="1">
      <c r="A323" s="247"/>
      <c r="B323" s="247"/>
      <c r="C323" s="266"/>
      <c r="D323" s="267"/>
      <c r="E323" s="268"/>
      <c r="F323" s="247"/>
      <c r="G323" s="269"/>
      <c r="H323" s="247"/>
      <c r="I323" s="270"/>
      <c r="J323" s="270"/>
      <c r="K323" s="270"/>
      <c r="L323" s="247"/>
      <c r="M323" s="271"/>
      <c r="N323" s="271"/>
      <c r="O323" s="272"/>
      <c r="P323" s="276"/>
      <c r="Q323" s="277"/>
      <c r="R323" s="274"/>
      <c r="S323" s="275"/>
      <c r="T323" s="275"/>
      <c r="U323" s="247"/>
    </row>
    <row r="324" ht="43.5" customHeight="1">
      <c r="A324" s="247"/>
      <c r="B324" s="247"/>
      <c r="C324" s="266"/>
      <c r="D324" s="267"/>
      <c r="E324" s="268"/>
      <c r="F324" s="247"/>
      <c r="G324" s="269"/>
      <c r="H324" s="247"/>
      <c r="I324" s="270"/>
      <c r="J324" s="270"/>
      <c r="K324" s="270"/>
      <c r="L324" s="247"/>
      <c r="M324" s="271"/>
      <c r="N324" s="271"/>
      <c r="O324" s="272"/>
      <c r="P324" s="276"/>
      <c r="Q324" s="277"/>
      <c r="R324" s="274"/>
      <c r="S324" s="275"/>
      <c r="T324" s="275"/>
      <c r="U324" s="247"/>
    </row>
    <row r="325" ht="43.5" customHeight="1">
      <c r="A325" s="247"/>
      <c r="B325" s="247"/>
      <c r="C325" s="266"/>
      <c r="D325" s="267"/>
      <c r="E325" s="268"/>
      <c r="F325" s="247"/>
      <c r="G325" s="269"/>
      <c r="H325" s="247"/>
      <c r="I325" s="270"/>
      <c r="J325" s="270"/>
      <c r="K325" s="270"/>
      <c r="L325" s="247"/>
      <c r="M325" s="271"/>
      <c r="N325" s="271"/>
      <c r="O325" s="272"/>
      <c r="P325" s="276"/>
      <c r="Q325" s="277"/>
      <c r="R325" s="274"/>
      <c r="S325" s="275"/>
      <c r="T325" s="275"/>
      <c r="U325" s="247"/>
    </row>
    <row r="326" ht="43.5" customHeight="1">
      <c r="A326" s="247"/>
      <c r="B326" s="247"/>
      <c r="C326" s="266"/>
      <c r="D326" s="267"/>
      <c r="E326" s="268"/>
      <c r="F326" s="247"/>
      <c r="G326" s="269"/>
      <c r="H326" s="247"/>
      <c r="I326" s="270"/>
      <c r="J326" s="270"/>
      <c r="K326" s="270"/>
      <c r="L326" s="247"/>
      <c r="M326" s="271"/>
      <c r="N326" s="271"/>
      <c r="O326" s="272"/>
      <c r="P326" s="276"/>
      <c r="Q326" s="277"/>
      <c r="R326" s="274"/>
      <c r="S326" s="275"/>
      <c r="T326" s="275"/>
      <c r="U326" s="247"/>
    </row>
    <row r="327" ht="43.5" customHeight="1">
      <c r="A327" s="247"/>
      <c r="B327" s="247"/>
      <c r="C327" s="266"/>
      <c r="D327" s="267"/>
      <c r="E327" s="268"/>
      <c r="F327" s="247"/>
      <c r="G327" s="269"/>
      <c r="H327" s="247"/>
      <c r="I327" s="270"/>
      <c r="J327" s="270"/>
      <c r="K327" s="270"/>
      <c r="L327" s="247"/>
      <c r="M327" s="271"/>
      <c r="N327" s="271"/>
      <c r="O327" s="272"/>
      <c r="P327" s="276"/>
      <c r="Q327" s="277"/>
      <c r="R327" s="274"/>
      <c r="S327" s="275"/>
      <c r="T327" s="275"/>
      <c r="U327" s="247"/>
    </row>
    <row r="328" ht="43.5" customHeight="1">
      <c r="A328" s="247"/>
      <c r="B328" s="247"/>
      <c r="C328" s="266"/>
      <c r="D328" s="267"/>
      <c r="E328" s="268"/>
      <c r="F328" s="247"/>
      <c r="G328" s="269"/>
      <c r="H328" s="247"/>
      <c r="I328" s="270"/>
      <c r="J328" s="270"/>
      <c r="K328" s="270"/>
      <c r="L328" s="247"/>
      <c r="M328" s="271"/>
      <c r="N328" s="271"/>
      <c r="O328" s="272"/>
      <c r="P328" s="276"/>
      <c r="Q328" s="277"/>
      <c r="R328" s="274"/>
      <c r="S328" s="275"/>
      <c r="T328" s="275"/>
      <c r="U328" s="247"/>
    </row>
    <row r="329" ht="43.5" customHeight="1">
      <c r="A329" s="247"/>
      <c r="B329" s="247"/>
      <c r="C329" s="266"/>
      <c r="D329" s="267"/>
      <c r="E329" s="268"/>
      <c r="F329" s="247"/>
      <c r="G329" s="269"/>
      <c r="H329" s="247"/>
      <c r="I329" s="270"/>
      <c r="J329" s="270"/>
      <c r="K329" s="270"/>
      <c r="L329" s="247"/>
      <c r="M329" s="271"/>
      <c r="N329" s="271"/>
      <c r="O329" s="272"/>
      <c r="P329" s="276"/>
      <c r="Q329" s="277"/>
      <c r="R329" s="274"/>
      <c r="S329" s="275"/>
      <c r="T329" s="275"/>
      <c r="U329" s="247"/>
    </row>
    <row r="330" ht="43.5" customHeight="1">
      <c r="A330" s="247"/>
      <c r="B330" s="247"/>
      <c r="C330" s="266"/>
      <c r="D330" s="267"/>
      <c r="E330" s="268"/>
      <c r="F330" s="247"/>
      <c r="G330" s="269"/>
      <c r="H330" s="247"/>
      <c r="I330" s="270"/>
      <c r="J330" s="270"/>
      <c r="K330" s="270"/>
      <c r="L330" s="247"/>
      <c r="M330" s="271"/>
      <c r="N330" s="271"/>
      <c r="O330" s="272"/>
      <c r="P330" s="276"/>
      <c r="Q330" s="277"/>
      <c r="R330" s="274"/>
      <c r="S330" s="275"/>
      <c r="T330" s="275"/>
      <c r="U330" s="247"/>
    </row>
    <row r="331" ht="43.5" customHeight="1">
      <c r="A331" s="247"/>
      <c r="B331" s="247"/>
      <c r="C331" s="266"/>
      <c r="D331" s="267"/>
      <c r="E331" s="268"/>
      <c r="F331" s="247"/>
      <c r="G331" s="269"/>
      <c r="H331" s="247"/>
      <c r="I331" s="270"/>
      <c r="J331" s="270"/>
      <c r="K331" s="270"/>
      <c r="L331" s="247"/>
      <c r="M331" s="271"/>
      <c r="N331" s="271"/>
      <c r="O331" s="272"/>
      <c r="P331" s="276"/>
      <c r="Q331" s="277"/>
      <c r="R331" s="274"/>
      <c r="S331" s="275"/>
      <c r="T331" s="275"/>
      <c r="U331" s="247"/>
    </row>
    <row r="332" ht="43.5" customHeight="1">
      <c r="A332" s="247"/>
      <c r="B332" s="247"/>
      <c r="C332" s="266"/>
      <c r="D332" s="267"/>
      <c r="E332" s="268"/>
      <c r="F332" s="247"/>
      <c r="G332" s="269"/>
      <c r="H332" s="247"/>
      <c r="I332" s="270"/>
      <c r="J332" s="270"/>
      <c r="K332" s="270"/>
      <c r="L332" s="247"/>
      <c r="M332" s="271"/>
      <c r="N332" s="271"/>
      <c r="O332" s="272"/>
      <c r="P332" s="276"/>
      <c r="Q332" s="277"/>
      <c r="R332" s="274"/>
      <c r="S332" s="275"/>
      <c r="T332" s="275"/>
      <c r="U332" s="247"/>
    </row>
    <row r="333" ht="43.5" customHeight="1">
      <c r="A333" s="247"/>
      <c r="B333" s="247"/>
      <c r="C333" s="266"/>
      <c r="D333" s="267"/>
      <c r="E333" s="268"/>
      <c r="F333" s="247"/>
      <c r="G333" s="269"/>
      <c r="H333" s="247"/>
      <c r="I333" s="270"/>
      <c r="J333" s="270"/>
      <c r="K333" s="270"/>
      <c r="L333" s="247"/>
      <c r="M333" s="271"/>
      <c r="N333" s="271"/>
      <c r="O333" s="272"/>
      <c r="P333" s="276"/>
      <c r="Q333" s="277"/>
      <c r="R333" s="274"/>
      <c r="S333" s="275"/>
      <c r="T333" s="275"/>
      <c r="U333" s="247"/>
    </row>
    <row r="334" ht="43.5" customHeight="1">
      <c r="A334" s="247"/>
      <c r="B334" s="247"/>
      <c r="C334" s="266"/>
      <c r="D334" s="267"/>
      <c r="E334" s="268"/>
      <c r="F334" s="247"/>
      <c r="G334" s="269"/>
      <c r="H334" s="247"/>
      <c r="I334" s="270"/>
      <c r="J334" s="270"/>
      <c r="K334" s="270"/>
      <c r="L334" s="247"/>
      <c r="M334" s="271"/>
      <c r="N334" s="271"/>
      <c r="O334" s="272"/>
      <c r="P334" s="276"/>
      <c r="Q334" s="277"/>
      <c r="R334" s="274"/>
      <c r="S334" s="275"/>
      <c r="T334" s="275"/>
      <c r="U334" s="247"/>
    </row>
    <row r="335" ht="43.5" customHeight="1">
      <c r="A335" s="247"/>
      <c r="B335" s="247"/>
      <c r="C335" s="266"/>
      <c r="D335" s="267"/>
      <c r="E335" s="268"/>
      <c r="F335" s="247"/>
      <c r="G335" s="269"/>
      <c r="H335" s="247"/>
      <c r="I335" s="270"/>
      <c r="J335" s="270"/>
      <c r="K335" s="270"/>
      <c r="L335" s="247"/>
      <c r="M335" s="271"/>
      <c r="N335" s="271"/>
      <c r="O335" s="272"/>
      <c r="P335" s="276"/>
      <c r="Q335" s="277"/>
      <c r="R335" s="274"/>
      <c r="S335" s="275"/>
      <c r="T335" s="275"/>
      <c r="U335" s="247"/>
    </row>
    <row r="336" ht="43.5" customHeight="1">
      <c r="A336" s="247"/>
      <c r="B336" s="247"/>
      <c r="C336" s="266"/>
      <c r="D336" s="267"/>
      <c r="E336" s="268"/>
      <c r="F336" s="247"/>
      <c r="G336" s="269"/>
      <c r="H336" s="247"/>
      <c r="I336" s="270"/>
      <c r="J336" s="270"/>
      <c r="K336" s="270"/>
      <c r="L336" s="247"/>
      <c r="M336" s="271"/>
      <c r="N336" s="271"/>
      <c r="O336" s="272"/>
      <c r="P336" s="276"/>
      <c r="Q336" s="277"/>
      <c r="R336" s="274"/>
      <c r="S336" s="275"/>
      <c r="T336" s="275"/>
      <c r="U336" s="247"/>
    </row>
    <row r="337" ht="43.5" customHeight="1">
      <c r="A337" s="247"/>
      <c r="B337" s="247"/>
      <c r="C337" s="266"/>
      <c r="D337" s="267"/>
      <c r="E337" s="268"/>
      <c r="F337" s="247"/>
      <c r="G337" s="269"/>
      <c r="H337" s="247"/>
      <c r="I337" s="270"/>
      <c r="J337" s="270"/>
      <c r="K337" s="270"/>
      <c r="L337" s="247"/>
      <c r="M337" s="271"/>
      <c r="N337" s="271"/>
      <c r="O337" s="272"/>
      <c r="P337" s="276"/>
      <c r="Q337" s="277"/>
      <c r="R337" s="274"/>
      <c r="S337" s="275"/>
      <c r="T337" s="275"/>
      <c r="U337" s="247"/>
    </row>
    <row r="338" ht="43.5" customHeight="1">
      <c r="A338" s="247"/>
      <c r="B338" s="247"/>
      <c r="C338" s="266"/>
      <c r="D338" s="267"/>
      <c r="E338" s="268"/>
      <c r="F338" s="247"/>
      <c r="G338" s="269"/>
      <c r="H338" s="247"/>
      <c r="I338" s="270"/>
      <c r="J338" s="270"/>
      <c r="K338" s="270"/>
      <c r="L338" s="247"/>
      <c r="M338" s="271"/>
      <c r="N338" s="271"/>
      <c r="O338" s="272"/>
      <c r="P338" s="276"/>
      <c r="Q338" s="277"/>
      <c r="R338" s="274"/>
      <c r="S338" s="275"/>
      <c r="T338" s="275"/>
      <c r="U338" s="247"/>
    </row>
    <row r="339" ht="43.5" customHeight="1">
      <c r="A339" s="247"/>
      <c r="B339" s="247"/>
      <c r="C339" s="266"/>
      <c r="D339" s="267"/>
      <c r="E339" s="268"/>
      <c r="F339" s="247"/>
      <c r="G339" s="269"/>
      <c r="H339" s="247"/>
      <c r="I339" s="270"/>
      <c r="J339" s="270"/>
      <c r="K339" s="270"/>
      <c r="L339" s="247"/>
      <c r="M339" s="271"/>
      <c r="N339" s="271"/>
      <c r="O339" s="272"/>
      <c r="P339" s="276"/>
      <c r="Q339" s="277"/>
      <c r="R339" s="274"/>
      <c r="S339" s="275"/>
      <c r="T339" s="275"/>
      <c r="U339" s="247"/>
    </row>
    <row r="340" ht="43.5" customHeight="1">
      <c r="A340" s="247"/>
      <c r="B340" s="247"/>
      <c r="C340" s="266"/>
      <c r="D340" s="267"/>
      <c r="E340" s="268"/>
      <c r="F340" s="247"/>
      <c r="G340" s="269"/>
      <c r="H340" s="247"/>
      <c r="I340" s="270"/>
      <c r="J340" s="270"/>
      <c r="K340" s="270"/>
      <c r="L340" s="247"/>
      <c r="M340" s="271"/>
      <c r="N340" s="271"/>
      <c r="O340" s="272"/>
      <c r="P340" s="276"/>
      <c r="Q340" s="277"/>
      <c r="R340" s="274"/>
      <c r="S340" s="275"/>
      <c r="T340" s="275"/>
      <c r="U340" s="247"/>
    </row>
    <row r="341" ht="43.5" customHeight="1">
      <c r="A341" s="247"/>
      <c r="B341" s="247"/>
      <c r="C341" s="266"/>
      <c r="D341" s="267"/>
      <c r="E341" s="268"/>
      <c r="F341" s="247"/>
      <c r="G341" s="269"/>
      <c r="H341" s="247"/>
      <c r="I341" s="270"/>
      <c r="J341" s="270"/>
      <c r="K341" s="270"/>
      <c r="L341" s="247"/>
      <c r="M341" s="271"/>
      <c r="N341" s="271"/>
      <c r="O341" s="272"/>
      <c r="P341" s="276"/>
      <c r="Q341" s="277"/>
      <c r="R341" s="274"/>
      <c r="S341" s="275"/>
      <c r="T341" s="275"/>
      <c r="U341" s="247"/>
    </row>
    <row r="342" ht="43.5" customHeight="1">
      <c r="A342" s="247"/>
      <c r="B342" s="247"/>
      <c r="C342" s="266"/>
      <c r="D342" s="267"/>
      <c r="E342" s="268"/>
      <c r="F342" s="247"/>
      <c r="G342" s="269"/>
      <c r="H342" s="247"/>
      <c r="I342" s="270"/>
      <c r="J342" s="270"/>
      <c r="K342" s="270"/>
      <c r="L342" s="247"/>
      <c r="M342" s="271"/>
      <c r="N342" s="271"/>
      <c r="O342" s="272"/>
      <c r="P342" s="276"/>
      <c r="Q342" s="277"/>
      <c r="R342" s="274"/>
      <c r="S342" s="275"/>
      <c r="T342" s="275"/>
      <c r="U342" s="247"/>
    </row>
    <row r="343" ht="43.5" customHeight="1">
      <c r="A343" s="247"/>
      <c r="B343" s="247"/>
      <c r="C343" s="266"/>
      <c r="D343" s="267"/>
      <c r="E343" s="268"/>
      <c r="F343" s="247"/>
      <c r="G343" s="269"/>
      <c r="H343" s="247"/>
      <c r="I343" s="270"/>
      <c r="J343" s="270"/>
      <c r="K343" s="270"/>
      <c r="L343" s="247"/>
      <c r="M343" s="271"/>
      <c r="N343" s="271"/>
      <c r="O343" s="272"/>
      <c r="P343" s="276"/>
      <c r="Q343" s="277"/>
      <c r="R343" s="274"/>
      <c r="S343" s="275"/>
      <c r="T343" s="275"/>
      <c r="U343" s="247"/>
    </row>
    <row r="344" ht="43.5" customHeight="1">
      <c r="A344" s="247"/>
      <c r="B344" s="247"/>
      <c r="C344" s="266"/>
      <c r="D344" s="267"/>
      <c r="E344" s="268"/>
      <c r="F344" s="247"/>
      <c r="G344" s="269"/>
      <c r="H344" s="247"/>
      <c r="I344" s="270"/>
      <c r="J344" s="270"/>
      <c r="K344" s="270"/>
      <c r="L344" s="247"/>
      <c r="M344" s="271"/>
      <c r="N344" s="271"/>
      <c r="O344" s="272"/>
      <c r="P344" s="276"/>
      <c r="Q344" s="277"/>
      <c r="R344" s="274"/>
      <c r="S344" s="275"/>
      <c r="T344" s="275"/>
      <c r="U344" s="247"/>
    </row>
    <row r="345" ht="43.5" customHeight="1">
      <c r="A345" s="247"/>
      <c r="B345" s="247"/>
      <c r="C345" s="266"/>
      <c r="D345" s="267"/>
      <c r="E345" s="268"/>
      <c r="F345" s="247"/>
      <c r="G345" s="269"/>
      <c r="H345" s="247"/>
      <c r="I345" s="270"/>
      <c r="J345" s="270"/>
      <c r="K345" s="270"/>
      <c r="L345" s="247"/>
      <c r="M345" s="271"/>
      <c r="N345" s="271"/>
      <c r="O345" s="272"/>
      <c r="P345" s="276"/>
      <c r="Q345" s="277"/>
      <c r="R345" s="274"/>
      <c r="S345" s="275"/>
      <c r="T345" s="275"/>
      <c r="U345" s="247"/>
    </row>
    <row r="346" ht="43.5" customHeight="1">
      <c r="A346" s="247"/>
      <c r="B346" s="247"/>
      <c r="C346" s="266"/>
      <c r="D346" s="267"/>
      <c r="E346" s="268"/>
      <c r="F346" s="247"/>
      <c r="G346" s="269"/>
      <c r="H346" s="247"/>
      <c r="I346" s="270"/>
      <c r="J346" s="270"/>
      <c r="K346" s="270"/>
      <c r="L346" s="247"/>
      <c r="M346" s="271"/>
      <c r="N346" s="271"/>
      <c r="O346" s="272"/>
      <c r="P346" s="276"/>
      <c r="Q346" s="277"/>
      <c r="R346" s="274"/>
      <c r="S346" s="275"/>
      <c r="T346" s="275"/>
      <c r="U346" s="247"/>
    </row>
    <row r="347" ht="43.5" customHeight="1">
      <c r="A347" s="247"/>
      <c r="B347" s="247"/>
      <c r="C347" s="266"/>
      <c r="D347" s="267"/>
      <c r="E347" s="268"/>
      <c r="F347" s="247"/>
      <c r="G347" s="269"/>
      <c r="H347" s="247"/>
      <c r="I347" s="270"/>
      <c r="J347" s="270"/>
      <c r="K347" s="270"/>
      <c r="L347" s="247"/>
      <c r="M347" s="271"/>
      <c r="N347" s="271"/>
      <c r="O347" s="272"/>
      <c r="P347" s="276"/>
      <c r="Q347" s="277"/>
      <c r="R347" s="274"/>
      <c r="S347" s="275"/>
      <c r="T347" s="275"/>
      <c r="U347" s="247"/>
    </row>
    <row r="348" ht="43.5" customHeight="1">
      <c r="A348" s="247"/>
      <c r="B348" s="247"/>
      <c r="C348" s="266"/>
      <c r="D348" s="267"/>
      <c r="E348" s="268"/>
      <c r="F348" s="247"/>
      <c r="G348" s="269"/>
      <c r="H348" s="247"/>
      <c r="I348" s="270"/>
      <c r="J348" s="270"/>
      <c r="K348" s="270"/>
      <c r="L348" s="247"/>
      <c r="M348" s="271"/>
      <c r="N348" s="271"/>
      <c r="O348" s="272"/>
      <c r="P348" s="276"/>
      <c r="Q348" s="277"/>
      <c r="R348" s="274"/>
      <c r="S348" s="275"/>
      <c r="T348" s="275"/>
      <c r="U348" s="247"/>
    </row>
    <row r="349" ht="43.5" customHeight="1">
      <c r="A349" s="247"/>
      <c r="B349" s="247"/>
      <c r="C349" s="266"/>
      <c r="D349" s="267"/>
      <c r="E349" s="268"/>
      <c r="F349" s="247"/>
      <c r="G349" s="269"/>
      <c r="H349" s="247"/>
      <c r="I349" s="270"/>
      <c r="J349" s="270"/>
      <c r="K349" s="270"/>
      <c r="L349" s="247"/>
      <c r="M349" s="271"/>
      <c r="N349" s="271"/>
      <c r="O349" s="272"/>
      <c r="P349" s="276"/>
      <c r="Q349" s="277"/>
      <c r="R349" s="274"/>
      <c r="S349" s="275"/>
      <c r="T349" s="275"/>
      <c r="U349" s="247"/>
    </row>
    <row r="350" ht="43.5" customHeight="1">
      <c r="A350" s="247"/>
      <c r="B350" s="247"/>
      <c r="C350" s="266"/>
      <c r="D350" s="267"/>
      <c r="E350" s="268"/>
      <c r="F350" s="247"/>
      <c r="G350" s="269"/>
      <c r="H350" s="247"/>
      <c r="I350" s="270"/>
      <c r="J350" s="270"/>
      <c r="K350" s="270"/>
      <c r="L350" s="247"/>
      <c r="M350" s="271"/>
      <c r="N350" s="271"/>
      <c r="O350" s="272"/>
      <c r="P350" s="276"/>
      <c r="Q350" s="277"/>
      <c r="R350" s="274"/>
      <c r="S350" s="275"/>
      <c r="T350" s="275"/>
      <c r="U350" s="247"/>
    </row>
    <row r="351" ht="43.5" customHeight="1">
      <c r="A351" s="247"/>
      <c r="B351" s="247"/>
      <c r="C351" s="266"/>
      <c r="D351" s="267"/>
      <c r="E351" s="268"/>
      <c r="F351" s="247"/>
      <c r="G351" s="269"/>
      <c r="H351" s="247"/>
      <c r="I351" s="270"/>
      <c r="J351" s="270"/>
      <c r="K351" s="270"/>
      <c r="L351" s="247"/>
      <c r="M351" s="271"/>
      <c r="N351" s="271"/>
      <c r="O351" s="272"/>
      <c r="P351" s="276"/>
      <c r="Q351" s="277"/>
      <c r="R351" s="274"/>
      <c r="S351" s="275"/>
      <c r="T351" s="275"/>
      <c r="U351" s="247"/>
    </row>
    <row r="352" ht="43.5" customHeight="1">
      <c r="A352" s="247"/>
      <c r="B352" s="247"/>
      <c r="C352" s="266"/>
      <c r="D352" s="267"/>
      <c r="E352" s="268"/>
      <c r="F352" s="247"/>
      <c r="G352" s="269"/>
      <c r="H352" s="247"/>
      <c r="I352" s="270"/>
      <c r="J352" s="270"/>
      <c r="K352" s="270"/>
      <c r="L352" s="247"/>
      <c r="M352" s="271"/>
      <c r="N352" s="271"/>
      <c r="O352" s="272"/>
      <c r="P352" s="276"/>
      <c r="Q352" s="277"/>
      <c r="R352" s="274"/>
      <c r="S352" s="275"/>
      <c r="T352" s="275"/>
      <c r="U352" s="247"/>
    </row>
    <row r="353" ht="43.5" customHeight="1">
      <c r="A353" s="247"/>
      <c r="B353" s="247"/>
      <c r="C353" s="266"/>
      <c r="D353" s="267"/>
      <c r="E353" s="268"/>
      <c r="F353" s="247"/>
      <c r="G353" s="269"/>
      <c r="H353" s="247"/>
      <c r="I353" s="270"/>
      <c r="J353" s="270"/>
      <c r="K353" s="270"/>
      <c r="L353" s="247"/>
      <c r="M353" s="271"/>
      <c r="N353" s="271"/>
      <c r="O353" s="272"/>
      <c r="P353" s="276"/>
      <c r="Q353" s="277"/>
      <c r="R353" s="274"/>
      <c r="S353" s="275"/>
      <c r="T353" s="275"/>
      <c r="U353" s="247"/>
    </row>
    <row r="354" ht="43.5" customHeight="1">
      <c r="A354" s="247"/>
      <c r="B354" s="247"/>
      <c r="C354" s="266"/>
      <c r="D354" s="267"/>
      <c r="E354" s="268"/>
      <c r="F354" s="247"/>
      <c r="G354" s="269"/>
      <c r="H354" s="247"/>
      <c r="I354" s="270"/>
      <c r="J354" s="270"/>
      <c r="K354" s="270"/>
      <c r="L354" s="247"/>
      <c r="M354" s="271"/>
      <c r="N354" s="271"/>
      <c r="O354" s="272"/>
      <c r="P354" s="276"/>
      <c r="Q354" s="277"/>
      <c r="R354" s="274"/>
      <c r="S354" s="275"/>
      <c r="T354" s="275"/>
      <c r="U354" s="247"/>
    </row>
    <row r="355" ht="43.5" customHeight="1">
      <c r="A355" s="247"/>
      <c r="B355" s="247"/>
      <c r="C355" s="266"/>
      <c r="D355" s="267"/>
      <c r="E355" s="268"/>
      <c r="F355" s="247"/>
      <c r="G355" s="269"/>
      <c r="H355" s="247"/>
      <c r="I355" s="270"/>
      <c r="J355" s="270"/>
      <c r="K355" s="270"/>
      <c r="L355" s="247"/>
      <c r="M355" s="271"/>
      <c r="N355" s="271"/>
      <c r="O355" s="272"/>
      <c r="P355" s="276"/>
      <c r="Q355" s="277"/>
      <c r="R355" s="274"/>
      <c r="S355" s="275"/>
      <c r="T355" s="275"/>
      <c r="U355" s="247"/>
    </row>
    <row r="356" ht="43.5" customHeight="1">
      <c r="A356" s="247"/>
      <c r="B356" s="247"/>
      <c r="C356" s="266"/>
      <c r="D356" s="267"/>
      <c r="E356" s="268"/>
      <c r="F356" s="247"/>
      <c r="G356" s="269"/>
      <c r="H356" s="247"/>
      <c r="I356" s="270"/>
      <c r="J356" s="270"/>
      <c r="K356" s="270"/>
      <c r="L356" s="247"/>
      <c r="M356" s="271"/>
      <c r="N356" s="271"/>
      <c r="O356" s="272"/>
      <c r="P356" s="276"/>
      <c r="Q356" s="277"/>
      <c r="R356" s="274"/>
      <c r="S356" s="275"/>
      <c r="T356" s="275"/>
      <c r="U356" s="247"/>
    </row>
    <row r="357" ht="43.5" customHeight="1">
      <c r="A357" s="247"/>
      <c r="B357" s="247"/>
      <c r="C357" s="266"/>
      <c r="D357" s="267"/>
      <c r="E357" s="268"/>
      <c r="F357" s="247"/>
      <c r="G357" s="269"/>
      <c r="H357" s="247"/>
      <c r="I357" s="270"/>
      <c r="J357" s="270"/>
      <c r="K357" s="270"/>
      <c r="L357" s="247"/>
      <c r="M357" s="271"/>
      <c r="N357" s="271"/>
      <c r="O357" s="272"/>
      <c r="P357" s="276"/>
      <c r="Q357" s="277"/>
      <c r="R357" s="274"/>
      <c r="S357" s="275"/>
      <c r="T357" s="275"/>
      <c r="U357" s="247"/>
    </row>
    <row r="358" ht="43.5" customHeight="1">
      <c r="A358" s="247"/>
      <c r="B358" s="247"/>
      <c r="C358" s="266"/>
      <c r="D358" s="267"/>
      <c r="E358" s="268"/>
      <c r="F358" s="247"/>
      <c r="G358" s="269"/>
      <c r="H358" s="247"/>
      <c r="I358" s="270"/>
      <c r="J358" s="270"/>
      <c r="K358" s="270"/>
      <c r="L358" s="247"/>
      <c r="M358" s="271"/>
      <c r="N358" s="271"/>
      <c r="O358" s="272"/>
      <c r="P358" s="276"/>
      <c r="Q358" s="277"/>
      <c r="R358" s="274"/>
      <c r="S358" s="275"/>
      <c r="T358" s="275"/>
      <c r="U358" s="247"/>
    </row>
    <row r="359" ht="43.5" customHeight="1">
      <c r="A359" s="247"/>
      <c r="B359" s="247"/>
      <c r="C359" s="266"/>
      <c r="D359" s="267"/>
      <c r="E359" s="268"/>
      <c r="F359" s="247"/>
      <c r="G359" s="269"/>
      <c r="H359" s="247"/>
      <c r="I359" s="270"/>
      <c r="J359" s="270"/>
      <c r="K359" s="270"/>
      <c r="L359" s="247"/>
      <c r="M359" s="271"/>
      <c r="N359" s="271"/>
      <c r="O359" s="272"/>
      <c r="P359" s="276"/>
      <c r="Q359" s="277"/>
      <c r="R359" s="274"/>
      <c r="S359" s="275"/>
      <c r="T359" s="275"/>
      <c r="U359" s="247"/>
    </row>
    <row r="360" ht="43.5" customHeight="1">
      <c r="A360" s="247"/>
      <c r="B360" s="247"/>
      <c r="C360" s="266"/>
      <c r="D360" s="267"/>
      <c r="E360" s="268"/>
      <c r="F360" s="247"/>
      <c r="G360" s="269"/>
      <c r="H360" s="247"/>
      <c r="I360" s="270"/>
      <c r="J360" s="270"/>
      <c r="K360" s="270"/>
      <c r="L360" s="247"/>
      <c r="M360" s="271"/>
      <c r="N360" s="271"/>
      <c r="O360" s="272"/>
      <c r="P360" s="276"/>
      <c r="Q360" s="277"/>
      <c r="R360" s="274"/>
      <c r="S360" s="275"/>
      <c r="T360" s="275"/>
      <c r="U360" s="247"/>
    </row>
    <row r="361" ht="43.5" customHeight="1">
      <c r="A361" s="247"/>
      <c r="B361" s="247"/>
      <c r="C361" s="266"/>
      <c r="D361" s="267"/>
      <c r="E361" s="268"/>
      <c r="F361" s="247"/>
      <c r="G361" s="269"/>
      <c r="H361" s="247"/>
      <c r="I361" s="270"/>
      <c r="J361" s="270"/>
      <c r="K361" s="270"/>
      <c r="L361" s="247"/>
      <c r="M361" s="271"/>
      <c r="N361" s="271"/>
      <c r="O361" s="272"/>
      <c r="P361" s="276"/>
      <c r="Q361" s="277"/>
      <c r="R361" s="274"/>
      <c r="S361" s="275"/>
      <c r="T361" s="275"/>
      <c r="U361" s="247"/>
    </row>
    <row r="362" ht="43.5" customHeight="1">
      <c r="A362" s="247"/>
      <c r="B362" s="247"/>
      <c r="C362" s="266"/>
      <c r="D362" s="267"/>
      <c r="E362" s="268"/>
      <c r="F362" s="247"/>
      <c r="G362" s="269"/>
      <c r="H362" s="247"/>
      <c r="I362" s="270"/>
      <c r="J362" s="270"/>
      <c r="K362" s="270"/>
      <c r="L362" s="247"/>
      <c r="M362" s="271"/>
      <c r="N362" s="271"/>
      <c r="O362" s="272"/>
      <c r="P362" s="276"/>
      <c r="Q362" s="277"/>
      <c r="R362" s="274"/>
      <c r="S362" s="275"/>
      <c r="T362" s="275"/>
      <c r="U362" s="247"/>
    </row>
    <row r="363" ht="43.5" customHeight="1">
      <c r="A363" s="247"/>
      <c r="B363" s="247"/>
      <c r="C363" s="266"/>
      <c r="D363" s="267"/>
      <c r="E363" s="268"/>
      <c r="F363" s="247"/>
      <c r="G363" s="269"/>
      <c r="H363" s="247"/>
      <c r="I363" s="270"/>
      <c r="J363" s="270"/>
      <c r="K363" s="270"/>
      <c r="L363" s="247"/>
      <c r="M363" s="271"/>
      <c r="N363" s="271"/>
      <c r="O363" s="272"/>
      <c r="P363" s="276"/>
      <c r="Q363" s="277"/>
      <c r="R363" s="274"/>
      <c r="S363" s="275"/>
      <c r="T363" s="275"/>
      <c r="U363" s="247"/>
    </row>
    <row r="364" ht="43.5" customHeight="1">
      <c r="A364" s="247"/>
      <c r="B364" s="247"/>
      <c r="C364" s="266"/>
      <c r="D364" s="267"/>
      <c r="E364" s="268"/>
      <c r="F364" s="247"/>
      <c r="G364" s="269"/>
      <c r="H364" s="247"/>
      <c r="I364" s="270"/>
      <c r="J364" s="270"/>
      <c r="K364" s="270"/>
      <c r="L364" s="247"/>
      <c r="M364" s="271"/>
      <c r="N364" s="271"/>
      <c r="O364" s="272"/>
      <c r="P364" s="276"/>
      <c r="Q364" s="277"/>
      <c r="R364" s="274"/>
      <c r="S364" s="275"/>
      <c r="T364" s="275"/>
      <c r="U364" s="247"/>
    </row>
    <row r="365" ht="43.5" customHeight="1">
      <c r="A365" s="247"/>
      <c r="B365" s="247"/>
      <c r="C365" s="266"/>
      <c r="D365" s="267"/>
      <c r="E365" s="268"/>
      <c r="F365" s="247"/>
      <c r="G365" s="269"/>
      <c r="H365" s="247"/>
      <c r="I365" s="270"/>
      <c r="J365" s="270"/>
      <c r="K365" s="270"/>
      <c r="L365" s="247"/>
      <c r="M365" s="271"/>
      <c r="N365" s="271"/>
      <c r="O365" s="272"/>
      <c r="P365" s="276"/>
      <c r="Q365" s="277"/>
      <c r="R365" s="274"/>
      <c r="S365" s="275"/>
      <c r="T365" s="275"/>
      <c r="U365" s="247"/>
    </row>
    <row r="366" ht="43.5" customHeight="1">
      <c r="A366" s="247"/>
      <c r="B366" s="247"/>
      <c r="C366" s="266"/>
      <c r="D366" s="267"/>
      <c r="E366" s="268"/>
      <c r="F366" s="247"/>
      <c r="G366" s="269"/>
      <c r="H366" s="247"/>
      <c r="I366" s="270"/>
      <c r="J366" s="270"/>
      <c r="K366" s="270"/>
      <c r="L366" s="247"/>
      <c r="M366" s="271"/>
      <c r="N366" s="271"/>
      <c r="O366" s="272"/>
      <c r="P366" s="276"/>
      <c r="Q366" s="277"/>
      <c r="R366" s="274"/>
      <c r="S366" s="275"/>
      <c r="T366" s="275"/>
      <c r="U366" s="247"/>
    </row>
    <row r="367" ht="43.5" customHeight="1">
      <c r="A367" s="247"/>
      <c r="B367" s="247"/>
      <c r="C367" s="266"/>
      <c r="D367" s="267"/>
      <c r="E367" s="268"/>
      <c r="F367" s="247"/>
      <c r="G367" s="269"/>
      <c r="H367" s="247"/>
      <c r="I367" s="270"/>
      <c r="J367" s="270"/>
      <c r="K367" s="270"/>
      <c r="L367" s="247"/>
      <c r="M367" s="271"/>
      <c r="N367" s="271"/>
      <c r="O367" s="272"/>
      <c r="P367" s="276"/>
      <c r="Q367" s="277"/>
      <c r="R367" s="274"/>
      <c r="S367" s="275"/>
      <c r="T367" s="275"/>
      <c r="U367" s="247"/>
    </row>
    <row r="368" ht="43.5" customHeight="1">
      <c r="A368" s="247"/>
      <c r="B368" s="247"/>
      <c r="C368" s="266"/>
      <c r="D368" s="267"/>
      <c r="E368" s="268"/>
      <c r="F368" s="247"/>
      <c r="G368" s="269"/>
      <c r="H368" s="247"/>
      <c r="I368" s="270"/>
      <c r="J368" s="270"/>
      <c r="K368" s="270"/>
      <c r="L368" s="247"/>
      <c r="M368" s="271"/>
      <c r="N368" s="271"/>
      <c r="O368" s="272"/>
      <c r="P368" s="276"/>
      <c r="Q368" s="277"/>
      <c r="R368" s="274"/>
      <c r="S368" s="275"/>
      <c r="T368" s="275"/>
      <c r="U368" s="247"/>
    </row>
    <row r="369" ht="43.5" customHeight="1">
      <c r="A369" s="247"/>
      <c r="B369" s="247"/>
      <c r="C369" s="266"/>
      <c r="D369" s="267"/>
      <c r="E369" s="268"/>
      <c r="F369" s="247"/>
      <c r="G369" s="269"/>
      <c r="H369" s="247"/>
      <c r="I369" s="270"/>
      <c r="J369" s="270"/>
      <c r="K369" s="270"/>
      <c r="L369" s="247"/>
      <c r="M369" s="271"/>
      <c r="N369" s="271"/>
      <c r="O369" s="272"/>
      <c r="P369" s="276"/>
      <c r="Q369" s="277"/>
      <c r="R369" s="274"/>
      <c r="S369" s="275"/>
      <c r="T369" s="275"/>
      <c r="U369" s="247"/>
    </row>
    <row r="370" ht="43.5" customHeight="1">
      <c r="A370" s="247"/>
      <c r="B370" s="247"/>
      <c r="C370" s="266"/>
      <c r="D370" s="267"/>
      <c r="E370" s="268"/>
      <c r="F370" s="247"/>
      <c r="G370" s="269"/>
      <c r="H370" s="247"/>
      <c r="I370" s="270"/>
      <c r="J370" s="270"/>
      <c r="K370" s="270"/>
      <c r="L370" s="247"/>
      <c r="M370" s="271"/>
      <c r="N370" s="271"/>
      <c r="O370" s="272"/>
      <c r="P370" s="276"/>
      <c r="Q370" s="277"/>
      <c r="R370" s="274"/>
      <c r="S370" s="275"/>
      <c r="T370" s="275"/>
      <c r="U370" s="247"/>
    </row>
    <row r="371" ht="43.5" customHeight="1">
      <c r="A371" s="247"/>
      <c r="B371" s="247"/>
      <c r="C371" s="266"/>
      <c r="D371" s="267"/>
      <c r="E371" s="268"/>
      <c r="F371" s="247"/>
      <c r="G371" s="269"/>
      <c r="H371" s="247"/>
      <c r="I371" s="270"/>
      <c r="J371" s="270"/>
      <c r="K371" s="270"/>
      <c r="L371" s="247"/>
      <c r="M371" s="271"/>
      <c r="N371" s="271"/>
      <c r="O371" s="272"/>
      <c r="P371" s="276"/>
      <c r="Q371" s="277"/>
      <c r="R371" s="274"/>
      <c r="S371" s="275"/>
      <c r="T371" s="275"/>
      <c r="U371" s="247"/>
    </row>
    <row r="372" ht="43.5" customHeight="1">
      <c r="A372" s="247"/>
      <c r="B372" s="247"/>
      <c r="C372" s="266"/>
      <c r="D372" s="267"/>
      <c r="E372" s="268"/>
      <c r="F372" s="247"/>
      <c r="G372" s="269"/>
      <c r="H372" s="247"/>
      <c r="I372" s="270"/>
      <c r="J372" s="270"/>
      <c r="K372" s="270"/>
      <c r="L372" s="247"/>
      <c r="M372" s="271"/>
      <c r="N372" s="271"/>
      <c r="O372" s="272"/>
      <c r="P372" s="276"/>
      <c r="Q372" s="277"/>
      <c r="R372" s="274"/>
      <c r="S372" s="275"/>
      <c r="T372" s="275"/>
      <c r="U372" s="247"/>
    </row>
    <row r="373" ht="43.5" customHeight="1">
      <c r="A373" s="247"/>
      <c r="B373" s="247"/>
      <c r="C373" s="266"/>
      <c r="D373" s="267"/>
      <c r="E373" s="268"/>
      <c r="F373" s="247"/>
      <c r="G373" s="269"/>
      <c r="H373" s="247"/>
      <c r="I373" s="270"/>
      <c r="J373" s="270"/>
      <c r="K373" s="270"/>
      <c r="L373" s="247"/>
      <c r="M373" s="271"/>
      <c r="N373" s="271"/>
      <c r="O373" s="272"/>
      <c r="P373" s="276"/>
      <c r="Q373" s="277"/>
      <c r="R373" s="274"/>
      <c r="S373" s="275"/>
      <c r="T373" s="275"/>
      <c r="U373" s="247"/>
    </row>
    <row r="374" ht="43.5" customHeight="1">
      <c r="A374" s="247"/>
      <c r="B374" s="247"/>
      <c r="C374" s="266"/>
      <c r="D374" s="267"/>
      <c r="E374" s="268"/>
      <c r="F374" s="247"/>
      <c r="G374" s="269"/>
      <c r="H374" s="247"/>
      <c r="I374" s="270"/>
      <c r="J374" s="270"/>
      <c r="K374" s="270"/>
      <c r="L374" s="247"/>
      <c r="M374" s="271"/>
      <c r="N374" s="271"/>
      <c r="O374" s="272"/>
      <c r="P374" s="276"/>
      <c r="Q374" s="277"/>
      <c r="R374" s="274"/>
      <c r="S374" s="275"/>
      <c r="T374" s="275"/>
      <c r="U374" s="247"/>
    </row>
    <row r="375" ht="43.5" customHeight="1">
      <c r="A375" s="247"/>
      <c r="B375" s="247"/>
      <c r="C375" s="266"/>
      <c r="D375" s="267"/>
      <c r="E375" s="268"/>
      <c r="F375" s="247"/>
      <c r="G375" s="269"/>
      <c r="H375" s="247"/>
      <c r="I375" s="270"/>
      <c r="J375" s="270"/>
      <c r="K375" s="270"/>
      <c r="L375" s="247"/>
      <c r="M375" s="271"/>
      <c r="N375" s="271"/>
      <c r="O375" s="272"/>
      <c r="P375" s="276"/>
      <c r="Q375" s="277"/>
      <c r="R375" s="274"/>
      <c r="S375" s="275"/>
      <c r="T375" s="275"/>
      <c r="U375" s="247"/>
    </row>
    <row r="376" ht="43.5" customHeight="1">
      <c r="A376" s="247"/>
      <c r="B376" s="247"/>
      <c r="C376" s="266"/>
      <c r="D376" s="267"/>
      <c r="E376" s="268"/>
      <c r="F376" s="247"/>
      <c r="G376" s="269"/>
      <c r="H376" s="247"/>
      <c r="I376" s="270"/>
      <c r="J376" s="270"/>
      <c r="K376" s="270"/>
      <c r="L376" s="247"/>
      <c r="M376" s="271"/>
      <c r="N376" s="271"/>
      <c r="O376" s="272"/>
      <c r="P376" s="276"/>
      <c r="Q376" s="277"/>
      <c r="R376" s="274"/>
      <c r="S376" s="275"/>
      <c r="T376" s="275"/>
      <c r="U376" s="247"/>
    </row>
    <row r="377" ht="43.5" customHeight="1">
      <c r="A377" s="247"/>
      <c r="B377" s="247"/>
      <c r="C377" s="266"/>
      <c r="D377" s="267"/>
      <c r="E377" s="268"/>
      <c r="F377" s="247"/>
      <c r="G377" s="269"/>
      <c r="H377" s="247"/>
      <c r="I377" s="270"/>
      <c r="J377" s="270"/>
      <c r="K377" s="270"/>
      <c r="L377" s="247"/>
      <c r="M377" s="271"/>
      <c r="N377" s="271"/>
      <c r="O377" s="272"/>
      <c r="P377" s="276"/>
      <c r="Q377" s="277"/>
      <c r="R377" s="274"/>
      <c r="S377" s="275"/>
      <c r="T377" s="275"/>
      <c r="U377" s="247"/>
    </row>
    <row r="378" ht="43.5" customHeight="1">
      <c r="A378" s="247"/>
      <c r="B378" s="247"/>
      <c r="C378" s="266"/>
      <c r="D378" s="267"/>
      <c r="E378" s="268"/>
      <c r="F378" s="247"/>
      <c r="G378" s="269"/>
      <c r="H378" s="247"/>
      <c r="I378" s="270"/>
      <c r="J378" s="270"/>
      <c r="K378" s="270"/>
      <c r="L378" s="247"/>
      <c r="M378" s="271"/>
      <c r="N378" s="271"/>
      <c r="O378" s="272"/>
      <c r="P378" s="276"/>
      <c r="Q378" s="277"/>
      <c r="R378" s="274"/>
      <c r="S378" s="275"/>
      <c r="T378" s="275"/>
      <c r="U378" s="247"/>
    </row>
    <row r="379" ht="43.5" customHeight="1">
      <c r="A379" s="247"/>
      <c r="B379" s="247"/>
      <c r="C379" s="266"/>
      <c r="D379" s="267"/>
      <c r="E379" s="268"/>
      <c r="F379" s="247"/>
      <c r="G379" s="269"/>
      <c r="H379" s="247"/>
      <c r="I379" s="270"/>
      <c r="J379" s="270"/>
      <c r="K379" s="270"/>
      <c r="L379" s="247"/>
      <c r="M379" s="271"/>
      <c r="N379" s="271"/>
      <c r="O379" s="272"/>
      <c r="P379" s="276"/>
      <c r="Q379" s="277"/>
      <c r="R379" s="274"/>
      <c r="S379" s="275"/>
      <c r="T379" s="275"/>
      <c r="U379" s="247"/>
    </row>
    <row r="380" ht="43.5" customHeight="1">
      <c r="A380" s="247"/>
      <c r="B380" s="247"/>
      <c r="C380" s="266"/>
      <c r="D380" s="267"/>
      <c r="E380" s="268"/>
      <c r="F380" s="247"/>
      <c r="G380" s="269"/>
      <c r="H380" s="247"/>
      <c r="I380" s="270"/>
      <c r="J380" s="270"/>
      <c r="K380" s="270"/>
      <c r="L380" s="247"/>
      <c r="M380" s="271"/>
      <c r="N380" s="271"/>
      <c r="O380" s="272"/>
      <c r="P380" s="276"/>
      <c r="Q380" s="277"/>
      <c r="R380" s="274"/>
      <c r="S380" s="275"/>
      <c r="T380" s="275"/>
      <c r="U380" s="247"/>
    </row>
    <row r="381" ht="43.5" customHeight="1">
      <c r="A381" s="247"/>
      <c r="B381" s="247"/>
      <c r="C381" s="266"/>
      <c r="D381" s="267"/>
      <c r="E381" s="268"/>
      <c r="F381" s="247"/>
      <c r="G381" s="269"/>
      <c r="H381" s="247"/>
      <c r="I381" s="270"/>
      <c r="J381" s="270"/>
      <c r="K381" s="270"/>
      <c r="L381" s="247"/>
      <c r="M381" s="271"/>
      <c r="N381" s="271"/>
      <c r="O381" s="272"/>
      <c r="P381" s="276"/>
      <c r="Q381" s="277"/>
      <c r="R381" s="274"/>
      <c r="S381" s="275"/>
      <c r="T381" s="275"/>
      <c r="U381" s="247"/>
    </row>
    <row r="382" ht="43.5" customHeight="1">
      <c r="A382" s="247"/>
      <c r="B382" s="247"/>
      <c r="C382" s="266"/>
      <c r="D382" s="267"/>
      <c r="E382" s="268"/>
      <c r="F382" s="247"/>
      <c r="G382" s="269"/>
      <c r="H382" s="247"/>
      <c r="I382" s="270"/>
      <c r="J382" s="270"/>
      <c r="K382" s="270"/>
      <c r="L382" s="247"/>
      <c r="M382" s="271"/>
      <c r="N382" s="271"/>
      <c r="O382" s="272"/>
      <c r="P382" s="276"/>
      <c r="Q382" s="277"/>
      <c r="R382" s="274"/>
      <c r="S382" s="275"/>
      <c r="T382" s="275"/>
      <c r="U382" s="247"/>
    </row>
    <row r="383" ht="43.5" customHeight="1">
      <c r="A383" s="247"/>
      <c r="B383" s="247"/>
      <c r="C383" s="266"/>
      <c r="D383" s="267"/>
      <c r="E383" s="268"/>
      <c r="F383" s="247"/>
      <c r="G383" s="269"/>
      <c r="H383" s="247"/>
      <c r="I383" s="270"/>
      <c r="J383" s="270"/>
      <c r="K383" s="270"/>
      <c r="L383" s="247"/>
      <c r="M383" s="271"/>
      <c r="N383" s="271"/>
      <c r="O383" s="272"/>
      <c r="P383" s="276"/>
      <c r="Q383" s="277"/>
      <c r="R383" s="274"/>
      <c r="S383" s="275"/>
      <c r="T383" s="275"/>
      <c r="U383" s="247"/>
    </row>
    <row r="384" ht="43.5" customHeight="1">
      <c r="A384" s="247"/>
      <c r="B384" s="247"/>
      <c r="C384" s="266"/>
      <c r="D384" s="267"/>
      <c r="E384" s="268"/>
      <c r="F384" s="247"/>
      <c r="G384" s="269"/>
      <c r="H384" s="247"/>
      <c r="I384" s="270"/>
      <c r="J384" s="270"/>
      <c r="K384" s="270"/>
      <c r="L384" s="247"/>
      <c r="M384" s="271"/>
      <c r="N384" s="271"/>
      <c r="O384" s="272"/>
      <c r="P384" s="276"/>
      <c r="Q384" s="277"/>
      <c r="R384" s="274"/>
      <c r="S384" s="275"/>
      <c r="T384" s="275"/>
      <c r="U384" s="247"/>
    </row>
    <row r="385" ht="43.5" customHeight="1">
      <c r="A385" s="247"/>
      <c r="B385" s="247"/>
      <c r="C385" s="266"/>
      <c r="D385" s="267"/>
      <c r="E385" s="268"/>
      <c r="F385" s="247"/>
      <c r="G385" s="269"/>
      <c r="H385" s="247"/>
      <c r="I385" s="270"/>
      <c r="J385" s="270"/>
      <c r="K385" s="270"/>
      <c r="L385" s="247"/>
      <c r="M385" s="271"/>
      <c r="N385" s="271"/>
      <c r="O385" s="272"/>
      <c r="P385" s="276"/>
      <c r="Q385" s="277"/>
      <c r="R385" s="274"/>
      <c r="S385" s="275"/>
      <c r="T385" s="275"/>
      <c r="U385" s="247"/>
    </row>
    <row r="386" ht="43.5" customHeight="1">
      <c r="A386" s="247"/>
      <c r="B386" s="247"/>
      <c r="C386" s="266"/>
      <c r="D386" s="267"/>
      <c r="E386" s="268"/>
      <c r="F386" s="247"/>
      <c r="G386" s="269"/>
      <c r="H386" s="247"/>
      <c r="I386" s="270"/>
      <c r="J386" s="270"/>
      <c r="K386" s="270"/>
      <c r="L386" s="247"/>
      <c r="M386" s="271"/>
      <c r="N386" s="271"/>
      <c r="O386" s="272"/>
      <c r="P386" s="276"/>
      <c r="Q386" s="277"/>
      <c r="R386" s="274"/>
      <c r="S386" s="275"/>
      <c r="T386" s="275"/>
      <c r="U386" s="247"/>
    </row>
    <row r="387" ht="43.5" customHeight="1">
      <c r="A387" s="247"/>
      <c r="B387" s="247"/>
      <c r="C387" s="266"/>
      <c r="D387" s="267"/>
      <c r="E387" s="268"/>
      <c r="F387" s="247"/>
      <c r="G387" s="269"/>
      <c r="H387" s="247"/>
      <c r="I387" s="270"/>
      <c r="J387" s="270"/>
      <c r="K387" s="270"/>
      <c r="L387" s="247"/>
      <c r="M387" s="271"/>
      <c r="N387" s="271"/>
      <c r="O387" s="272"/>
      <c r="P387" s="276"/>
      <c r="Q387" s="277"/>
      <c r="R387" s="274"/>
      <c r="S387" s="275"/>
      <c r="T387" s="275"/>
      <c r="U387" s="247"/>
    </row>
    <row r="388" ht="43.5" customHeight="1">
      <c r="A388" s="247"/>
      <c r="B388" s="247"/>
      <c r="C388" s="266"/>
      <c r="D388" s="267"/>
      <c r="E388" s="268"/>
      <c r="F388" s="247"/>
      <c r="G388" s="269"/>
      <c r="H388" s="247"/>
      <c r="I388" s="270"/>
      <c r="J388" s="270"/>
      <c r="K388" s="270"/>
      <c r="L388" s="247"/>
      <c r="M388" s="271"/>
      <c r="N388" s="271"/>
      <c r="O388" s="272"/>
      <c r="P388" s="276"/>
      <c r="Q388" s="277"/>
      <c r="R388" s="274"/>
      <c r="S388" s="275"/>
      <c r="T388" s="275"/>
      <c r="U388" s="247"/>
    </row>
    <row r="389" ht="43.5" customHeight="1">
      <c r="A389" s="247"/>
      <c r="B389" s="247"/>
      <c r="C389" s="266"/>
      <c r="D389" s="267"/>
      <c r="E389" s="268"/>
      <c r="F389" s="247"/>
      <c r="G389" s="269"/>
      <c r="H389" s="247"/>
      <c r="I389" s="270"/>
      <c r="J389" s="270"/>
      <c r="K389" s="270"/>
      <c r="L389" s="247"/>
      <c r="M389" s="271"/>
      <c r="N389" s="271"/>
      <c r="O389" s="272"/>
      <c r="P389" s="276"/>
      <c r="Q389" s="277"/>
      <c r="R389" s="274"/>
      <c r="S389" s="275"/>
      <c r="T389" s="275"/>
      <c r="U389" s="247"/>
    </row>
    <row r="390" ht="43.5" customHeight="1">
      <c r="A390" s="247"/>
      <c r="B390" s="247"/>
      <c r="C390" s="266"/>
      <c r="D390" s="267"/>
      <c r="E390" s="268"/>
      <c r="F390" s="247"/>
      <c r="G390" s="269"/>
      <c r="H390" s="247"/>
      <c r="I390" s="270"/>
      <c r="J390" s="270"/>
      <c r="K390" s="270"/>
      <c r="L390" s="247"/>
      <c r="M390" s="271"/>
      <c r="N390" s="271"/>
      <c r="O390" s="272"/>
      <c r="P390" s="276"/>
      <c r="Q390" s="277"/>
      <c r="R390" s="274"/>
      <c r="S390" s="275"/>
      <c r="T390" s="275"/>
      <c r="U390" s="247"/>
    </row>
    <row r="391" ht="43.5" customHeight="1">
      <c r="A391" s="247"/>
      <c r="B391" s="247"/>
      <c r="C391" s="266"/>
      <c r="D391" s="267"/>
      <c r="E391" s="268"/>
      <c r="F391" s="247"/>
      <c r="G391" s="269"/>
      <c r="H391" s="247"/>
      <c r="I391" s="270"/>
      <c r="J391" s="270"/>
      <c r="K391" s="270"/>
      <c r="L391" s="247"/>
      <c r="M391" s="271"/>
      <c r="N391" s="271"/>
      <c r="O391" s="272"/>
      <c r="P391" s="276"/>
      <c r="Q391" s="277"/>
      <c r="R391" s="274"/>
      <c r="S391" s="275"/>
      <c r="T391" s="275"/>
      <c r="U391" s="247"/>
    </row>
    <row r="392" ht="43.5" customHeight="1">
      <c r="A392" s="247"/>
      <c r="B392" s="247"/>
      <c r="C392" s="266"/>
      <c r="D392" s="267"/>
      <c r="E392" s="268"/>
      <c r="F392" s="247"/>
      <c r="G392" s="269"/>
      <c r="H392" s="247"/>
      <c r="I392" s="270"/>
      <c r="J392" s="270"/>
      <c r="K392" s="270"/>
      <c r="L392" s="247"/>
      <c r="M392" s="271"/>
      <c r="N392" s="271"/>
      <c r="O392" s="272"/>
      <c r="P392" s="276"/>
      <c r="Q392" s="277"/>
      <c r="R392" s="274"/>
      <c r="S392" s="275"/>
      <c r="T392" s="275"/>
      <c r="U392" s="247"/>
    </row>
    <row r="393" ht="43.5" customHeight="1">
      <c r="A393" s="247"/>
      <c r="B393" s="247"/>
      <c r="C393" s="266"/>
      <c r="D393" s="267"/>
      <c r="E393" s="268"/>
      <c r="F393" s="247"/>
      <c r="G393" s="269"/>
      <c r="H393" s="247"/>
      <c r="I393" s="270"/>
      <c r="J393" s="270"/>
      <c r="K393" s="270"/>
      <c r="L393" s="247"/>
      <c r="M393" s="271"/>
      <c r="N393" s="271"/>
      <c r="O393" s="272"/>
      <c r="P393" s="276"/>
      <c r="Q393" s="277"/>
      <c r="R393" s="274"/>
      <c r="S393" s="275"/>
      <c r="T393" s="275"/>
      <c r="U393" s="247"/>
    </row>
    <row r="394" ht="43.5" customHeight="1">
      <c r="A394" s="247"/>
      <c r="B394" s="247"/>
      <c r="C394" s="266"/>
      <c r="D394" s="267"/>
      <c r="E394" s="268"/>
      <c r="F394" s="247"/>
      <c r="G394" s="269"/>
      <c r="H394" s="247"/>
      <c r="I394" s="270"/>
      <c r="J394" s="270"/>
      <c r="K394" s="270"/>
      <c r="L394" s="247"/>
      <c r="M394" s="271"/>
      <c r="N394" s="271"/>
      <c r="O394" s="272"/>
      <c r="P394" s="276"/>
      <c r="Q394" s="277"/>
      <c r="R394" s="274"/>
      <c r="S394" s="275"/>
      <c r="T394" s="275"/>
      <c r="U394" s="247"/>
    </row>
    <row r="395" ht="43.5" customHeight="1">
      <c r="A395" s="247"/>
      <c r="B395" s="247"/>
      <c r="C395" s="266"/>
      <c r="D395" s="267"/>
      <c r="E395" s="268"/>
      <c r="F395" s="247"/>
      <c r="G395" s="269"/>
      <c r="H395" s="247"/>
      <c r="I395" s="270"/>
      <c r="J395" s="270"/>
      <c r="K395" s="270"/>
      <c r="L395" s="247"/>
      <c r="M395" s="271"/>
      <c r="N395" s="271"/>
      <c r="O395" s="272"/>
      <c r="P395" s="276"/>
      <c r="Q395" s="277"/>
      <c r="R395" s="274"/>
      <c r="S395" s="275"/>
      <c r="T395" s="275"/>
      <c r="U395" s="247"/>
    </row>
    <row r="396" ht="43.5" customHeight="1">
      <c r="A396" s="247"/>
      <c r="B396" s="247"/>
      <c r="C396" s="266"/>
      <c r="D396" s="267"/>
      <c r="E396" s="268"/>
      <c r="F396" s="247"/>
      <c r="G396" s="269"/>
      <c r="H396" s="247"/>
      <c r="I396" s="270"/>
      <c r="J396" s="270"/>
      <c r="K396" s="270"/>
      <c r="L396" s="247"/>
      <c r="M396" s="271"/>
      <c r="N396" s="271"/>
      <c r="O396" s="272"/>
      <c r="P396" s="276"/>
      <c r="Q396" s="277"/>
      <c r="R396" s="274"/>
      <c r="S396" s="275"/>
      <c r="T396" s="275"/>
      <c r="U396" s="247"/>
    </row>
    <row r="397" ht="43.5" customHeight="1">
      <c r="A397" s="247"/>
      <c r="B397" s="247"/>
      <c r="C397" s="266"/>
      <c r="D397" s="267"/>
      <c r="E397" s="268"/>
      <c r="F397" s="247"/>
      <c r="G397" s="269"/>
      <c r="H397" s="247"/>
      <c r="I397" s="270"/>
      <c r="J397" s="270"/>
      <c r="K397" s="270"/>
      <c r="L397" s="247"/>
      <c r="M397" s="271"/>
      <c r="N397" s="271"/>
      <c r="O397" s="272"/>
      <c r="P397" s="276"/>
      <c r="Q397" s="277"/>
      <c r="R397" s="274"/>
      <c r="S397" s="275"/>
      <c r="T397" s="275"/>
      <c r="U397" s="247"/>
    </row>
    <row r="398" ht="43.5" customHeight="1">
      <c r="A398" s="247"/>
      <c r="B398" s="247"/>
      <c r="C398" s="266"/>
      <c r="D398" s="267"/>
      <c r="E398" s="268"/>
      <c r="F398" s="247"/>
      <c r="G398" s="269"/>
      <c r="H398" s="247"/>
      <c r="I398" s="270"/>
      <c r="J398" s="270"/>
      <c r="K398" s="270"/>
      <c r="L398" s="247"/>
      <c r="M398" s="271"/>
      <c r="N398" s="271"/>
      <c r="O398" s="272"/>
      <c r="P398" s="276"/>
      <c r="Q398" s="277"/>
      <c r="R398" s="274"/>
      <c r="S398" s="275"/>
      <c r="T398" s="275"/>
      <c r="U398" s="247"/>
    </row>
    <row r="399" ht="43.5" customHeight="1">
      <c r="A399" s="247"/>
      <c r="B399" s="247"/>
      <c r="C399" s="266"/>
      <c r="D399" s="267"/>
      <c r="E399" s="268"/>
      <c r="F399" s="247"/>
      <c r="G399" s="269"/>
      <c r="H399" s="247"/>
      <c r="I399" s="270"/>
      <c r="J399" s="270"/>
      <c r="K399" s="270"/>
      <c r="L399" s="247"/>
      <c r="M399" s="271"/>
      <c r="N399" s="271"/>
      <c r="O399" s="272"/>
      <c r="P399" s="276"/>
      <c r="Q399" s="277"/>
      <c r="R399" s="274"/>
      <c r="S399" s="275"/>
      <c r="T399" s="275"/>
      <c r="U399" s="247"/>
    </row>
    <row r="400" ht="43.5" customHeight="1">
      <c r="A400" s="247"/>
      <c r="B400" s="247"/>
      <c r="C400" s="266"/>
      <c r="D400" s="267"/>
      <c r="E400" s="268"/>
      <c r="F400" s="247"/>
      <c r="G400" s="269"/>
      <c r="H400" s="247"/>
      <c r="I400" s="270"/>
      <c r="J400" s="270"/>
      <c r="K400" s="270"/>
      <c r="L400" s="247"/>
      <c r="M400" s="271"/>
      <c r="N400" s="271"/>
      <c r="O400" s="272"/>
      <c r="P400" s="276"/>
      <c r="Q400" s="277"/>
      <c r="R400" s="274"/>
      <c r="S400" s="275"/>
      <c r="T400" s="275"/>
      <c r="U400" s="247"/>
    </row>
    <row r="401" ht="43.5" customHeight="1">
      <c r="A401" s="247"/>
      <c r="B401" s="247"/>
      <c r="C401" s="266"/>
      <c r="D401" s="267"/>
      <c r="E401" s="268"/>
      <c r="F401" s="247"/>
      <c r="G401" s="269"/>
      <c r="H401" s="247"/>
      <c r="I401" s="270"/>
      <c r="J401" s="270"/>
      <c r="K401" s="270"/>
      <c r="L401" s="247"/>
      <c r="M401" s="271"/>
      <c r="N401" s="271"/>
      <c r="O401" s="272"/>
      <c r="P401" s="276"/>
      <c r="Q401" s="277"/>
      <c r="R401" s="274"/>
      <c r="S401" s="275"/>
      <c r="T401" s="275"/>
      <c r="U401" s="247"/>
    </row>
    <row r="402" ht="43.5" customHeight="1">
      <c r="A402" s="247"/>
      <c r="B402" s="247"/>
      <c r="C402" s="266"/>
      <c r="D402" s="267"/>
      <c r="E402" s="268"/>
      <c r="F402" s="247"/>
      <c r="G402" s="269"/>
      <c r="H402" s="247"/>
      <c r="I402" s="270"/>
      <c r="J402" s="270"/>
      <c r="K402" s="270"/>
      <c r="L402" s="247"/>
      <c r="M402" s="271"/>
      <c r="N402" s="271"/>
      <c r="O402" s="272"/>
      <c r="P402" s="276"/>
      <c r="Q402" s="277"/>
      <c r="R402" s="274"/>
      <c r="S402" s="275"/>
      <c r="T402" s="275"/>
      <c r="U402" s="247"/>
    </row>
    <row r="403" ht="43.5" customHeight="1">
      <c r="A403" s="247"/>
      <c r="B403" s="247"/>
      <c r="C403" s="266"/>
      <c r="D403" s="267"/>
      <c r="E403" s="268"/>
      <c r="F403" s="247"/>
      <c r="G403" s="269"/>
      <c r="H403" s="247"/>
      <c r="I403" s="270"/>
      <c r="J403" s="270"/>
      <c r="K403" s="270"/>
      <c r="L403" s="247"/>
      <c r="M403" s="271"/>
      <c r="N403" s="271"/>
      <c r="O403" s="272"/>
      <c r="P403" s="276"/>
      <c r="Q403" s="277"/>
      <c r="R403" s="274"/>
      <c r="S403" s="275"/>
      <c r="T403" s="275"/>
      <c r="U403" s="247"/>
    </row>
    <row r="404" ht="43.5" customHeight="1">
      <c r="A404" s="247"/>
      <c r="B404" s="247"/>
      <c r="C404" s="266"/>
      <c r="D404" s="267"/>
      <c r="E404" s="268"/>
      <c r="F404" s="247"/>
      <c r="G404" s="269"/>
      <c r="H404" s="247"/>
      <c r="I404" s="270"/>
      <c r="J404" s="270"/>
      <c r="K404" s="270"/>
      <c r="L404" s="247"/>
      <c r="M404" s="271"/>
      <c r="N404" s="271"/>
      <c r="O404" s="272"/>
      <c r="P404" s="276"/>
      <c r="Q404" s="277"/>
      <c r="R404" s="274"/>
      <c r="S404" s="275"/>
      <c r="T404" s="275"/>
      <c r="U404" s="247"/>
    </row>
    <row r="405" ht="43.5" customHeight="1">
      <c r="A405" s="247"/>
      <c r="B405" s="247"/>
      <c r="C405" s="266"/>
      <c r="D405" s="267"/>
      <c r="E405" s="268"/>
      <c r="F405" s="247"/>
      <c r="G405" s="269"/>
      <c r="H405" s="247"/>
      <c r="I405" s="270"/>
      <c r="J405" s="270"/>
      <c r="K405" s="270"/>
      <c r="L405" s="247"/>
      <c r="M405" s="271"/>
      <c r="N405" s="271"/>
      <c r="O405" s="272"/>
      <c r="P405" s="276"/>
      <c r="Q405" s="277"/>
      <c r="R405" s="274"/>
      <c r="S405" s="275"/>
      <c r="T405" s="275"/>
      <c r="U405" s="247"/>
    </row>
    <row r="406" ht="43.5" customHeight="1">
      <c r="A406" s="247"/>
      <c r="B406" s="247"/>
      <c r="C406" s="266"/>
      <c r="D406" s="267"/>
      <c r="E406" s="268"/>
      <c r="F406" s="247"/>
      <c r="G406" s="269"/>
      <c r="H406" s="247"/>
      <c r="I406" s="270"/>
      <c r="J406" s="270"/>
      <c r="K406" s="270"/>
      <c r="L406" s="247"/>
      <c r="M406" s="271"/>
      <c r="N406" s="271"/>
      <c r="O406" s="272"/>
      <c r="P406" s="276"/>
      <c r="Q406" s="277"/>
      <c r="R406" s="274"/>
      <c r="S406" s="275"/>
      <c r="T406" s="275"/>
      <c r="U406" s="247"/>
    </row>
    <row r="407" ht="43.5" customHeight="1">
      <c r="A407" s="247"/>
      <c r="B407" s="247"/>
      <c r="C407" s="266"/>
      <c r="D407" s="267"/>
      <c r="E407" s="268"/>
      <c r="F407" s="247"/>
      <c r="G407" s="269"/>
      <c r="H407" s="247"/>
      <c r="I407" s="270"/>
      <c r="J407" s="270"/>
      <c r="K407" s="270"/>
      <c r="L407" s="247"/>
      <c r="M407" s="271"/>
      <c r="N407" s="271"/>
      <c r="O407" s="272"/>
      <c r="P407" s="276"/>
      <c r="Q407" s="277"/>
      <c r="R407" s="274"/>
      <c r="S407" s="275"/>
      <c r="T407" s="275"/>
      <c r="U407" s="247"/>
    </row>
    <row r="408" ht="43.5" customHeight="1">
      <c r="A408" s="247"/>
      <c r="B408" s="247"/>
      <c r="C408" s="266"/>
      <c r="D408" s="267"/>
      <c r="E408" s="268"/>
      <c r="F408" s="247"/>
      <c r="G408" s="269"/>
      <c r="H408" s="247"/>
      <c r="I408" s="270"/>
      <c r="J408" s="270"/>
      <c r="K408" s="270"/>
      <c r="L408" s="247"/>
      <c r="M408" s="271"/>
      <c r="N408" s="271"/>
      <c r="O408" s="272"/>
      <c r="P408" s="276"/>
      <c r="Q408" s="277"/>
      <c r="R408" s="274"/>
      <c r="S408" s="275"/>
      <c r="T408" s="275"/>
      <c r="U408" s="247"/>
    </row>
    <row r="409" ht="43.5" customHeight="1">
      <c r="A409" s="247"/>
      <c r="B409" s="247"/>
      <c r="C409" s="266"/>
      <c r="D409" s="267"/>
      <c r="E409" s="268"/>
      <c r="F409" s="247"/>
      <c r="G409" s="269"/>
      <c r="H409" s="247"/>
      <c r="I409" s="270"/>
      <c r="J409" s="270"/>
      <c r="K409" s="270"/>
      <c r="L409" s="247"/>
      <c r="M409" s="271"/>
      <c r="N409" s="271"/>
      <c r="O409" s="272"/>
      <c r="P409" s="276"/>
      <c r="Q409" s="277"/>
      <c r="R409" s="274"/>
      <c r="S409" s="275"/>
      <c r="T409" s="275"/>
      <c r="U409" s="247"/>
    </row>
    <row r="410" ht="43.5" customHeight="1">
      <c r="A410" s="247"/>
      <c r="B410" s="247"/>
      <c r="C410" s="266"/>
      <c r="D410" s="267"/>
      <c r="E410" s="268"/>
      <c r="F410" s="247"/>
      <c r="G410" s="269"/>
      <c r="H410" s="247"/>
      <c r="I410" s="270"/>
      <c r="J410" s="270"/>
      <c r="K410" s="270"/>
      <c r="L410" s="247"/>
      <c r="M410" s="271"/>
      <c r="N410" s="271"/>
      <c r="O410" s="272"/>
      <c r="P410" s="276"/>
      <c r="Q410" s="277"/>
      <c r="R410" s="274"/>
      <c r="S410" s="275"/>
      <c r="T410" s="275"/>
      <c r="U410" s="247"/>
    </row>
    <row r="411" ht="43.5" customHeight="1">
      <c r="A411" s="247"/>
      <c r="B411" s="247"/>
      <c r="C411" s="266"/>
      <c r="D411" s="267"/>
      <c r="E411" s="268"/>
      <c r="F411" s="247"/>
      <c r="G411" s="269"/>
      <c r="H411" s="247"/>
      <c r="I411" s="270"/>
      <c r="J411" s="270"/>
      <c r="K411" s="270"/>
      <c r="L411" s="247"/>
      <c r="M411" s="271"/>
      <c r="N411" s="271"/>
      <c r="O411" s="272"/>
      <c r="P411" s="276"/>
      <c r="Q411" s="277"/>
      <c r="R411" s="274"/>
      <c r="S411" s="275"/>
      <c r="T411" s="275"/>
      <c r="U411" s="247"/>
    </row>
    <row r="412" ht="43.5" customHeight="1">
      <c r="A412" s="247"/>
      <c r="B412" s="247"/>
      <c r="C412" s="266"/>
      <c r="D412" s="267"/>
      <c r="E412" s="268"/>
      <c r="F412" s="247"/>
      <c r="G412" s="269"/>
      <c r="H412" s="247"/>
      <c r="I412" s="270"/>
      <c r="J412" s="270"/>
      <c r="K412" s="270"/>
      <c r="L412" s="247"/>
      <c r="M412" s="271"/>
      <c r="N412" s="271"/>
      <c r="O412" s="272"/>
      <c r="P412" s="276"/>
      <c r="Q412" s="277"/>
      <c r="R412" s="274"/>
      <c r="S412" s="275"/>
      <c r="T412" s="275"/>
      <c r="U412" s="247"/>
    </row>
    <row r="413" ht="43.5" customHeight="1">
      <c r="A413" s="247"/>
      <c r="B413" s="247"/>
      <c r="C413" s="266"/>
      <c r="D413" s="267"/>
      <c r="E413" s="268"/>
      <c r="F413" s="247"/>
      <c r="G413" s="269"/>
      <c r="H413" s="247"/>
      <c r="I413" s="270"/>
      <c r="J413" s="270"/>
      <c r="K413" s="270"/>
      <c r="L413" s="247"/>
      <c r="M413" s="271"/>
      <c r="N413" s="271"/>
      <c r="O413" s="272"/>
      <c r="P413" s="276"/>
      <c r="Q413" s="277"/>
      <c r="R413" s="274"/>
      <c r="S413" s="275"/>
      <c r="T413" s="275"/>
      <c r="U413" s="247"/>
    </row>
    <row r="414" ht="43.5" customHeight="1">
      <c r="A414" s="247"/>
      <c r="B414" s="247"/>
      <c r="C414" s="266"/>
      <c r="D414" s="267"/>
      <c r="E414" s="268"/>
      <c r="F414" s="247"/>
      <c r="G414" s="269"/>
      <c r="H414" s="247"/>
      <c r="I414" s="270"/>
      <c r="J414" s="270"/>
      <c r="K414" s="270"/>
      <c r="L414" s="247"/>
      <c r="M414" s="271"/>
      <c r="N414" s="271"/>
      <c r="O414" s="272"/>
      <c r="P414" s="276"/>
      <c r="Q414" s="277"/>
      <c r="R414" s="274"/>
      <c r="S414" s="275"/>
      <c r="T414" s="275"/>
      <c r="U414" s="247"/>
    </row>
    <row r="415" ht="43.5" customHeight="1">
      <c r="A415" s="247"/>
      <c r="B415" s="247"/>
      <c r="C415" s="266"/>
      <c r="D415" s="267"/>
      <c r="E415" s="268"/>
      <c r="F415" s="247"/>
      <c r="G415" s="269"/>
      <c r="H415" s="247"/>
      <c r="I415" s="270"/>
      <c r="J415" s="270"/>
      <c r="K415" s="270"/>
      <c r="L415" s="247"/>
      <c r="M415" s="271"/>
      <c r="N415" s="271"/>
      <c r="O415" s="272"/>
      <c r="P415" s="276"/>
      <c r="Q415" s="277"/>
      <c r="R415" s="274"/>
      <c r="S415" s="275"/>
      <c r="T415" s="275"/>
      <c r="U415" s="247"/>
    </row>
    <row r="416" ht="43.5" customHeight="1">
      <c r="A416" s="247"/>
      <c r="B416" s="247"/>
      <c r="C416" s="266"/>
      <c r="D416" s="267"/>
      <c r="E416" s="268"/>
      <c r="F416" s="247"/>
      <c r="G416" s="269"/>
      <c r="H416" s="247"/>
      <c r="I416" s="270"/>
      <c r="J416" s="270"/>
      <c r="K416" s="270"/>
      <c r="L416" s="247"/>
      <c r="M416" s="271"/>
      <c r="N416" s="271"/>
      <c r="O416" s="272"/>
      <c r="P416" s="276"/>
      <c r="Q416" s="277"/>
      <c r="R416" s="274"/>
      <c r="S416" s="275"/>
      <c r="T416" s="275"/>
      <c r="U416" s="247"/>
    </row>
    <row r="417" ht="43.5" customHeight="1">
      <c r="A417" s="247"/>
      <c r="B417" s="247"/>
      <c r="C417" s="266"/>
      <c r="D417" s="267"/>
      <c r="E417" s="268"/>
      <c r="F417" s="247"/>
      <c r="G417" s="269"/>
      <c r="H417" s="247"/>
      <c r="I417" s="270"/>
      <c r="J417" s="270"/>
      <c r="K417" s="270"/>
      <c r="L417" s="247"/>
      <c r="M417" s="271"/>
      <c r="N417" s="271"/>
      <c r="O417" s="272"/>
      <c r="P417" s="276"/>
      <c r="Q417" s="277"/>
      <c r="R417" s="274"/>
      <c r="S417" s="275"/>
      <c r="T417" s="275"/>
      <c r="U417" s="247"/>
    </row>
    <row r="418" ht="43.5" customHeight="1">
      <c r="A418" s="247"/>
      <c r="B418" s="247"/>
      <c r="C418" s="266"/>
      <c r="D418" s="267"/>
      <c r="E418" s="268"/>
      <c r="F418" s="247"/>
      <c r="G418" s="269"/>
      <c r="H418" s="247"/>
      <c r="I418" s="270"/>
      <c r="J418" s="270"/>
      <c r="K418" s="270"/>
      <c r="L418" s="247"/>
      <c r="M418" s="271"/>
      <c r="N418" s="271"/>
      <c r="O418" s="272"/>
      <c r="P418" s="276"/>
      <c r="Q418" s="277"/>
      <c r="R418" s="274"/>
      <c r="S418" s="275"/>
      <c r="T418" s="275"/>
      <c r="U418" s="247"/>
    </row>
    <row r="419" ht="43.5" customHeight="1">
      <c r="A419" s="247"/>
      <c r="B419" s="247"/>
      <c r="C419" s="266"/>
      <c r="D419" s="267"/>
      <c r="E419" s="268"/>
      <c r="F419" s="247"/>
      <c r="G419" s="269"/>
      <c r="H419" s="247"/>
      <c r="I419" s="270"/>
      <c r="J419" s="270"/>
      <c r="K419" s="270"/>
      <c r="L419" s="247"/>
      <c r="M419" s="271"/>
      <c r="N419" s="271"/>
      <c r="O419" s="272"/>
      <c r="P419" s="276"/>
      <c r="Q419" s="277"/>
      <c r="R419" s="274"/>
      <c r="S419" s="275"/>
      <c r="T419" s="275"/>
      <c r="U419" s="247"/>
    </row>
    <row r="420" ht="43.5" customHeight="1">
      <c r="A420" s="247"/>
      <c r="B420" s="247"/>
      <c r="C420" s="266"/>
      <c r="D420" s="267"/>
      <c r="E420" s="268"/>
      <c r="F420" s="247"/>
      <c r="G420" s="269"/>
      <c r="H420" s="247"/>
      <c r="I420" s="270"/>
      <c r="J420" s="270"/>
      <c r="K420" s="270"/>
      <c r="L420" s="247"/>
      <c r="M420" s="271"/>
      <c r="N420" s="271"/>
      <c r="O420" s="272"/>
      <c r="P420" s="276"/>
      <c r="Q420" s="277"/>
      <c r="R420" s="274"/>
      <c r="S420" s="275"/>
      <c r="T420" s="275"/>
      <c r="U420" s="247"/>
    </row>
    <row r="421" ht="43.5" customHeight="1">
      <c r="A421" s="247"/>
      <c r="B421" s="247"/>
      <c r="C421" s="266"/>
      <c r="D421" s="267"/>
      <c r="E421" s="268"/>
      <c r="F421" s="247"/>
      <c r="G421" s="269"/>
      <c r="H421" s="247"/>
      <c r="I421" s="270"/>
      <c r="J421" s="270"/>
      <c r="K421" s="270"/>
      <c r="L421" s="247"/>
      <c r="M421" s="271"/>
      <c r="N421" s="271"/>
      <c r="O421" s="272"/>
      <c r="P421" s="276"/>
      <c r="Q421" s="277"/>
      <c r="R421" s="274"/>
      <c r="S421" s="275"/>
      <c r="T421" s="275"/>
      <c r="U421" s="247"/>
    </row>
    <row r="422" ht="43.5" customHeight="1">
      <c r="A422" s="247"/>
      <c r="B422" s="247"/>
      <c r="C422" s="266"/>
      <c r="D422" s="267"/>
      <c r="E422" s="268"/>
      <c r="F422" s="247"/>
      <c r="G422" s="269"/>
      <c r="H422" s="247"/>
      <c r="I422" s="270"/>
      <c r="J422" s="270"/>
      <c r="K422" s="270"/>
      <c r="L422" s="247"/>
      <c r="M422" s="271"/>
      <c r="N422" s="271"/>
      <c r="O422" s="272"/>
      <c r="P422" s="276"/>
      <c r="Q422" s="277"/>
      <c r="R422" s="274"/>
      <c r="S422" s="275"/>
      <c r="T422" s="275"/>
      <c r="U422" s="247"/>
    </row>
    <row r="423" ht="43.5" customHeight="1">
      <c r="A423" s="247"/>
      <c r="B423" s="247"/>
      <c r="C423" s="266"/>
      <c r="D423" s="267"/>
      <c r="E423" s="268"/>
      <c r="F423" s="247"/>
      <c r="G423" s="269"/>
      <c r="H423" s="247"/>
      <c r="I423" s="270"/>
      <c r="J423" s="270"/>
      <c r="K423" s="270"/>
      <c r="L423" s="247"/>
      <c r="M423" s="271"/>
      <c r="N423" s="271"/>
      <c r="O423" s="272"/>
      <c r="P423" s="276"/>
      <c r="Q423" s="277"/>
      <c r="R423" s="274"/>
      <c r="S423" s="275"/>
      <c r="T423" s="275"/>
      <c r="U423" s="247"/>
    </row>
    <row r="424" ht="43.5" customHeight="1">
      <c r="A424" s="247"/>
      <c r="B424" s="247"/>
      <c r="C424" s="266"/>
      <c r="D424" s="267"/>
      <c r="E424" s="268"/>
      <c r="F424" s="247"/>
      <c r="G424" s="269"/>
      <c r="H424" s="247"/>
      <c r="I424" s="270"/>
      <c r="J424" s="270"/>
      <c r="K424" s="270"/>
      <c r="L424" s="247"/>
      <c r="M424" s="271"/>
      <c r="N424" s="271"/>
      <c r="O424" s="272"/>
      <c r="P424" s="276"/>
      <c r="Q424" s="277"/>
      <c r="R424" s="274"/>
      <c r="S424" s="275"/>
      <c r="T424" s="275"/>
      <c r="U424" s="247"/>
    </row>
    <row r="425" ht="43.5" customHeight="1">
      <c r="A425" s="247"/>
      <c r="B425" s="247"/>
      <c r="C425" s="266"/>
      <c r="D425" s="267"/>
      <c r="E425" s="268"/>
      <c r="F425" s="247"/>
      <c r="G425" s="269"/>
      <c r="H425" s="247"/>
      <c r="I425" s="270"/>
      <c r="J425" s="270"/>
      <c r="K425" s="270"/>
      <c r="L425" s="247"/>
      <c r="M425" s="271"/>
      <c r="N425" s="271"/>
      <c r="O425" s="272"/>
      <c r="P425" s="276"/>
      <c r="Q425" s="277"/>
      <c r="R425" s="274"/>
      <c r="S425" s="275"/>
      <c r="T425" s="275"/>
      <c r="U425" s="247"/>
    </row>
    <row r="426" ht="43.5" customHeight="1">
      <c r="A426" s="247"/>
      <c r="B426" s="247"/>
      <c r="C426" s="266"/>
      <c r="D426" s="267"/>
      <c r="E426" s="268"/>
      <c r="F426" s="247"/>
      <c r="G426" s="269"/>
      <c r="H426" s="247"/>
      <c r="I426" s="270"/>
      <c r="J426" s="270"/>
      <c r="K426" s="270"/>
      <c r="L426" s="247"/>
      <c r="M426" s="271"/>
      <c r="N426" s="271"/>
      <c r="O426" s="272"/>
      <c r="P426" s="276"/>
      <c r="Q426" s="277"/>
      <c r="R426" s="274"/>
      <c r="S426" s="275"/>
      <c r="T426" s="275"/>
      <c r="U426" s="247"/>
    </row>
    <row r="427" ht="43.5" customHeight="1">
      <c r="A427" s="247"/>
      <c r="B427" s="247"/>
      <c r="C427" s="266"/>
      <c r="D427" s="267"/>
      <c r="E427" s="268"/>
      <c r="F427" s="247"/>
      <c r="G427" s="269"/>
      <c r="H427" s="247"/>
      <c r="I427" s="270"/>
      <c r="J427" s="270"/>
      <c r="K427" s="270"/>
      <c r="L427" s="247"/>
      <c r="M427" s="271"/>
      <c r="N427" s="271"/>
      <c r="O427" s="272"/>
      <c r="P427" s="276"/>
      <c r="Q427" s="277"/>
      <c r="R427" s="274"/>
      <c r="S427" s="275"/>
      <c r="T427" s="275"/>
      <c r="U427" s="247"/>
    </row>
    <row r="428" ht="43.5" customHeight="1">
      <c r="A428" s="247"/>
      <c r="B428" s="247"/>
      <c r="C428" s="266"/>
      <c r="D428" s="267"/>
      <c r="E428" s="268"/>
      <c r="F428" s="247"/>
      <c r="G428" s="269"/>
      <c r="H428" s="247"/>
      <c r="I428" s="270"/>
      <c r="J428" s="270"/>
      <c r="K428" s="270"/>
      <c r="L428" s="247"/>
      <c r="M428" s="271"/>
      <c r="N428" s="271"/>
      <c r="O428" s="272"/>
      <c r="P428" s="276"/>
      <c r="Q428" s="277"/>
      <c r="R428" s="274"/>
      <c r="S428" s="275"/>
      <c r="T428" s="275"/>
      <c r="U428" s="247"/>
    </row>
    <row r="429" ht="43.5" customHeight="1">
      <c r="A429" s="247"/>
      <c r="B429" s="247"/>
      <c r="C429" s="266"/>
      <c r="D429" s="267"/>
      <c r="E429" s="268"/>
      <c r="F429" s="247"/>
      <c r="G429" s="269"/>
      <c r="H429" s="247"/>
      <c r="I429" s="270"/>
      <c r="J429" s="270"/>
      <c r="K429" s="270"/>
      <c r="L429" s="247"/>
      <c r="M429" s="271"/>
      <c r="N429" s="271"/>
      <c r="O429" s="272"/>
      <c r="P429" s="276"/>
      <c r="Q429" s="277"/>
      <c r="R429" s="274"/>
      <c r="S429" s="275"/>
      <c r="T429" s="275"/>
      <c r="U429" s="247"/>
    </row>
    <row r="430" ht="43.5" customHeight="1">
      <c r="A430" s="247"/>
      <c r="B430" s="247"/>
      <c r="C430" s="266"/>
      <c r="D430" s="267"/>
      <c r="E430" s="268"/>
      <c r="F430" s="247"/>
      <c r="G430" s="269"/>
      <c r="H430" s="247"/>
      <c r="I430" s="270"/>
      <c r="J430" s="270"/>
      <c r="K430" s="270"/>
      <c r="L430" s="247"/>
      <c r="M430" s="271"/>
      <c r="N430" s="271"/>
      <c r="O430" s="272"/>
      <c r="P430" s="276"/>
      <c r="Q430" s="277"/>
      <c r="R430" s="274"/>
      <c r="S430" s="275"/>
      <c r="T430" s="275"/>
      <c r="U430" s="247"/>
    </row>
    <row r="431" ht="43.5" customHeight="1">
      <c r="A431" s="247"/>
      <c r="B431" s="247"/>
      <c r="C431" s="266"/>
      <c r="D431" s="267"/>
      <c r="E431" s="268"/>
      <c r="F431" s="247"/>
      <c r="G431" s="269"/>
      <c r="H431" s="247"/>
      <c r="I431" s="270"/>
      <c r="J431" s="270"/>
      <c r="K431" s="270"/>
      <c r="L431" s="247"/>
      <c r="M431" s="271"/>
      <c r="N431" s="271"/>
      <c r="O431" s="272"/>
      <c r="P431" s="276"/>
      <c r="Q431" s="277"/>
      <c r="R431" s="274"/>
      <c r="S431" s="275"/>
      <c r="T431" s="275"/>
      <c r="U431" s="247"/>
    </row>
    <row r="432" ht="43.5" customHeight="1">
      <c r="A432" s="247"/>
      <c r="B432" s="247"/>
      <c r="C432" s="266"/>
      <c r="D432" s="267"/>
      <c r="E432" s="268"/>
      <c r="F432" s="247"/>
      <c r="G432" s="269"/>
      <c r="H432" s="247"/>
      <c r="I432" s="270"/>
      <c r="J432" s="270"/>
      <c r="K432" s="270"/>
      <c r="L432" s="247"/>
      <c r="M432" s="271"/>
      <c r="N432" s="271"/>
      <c r="O432" s="272"/>
      <c r="P432" s="276"/>
      <c r="Q432" s="277"/>
      <c r="R432" s="274"/>
      <c r="S432" s="275"/>
      <c r="T432" s="275"/>
      <c r="U432" s="247"/>
    </row>
    <row r="433" ht="43.5" customHeight="1">
      <c r="A433" s="247"/>
      <c r="B433" s="247"/>
      <c r="C433" s="266"/>
      <c r="D433" s="267"/>
      <c r="E433" s="268"/>
      <c r="F433" s="247"/>
      <c r="G433" s="269"/>
      <c r="H433" s="247"/>
      <c r="I433" s="270"/>
      <c r="J433" s="270"/>
      <c r="K433" s="270"/>
      <c r="L433" s="247"/>
      <c r="M433" s="271"/>
      <c r="N433" s="271"/>
      <c r="O433" s="272"/>
      <c r="P433" s="276"/>
      <c r="Q433" s="277"/>
      <c r="R433" s="274"/>
      <c r="S433" s="275"/>
      <c r="T433" s="275"/>
      <c r="U433" s="247"/>
    </row>
    <row r="434" ht="43.5" customHeight="1">
      <c r="A434" s="247"/>
      <c r="B434" s="247"/>
      <c r="C434" s="266"/>
      <c r="D434" s="267"/>
      <c r="E434" s="268"/>
      <c r="F434" s="247"/>
      <c r="G434" s="269"/>
      <c r="H434" s="247"/>
      <c r="I434" s="270"/>
      <c r="J434" s="270"/>
      <c r="K434" s="270"/>
      <c r="L434" s="247"/>
      <c r="M434" s="271"/>
      <c r="N434" s="271"/>
      <c r="O434" s="272"/>
      <c r="P434" s="276"/>
      <c r="Q434" s="277"/>
      <c r="R434" s="274"/>
      <c r="S434" s="275"/>
      <c r="T434" s="275"/>
      <c r="U434" s="247"/>
    </row>
    <row r="435" ht="43.5" customHeight="1">
      <c r="A435" s="247"/>
      <c r="B435" s="247"/>
      <c r="C435" s="266"/>
      <c r="D435" s="267"/>
      <c r="E435" s="268"/>
      <c r="F435" s="247"/>
      <c r="G435" s="269"/>
      <c r="H435" s="247"/>
      <c r="I435" s="270"/>
      <c r="J435" s="270"/>
      <c r="K435" s="270"/>
      <c r="L435" s="247"/>
      <c r="M435" s="271"/>
      <c r="N435" s="271"/>
      <c r="O435" s="272"/>
      <c r="P435" s="276"/>
      <c r="Q435" s="277"/>
      <c r="R435" s="274"/>
      <c r="S435" s="275"/>
      <c r="T435" s="275"/>
      <c r="U435" s="247"/>
    </row>
    <row r="436" ht="43.5" customHeight="1">
      <c r="A436" s="247"/>
      <c r="B436" s="247"/>
      <c r="C436" s="266"/>
      <c r="D436" s="267"/>
      <c r="E436" s="268"/>
      <c r="F436" s="247"/>
      <c r="G436" s="269"/>
      <c r="H436" s="247"/>
      <c r="I436" s="270"/>
      <c r="J436" s="270"/>
      <c r="K436" s="270"/>
      <c r="L436" s="247"/>
      <c r="M436" s="271"/>
      <c r="N436" s="271"/>
      <c r="O436" s="272"/>
      <c r="P436" s="276"/>
      <c r="Q436" s="277"/>
      <c r="R436" s="274"/>
      <c r="S436" s="275"/>
      <c r="T436" s="275"/>
      <c r="U436" s="247"/>
    </row>
    <row r="437" ht="43.5" customHeight="1">
      <c r="A437" s="247"/>
      <c r="B437" s="247"/>
      <c r="C437" s="266"/>
      <c r="D437" s="267"/>
      <c r="E437" s="268"/>
      <c r="F437" s="247"/>
      <c r="G437" s="269"/>
      <c r="H437" s="247"/>
      <c r="I437" s="270"/>
      <c r="J437" s="270"/>
      <c r="K437" s="270"/>
      <c r="L437" s="247"/>
      <c r="M437" s="271"/>
      <c r="N437" s="271"/>
      <c r="O437" s="272"/>
      <c r="P437" s="276"/>
      <c r="Q437" s="277"/>
      <c r="R437" s="274"/>
      <c r="S437" s="275"/>
      <c r="T437" s="275"/>
      <c r="U437" s="247"/>
    </row>
    <row r="438" ht="43.5" customHeight="1">
      <c r="A438" s="247"/>
      <c r="B438" s="247"/>
      <c r="C438" s="266"/>
      <c r="D438" s="267"/>
      <c r="E438" s="268"/>
      <c r="F438" s="247"/>
      <c r="G438" s="269"/>
      <c r="H438" s="247"/>
      <c r="I438" s="270"/>
      <c r="J438" s="270"/>
      <c r="K438" s="270"/>
      <c r="L438" s="247"/>
      <c r="M438" s="271"/>
      <c r="N438" s="271"/>
      <c r="O438" s="272"/>
      <c r="P438" s="276"/>
      <c r="Q438" s="277"/>
      <c r="R438" s="274"/>
      <c r="S438" s="275"/>
      <c r="T438" s="275"/>
      <c r="U438" s="247"/>
    </row>
    <row r="439" ht="43.5" customHeight="1">
      <c r="A439" s="247"/>
      <c r="B439" s="247"/>
      <c r="C439" s="266"/>
      <c r="D439" s="267"/>
      <c r="E439" s="268"/>
      <c r="F439" s="247"/>
      <c r="G439" s="269"/>
      <c r="H439" s="247"/>
      <c r="I439" s="270"/>
      <c r="J439" s="270"/>
      <c r="K439" s="270"/>
      <c r="L439" s="247"/>
      <c r="M439" s="271"/>
      <c r="N439" s="271"/>
      <c r="O439" s="272"/>
      <c r="P439" s="276"/>
      <c r="Q439" s="277"/>
      <c r="R439" s="274"/>
      <c r="S439" s="275"/>
      <c r="T439" s="275"/>
      <c r="U439" s="247"/>
    </row>
    <row r="440" ht="43.5" customHeight="1">
      <c r="A440" s="247"/>
      <c r="B440" s="247"/>
      <c r="C440" s="266"/>
      <c r="D440" s="267"/>
      <c r="E440" s="268"/>
      <c r="F440" s="247"/>
      <c r="G440" s="269"/>
      <c r="H440" s="247"/>
      <c r="I440" s="270"/>
      <c r="J440" s="270"/>
      <c r="K440" s="270"/>
      <c r="L440" s="247"/>
      <c r="M440" s="271"/>
      <c r="N440" s="271"/>
      <c r="O440" s="272"/>
      <c r="P440" s="276"/>
      <c r="Q440" s="277"/>
      <c r="R440" s="274"/>
      <c r="S440" s="275"/>
      <c r="T440" s="275"/>
      <c r="U440" s="247"/>
    </row>
    <row r="441" ht="43.5" customHeight="1">
      <c r="A441" s="247"/>
      <c r="B441" s="247"/>
      <c r="C441" s="266"/>
      <c r="D441" s="267"/>
      <c r="E441" s="268"/>
      <c r="F441" s="247"/>
      <c r="G441" s="269"/>
      <c r="H441" s="247"/>
      <c r="I441" s="270"/>
      <c r="J441" s="270"/>
      <c r="K441" s="270"/>
      <c r="L441" s="247"/>
      <c r="M441" s="271"/>
      <c r="N441" s="271"/>
      <c r="O441" s="272"/>
      <c r="P441" s="276"/>
      <c r="Q441" s="277"/>
      <c r="R441" s="274"/>
      <c r="S441" s="275"/>
      <c r="T441" s="275"/>
      <c r="U441" s="247"/>
    </row>
    <row r="442" ht="43.5" customHeight="1">
      <c r="A442" s="247"/>
      <c r="B442" s="247"/>
      <c r="C442" s="266"/>
      <c r="D442" s="267"/>
      <c r="E442" s="268"/>
      <c r="F442" s="247"/>
      <c r="G442" s="269"/>
      <c r="H442" s="247"/>
      <c r="I442" s="270"/>
      <c r="J442" s="270"/>
      <c r="K442" s="270"/>
      <c r="L442" s="247"/>
      <c r="M442" s="271"/>
      <c r="N442" s="271"/>
      <c r="O442" s="272"/>
      <c r="P442" s="276"/>
      <c r="Q442" s="277"/>
      <c r="R442" s="274"/>
      <c r="S442" s="275"/>
      <c r="T442" s="275"/>
      <c r="U442" s="247"/>
    </row>
    <row r="443" ht="43.5" customHeight="1">
      <c r="A443" s="247"/>
      <c r="B443" s="247"/>
      <c r="C443" s="266"/>
      <c r="D443" s="267"/>
      <c r="E443" s="268"/>
      <c r="F443" s="247"/>
      <c r="G443" s="269"/>
      <c r="H443" s="247"/>
      <c r="I443" s="270"/>
      <c r="J443" s="270"/>
      <c r="K443" s="270"/>
      <c r="L443" s="247"/>
      <c r="M443" s="271"/>
      <c r="N443" s="271"/>
      <c r="O443" s="272"/>
      <c r="P443" s="276"/>
      <c r="Q443" s="277"/>
      <c r="R443" s="274"/>
      <c r="S443" s="275"/>
      <c r="T443" s="275"/>
      <c r="U443" s="247"/>
    </row>
    <row r="444" ht="43.5" customHeight="1">
      <c r="A444" s="247"/>
      <c r="B444" s="247"/>
      <c r="C444" s="266"/>
      <c r="D444" s="267"/>
      <c r="E444" s="268"/>
      <c r="F444" s="247"/>
      <c r="G444" s="269"/>
      <c r="H444" s="247"/>
      <c r="I444" s="270"/>
      <c r="J444" s="270"/>
      <c r="K444" s="270"/>
      <c r="L444" s="247"/>
      <c r="M444" s="271"/>
      <c r="N444" s="271"/>
      <c r="O444" s="272"/>
      <c r="P444" s="276"/>
      <c r="Q444" s="277"/>
      <c r="R444" s="274"/>
      <c r="S444" s="275"/>
      <c r="T444" s="275"/>
      <c r="U444" s="247"/>
    </row>
    <row r="445" ht="43.5" customHeight="1">
      <c r="A445" s="247"/>
      <c r="B445" s="247"/>
      <c r="C445" s="266"/>
      <c r="D445" s="267"/>
      <c r="E445" s="268"/>
      <c r="F445" s="247"/>
      <c r="G445" s="269"/>
      <c r="H445" s="247"/>
      <c r="I445" s="270"/>
      <c r="J445" s="270"/>
      <c r="K445" s="270"/>
      <c r="L445" s="247"/>
      <c r="M445" s="271"/>
      <c r="N445" s="271"/>
      <c r="O445" s="272"/>
      <c r="P445" s="276"/>
      <c r="Q445" s="277"/>
      <c r="R445" s="274"/>
      <c r="S445" s="275"/>
      <c r="T445" s="275"/>
      <c r="U445" s="247"/>
    </row>
    <row r="446" ht="43.5" customHeight="1">
      <c r="A446" s="247"/>
      <c r="B446" s="247"/>
      <c r="C446" s="266"/>
      <c r="D446" s="267"/>
      <c r="E446" s="268"/>
      <c r="F446" s="247"/>
      <c r="G446" s="269"/>
      <c r="H446" s="247"/>
      <c r="I446" s="270"/>
      <c r="J446" s="270"/>
      <c r="K446" s="270"/>
      <c r="L446" s="247"/>
      <c r="M446" s="271"/>
      <c r="N446" s="271"/>
      <c r="O446" s="272"/>
      <c r="P446" s="276"/>
      <c r="Q446" s="277"/>
      <c r="R446" s="274"/>
      <c r="S446" s="275"/>
      <c r="T446" s="275"/>
      <c r="U446" s="247"/>
    </row>
    <row r="447" ht="43.5" customHeight="1">
      <c r="A447" s="247"/>
      <c r="B447" s="247"/>
      <c r="C447" s="266"/>
      <c r="D447" s="267"/>
      <c r="E447" s="268"/>
      <c r="F447" s="247"/>
      <c r="G447" s="269"/>
      <c r="H447" s="247"/>
      <c r="I447" s="270"/>
      <c r="J447" s="270"/>
      <c r="K447" s="270"/>
      <c r="L447" s="247"/>
      <c r="M447" s="271"/>
      <c r="N447" s="271"/>
      <c r="O447" s="272"/>
      <c r="P447" s="276"/>
      <c r="Q447" s="277"/>
      <c r="R447" s="274"/>
      <c r="S447" s="275"/>
      <c r="T447" s="275"/>
      <c r="U447" s="247"/>
    </row>
    <row r="448" ht="43.5" customHeight="1">
      <c r="A448" s="247"/>
      <c r="B448" s="247"/>
      <c r="C448" s="266"/>
      <c r="D448" s="267"/>
      <c r="E448" s="268"/>
      <c r="F448" s="247"/>
      <c r="G448" s="269"/>
      <c r="H448" s="247"/>
      <c r="I448" s="270"/>
      <c r="J448" s="270"/>
      <c r="K448" s="270"/>
      <c r="L448" s="247"/>
      <c r="M448" s="271"/>
      <c r="N448" s="271"/>
      <c r="O448" s="272"/>
      <c r="P448" s="276"/>
      <c r="Q448" s="277"/>
      <c r="R448" s="274"/>
      <c r="S448" s="275"/>
      <c r="T448" s="275"/>
      <c r="U448" s="247"/>
    </row>
    <row r="449" ht="43.5" customHeight="1">
      <c r="A449" s="247"/>
      <c r="B449" s="247"/>
      <c r="C449" s="266"/>
      <c r="D449" s="267"/>
      <c r="E449" s="268"/>
      <c r="F449" s="247"/>
      <c r="G449" s="269"/>
      <c r="H449" s="247"/>
      <c r="I449" s="270"/>
      <c r="J449" s="270"/>
      <c r="K449" s="270"/>
      <c r="L449" s="247"/>
      <c r="M449" s="271"/>
      <c r="N449" s="271"/>
      <c r="O449" s="272"/>
      <c r="P449" s="276"/>
      <c r="Q449" s="277"/>
      <c r="R449" s="274"/>
      <c r="S449" s="275"/>
      <c r="T449" s="275"/>
      <c r="U449" s="247"/>
    </row>
    <row r="450" ht="43.5" customHeight="1">
      <c r="A450" s="247"/>
      <c r="B450" s="247"/>
      <c r="C450" s="266"/>
      <c r="D450" s="267"/>
      <c r="E450" s="268"/>
      <c r="F450" s="247"/>
      <c r="G450" s="269"/>
      <c r="H450" s="247"/>
      <c r="I450" s="270"/>
      <c r="J450" s="270"/>
      <c r="K450" s="270"/>
      <c r="L450" s="247"/>
      <c r="M450" s="271"/>
      <c r="N450" s="271"/>
      <c r="O450" s="272"/>
      <c r="P450" s="276"/>
      <c r="Q450" s="277"/>
      <c r="R450" s="274"/>
      <c r="S450" s="275"/>
      <c r="T450" s="275"/>
      <c r="U450" s="247"/>
    </row>
    <row r="451" ht="43.5" customHeight="1">
      <c r="A451" s="247"/>
      <c r="B451" s="247"/>
      <c r="C451" s="266"/>
      <c r="D451" s="267"/>
      <c r="E451" s="268"/>
      <c r="F451" s="247"/>
      <c r="G451" s="269"/>
      <c r="H451" s="247"/>
      <c r="I451" s="270"/>
      <c r="J451" s="270"/>
      <c r="K451" s="270"/>
      <c r="L451" s="247"/>
      <c r="M451" s="271"/>
      <c r="N451" s="271"/>
      <c r="O451" s="272"/>
      <c r="P451" s="276"/>
      <c r="Q451" s="277"/>
      <c r="R451" s="274"/>
      <c r="S451" s="275"/>
      <c r="T451" s="275"/>
      <c r="U451" s="247"/>
    </row>
    <row r="452" ht="43.5" customHeight="1">
      <c r="A452" s="247"/>
      <c r="B452" s="247"/>
      <c r="C452" s="266"/>
      <c r="D452" s="267"/>
      <c r="E452" s="268"/>
      <c r="F452" s="247"/>
      <c r="G452" s="269"/>
      <c r="H452" s="247"/>
      <c r="I452" s="270"/>
      <c r="J452" s="270"/>
      <c r="K452" s="270"/>
      <c r="L452" s="247"/>
      <c r="M452" s="271"/>
      <c r="N452" s="271"/>
      <c r="O452" s="272"/>
      <c r="P452" s="276"/>
      <c r="Q452" s="277"/>
      <c r="R452" s="274"/>
      <c r="S452" s="275"/>
      <c r="T452" s="275"/>
      <c r="U452" s="247"/>
    </row>
    <row r="453" ht="43.5" customHeight="1">
      <c r="A453" s="247"/>
      <c r="B453" s="247"/>
      <c r="C453" s="266"/>
      <c r="D453" s="267"/>
      <c r="E453" s="268"/>
      <c r="F453" s="247"/>
      <c r="G453" s="269"/>
      <c r="H453" s="247"/>
      <c r="I453" s="270"/>
      <c r="J453" s="270"/>
      <c r="K453" s="270"/>
      <c r="L453" s="247"/>
      <c r="M453" s="271"/>
      <c r="N453" s="271"/>
      <c r="O453" s="272"/>
      <c r="P453" s="276"/>
      <c r="Q453" s="277"/>
      <c r="R453" s="274"/>
      <c r="S453" s="275"/>
      <c r="T453" s="275"/>
      <c r="U453" s="247"/>
    </row>
    <row r="454" ht="43.5" customHeight="1">
      <c r="A454" s="247"/>
      <c r="B454" s="247"/>
      <c r="C454" s="266"/>
      <c r="D454" s="267"/>
      <c r="E454" s="268"/>
      <c r="F454" s="247"/>
      <c r="G454" s="269"/>
      <c r="H454" s="247"/>
      <c r="I454" s="270"/>
      <c r="J454" s="270"/>
      <c r="K454" s="270"/>
      <c r="L454" s="247"/>
      <c r="M454" s="271"/>
      <c r="N454" s="271"/>
      <c r="O454" s="272"/>
      <c r="P454" s="276"/>
      <c r="Q454" s="277"/>
      <c r="R454" s="274"/>
      <c r="S454" s="275"/>
      <c r="T454" s="275"/>
      <c r="U454" s="247"/>
    </row>
    <row r="455" ht="43.5" customHeight="1">
      <c r="A455" s="247"/>
      <c r="B455" s="247"/>
      <c r="C455" s="266"/>
      <c r="D455" s="267"/>
      <c r="E455" s="268"/>
      <c r="F455" s="247"/>
      <c r="G455" s="269"/>
      <c r="H455" s="247"/>
      <c r="I455" s="270"/>
      <c r="J455" s="270"/>
      <c r="K455" s="270"/>
      <c r="L455" s="247"/>
      <c r="M455" s="271"/>
      <c r="N455" s="271"/>
      <c r="O455" s="272"/>
      <c r="P455" s="276"/>
      <c r="Q455" s="277"/>
      <c r="R455" s="274"/>
      <c r="S455" s="275"/>
      <c r="T455" s="275"/>
      <c r="U455" s="247"/>
    </row>
    <row r="456" ht="43.5" customHeight="1">
      <c r="A456" s="247"/>
      <c r="B456" s="247"/>
      <c r="C456" s="266"/>
      <c r="D456" s="267"/>
      <c r="E456" s="268"/>
      <c r="F456" s="247"/>
      <c r="G456" s="269"/>
      <c r="H456" s="247"/>
      <c r="I456" s="270"/>
      <c r="J456" s="270"/>
      <c r="K456" s="270"/>
      <c r="L456" s="247"/>
      <c r="M456" s="271"/>
      <c r="N456" s="271"/>
      <c r="O456" s="272"/>
      <c r="P456" s="276"/>
      <c r="Q456" s="277"/>
      <c r="R456" s="274"/>
      <c r="S456" s="275"/>
      <c r="T456" s="275"/>
      <c r="U456" s="247"/>
    </row>
    <row r="457" ht="43.5" customHeight="1">
      <c r="A457" s="247"/>
      <c r="B457" s="247"/>
      <c r="C457" s="266"/>
      <c r="D457" s="267"/>
      <c r="E457" s="268"/>
      <c r="F457" s="247"/>
      <c r="G457" s="269"/>
      <c r="H457" s="247"/>
      <c r="I457" s="270"/>
      <c r="J457" s="270"/>
      <c r="K457" s="270"/>
      <c r="L457" s="247"/>
      <c r="M457" s="271"/>
      <c r="N457" s="271"/>
      <c r="O457" s="272"/>
      <c r="P457" s="276"/>
      <c r="Q457" s="277"/>
      <c r="R457" s="274"/>
      <c r="S457" s="275"/>
      <c r="T457" s="275"/>
      <c r="U457" s="247"/>
    </row>
    <row r="458" ht="43.5" customHeight="1">
      <c r="A458" s="247"/>
      <c r="B458" s="247"/>
      <c r="C458" s="266"/>
      <c r="D458" s="267"/>
      <c r="E458" s="268"/>
      <c r="F458" s="247"/>
      <c r="G458" s="269"/>
      <c r="H458" s="247"/>
      <c r="I458" s="270"/>
      <c r="J458" s="270"/>
      <c r="K458" s="270"/>
      <c r="L458" s="247"/>
      <c r="M458" s="271"/>
      <c r="N458" s="271"/>
      <c r="O458" s="272"/>
      <c r="P458" s="276"/>
      <c r="Q458" s="277"/>
      <c r="R458" s="274"/>
      <c r="S458" s="275"/>
      <c r="T458" s="275"/>
      <c r="U458" s="247"/>
    </row>
    <row r="459" ht="43.5" customHeight="1">
      <c r="A459" s="247"/>
      <c r="B459" s="247"/>
      <c r="C459" s="266"/>
      <c r="D459" s="267"/>
      <c r="E459" s="268"/>
      <c r="F459" s="247"/>
      <c r="G459" s="269"/>
      <c r="H459" s="247"/>
      <c r="I459" s="270"/>
      <c r="J459" s="270"/>
      <c r="K459" s="270"/>
      <c r="L459" s="247"/>
      <c r="M459" s="271"/>
      <c r="N459" s="271"/>
      <c r="O459" s="272"/>
      <c r="P459" s="276"/>
      <c r="Q459" s="277"/>
      <c r="R459" s="274"/>
      <c r="S459" s="275"/>
      <c r="T459" s="275"/>
      <c r="U459" s="247"/>
    </row>
    <row r="460" ht="43.5" customHeight="1">
      <c r="A460" s="247"/>
      <c r="B460" s="247"/>
      <c r="C460" s="266"/>
      <c r="D460" s="267"/>
      <c r="E460" s="268"/>
      <c r="F460" s="247"/>
      <c r="G460" s="269"/>
      <c r="H460" s="247"/>
      <c r="I460" s="270"/>
      <c r="J460" s="270"/>
      <c r="K460" s="270"/>
      <c r="L460" s="247"/>
      <c r="M460" s="271"/>
      <c r="N460" s="271"/>
      <c r="O460" s="272"/>
      <c r="P460" s="276"/>
      <c r="Q460" s="277"/>
      <c r="R460" s="274"/>
      <c r="S460" s="275"/>
      <c r="T460" s="275"/>
      <c r="U460" s="247"/>
    </row>
    <row r="461" ht="43.5" customHeight="1">
      <c r="A461" s="247"/>
      <c r="B461" s="247"/>
      <c r="C461" s="266"/>
      <c r="D461" s="267"/>
      <c r="E461" s="268"/>
      <c r="F461" s="247"/>
      <c r="G461" s="269"/>
      <c r="H461" s="247"/>
      <c r="I461" s="270"/>
      <c r="J461" s="270"/>
      <c r="K461" s="270"/>
      <c r="L461" s="247"/>
      <c r="M461" s="271"/>
      <c r="N461" s="271"/>
      <c r="O461" s="272"/>
      <c r="P461" s="276"/>
      <c r="Q461" s="277"/>
      <c r="R461" s="274"/>
      <c r="S461" s="275"/>
      <c r="T461" s="275"/>
      <c r="U461" s="247"/>
    </row>
    <row r="462" ht="43.5" customHeight="1">
      <c r="A462" s="247"/>
      <c r="B462" s="247"/>
      <c r="C462" s="266"/>
      <c r="D462" s="267"/>
      <c r="E462" s="268"/>
      <c r="F462" s="247"/>
      <c r="G462" s="269"/>
      <c r="H462" s="247"/>
      <c r="I462" s="270"/>
      <c r="J462" s="270"/>
      <c r="K462" s="270"/>
      <c r="L462" s="247"/>
      <c r="M462" s="271"/>
      <c r="N462" s="271"/>
      <c r="O462" s="272"/>
      <c r="P462" s="276"/>
      <c r="Q462" s="277"/>
      <c r="R462" s="274"/>
      <c r="S462" s="275"/>
      <c r="T462" s="275"/>
      <c r="U462" s="247"/>
    </row>
    <row r="463" ht="43.5" customHeight="1">
      <c r="A463" s="247"/>
      <c r="B463" s="247"/>
      <c r="C463" s="266"/>
      <c r="D463" s="267"/>
      <c r="E463" s="268"/>
      <c r="F463" s="247"/>
      <c r="G463" s="269"/>
      <c r="H463" s="247"/>
      <c r="I463" s="270"/>
      <c r="J463" s="270"/>
      <c r="K463" s="270"/>
      <c r="L463" s="247"/>
      <c r="M463" s="271"/>
      <c r="N463" s="271"/>
      <c r="O463" s="272"/>
      <c r="P463" s="276"/>
      <c r="Q463" s="277"/>
      <c r="R463" s="274"/>
      <c r="S463" s="275"/>
      <c r="T463" s="275"/>
      <c r="U463" s="247"/>
    </row>
    <row r="464" ht="43.5" customHeight="1">
      <c r="A464" s="247"/>
      <c r="B464" s="247"/>
      <c r="C464" s="266"/>
      <c r="D464" s="267"/>
      <c r="E464" s="268"/>
      <c r="F464" s="247"/>
      <c r="G464" s="269"/>
      <c r="H464" s="247"/>
      <c r="I464" s="270"/>
      <c r="J464" s="270"/>
      <c r="K464" s="270"/>
      <c r="L464" s="247"/>
      <c r="M464" s="271"/>
      <c r="N464" s="271"/>
      <c r="O464" s="272"/>
      <c r="P464" s="276"/>
      <c r="Q464" s="277"/>
      <c r="R464" s="274"/>
      <c r="S464" s="275"/>
      <c r="T464" s="275"/>
      <c r="U464" s="247"/>
    </row>
    <row r="465" ht="43.5" customHeight="1">
      <c r="A465" s="247"/>
      <c r="B465" s="247"/>
      <c r="C465" s="266"/>
      <c r="D465" s="267"/>
      <c r="E465" s="268"/>
      <c r="F465" s="247"/>
      <c r="G465" s="269"/>
      <c r="H465" s="247"/>
      <c r="I465" s="270"/>
      <c r="J465" s="270"/>
      <c r="K465" s="270"/>
      <c r="L465" s="247"/>
      <c r="M465" s="271"/>
      <c r="N465" s="271"/>
      <c r="O465" s="272"/>
      <c r="P465" s="276"/>
      <c r="Q465" s="277"/>
      <c r="R465" s="274"/>
      <c r="S465" s="275"/>
      <c r="T465" s="275"/>
      <c r="U465" s="247"/>
    </row>
    <row r="466" ht="43.5" customHeight="1">
      <c r="A466" s="247"/>
      <c r="B466" s="247"/>
      <c r="C466" s="266"/>
      <c r="D466" s="267"/>
      <c r="E466" s="268"/>
      <c r="F466" s="247"/>
      <c r="G466" s="269"/>
      <c r="H466" s="247"/>
      <c r="I466" s="270"/>
      <c r="J466" s="270"/>
      <c r="K466" s="270"/>
      <c r="L466" s="247"/>
      <c r="M466" s="271"/>
      <c r="N466" s="271"/>
      <c r="O466" s="272"/>
      <c r="P466" s="276"/>
      <c r="Q466" s="277"/>
      <c r="R466" s="274"/>
      <c r="S466" s="275"/>
      <c r="T466" s="275"/>
      <c r="U466" s="247"/>
    </row>
    <row r="467" ht="43.5" customHeight="1">
      <c r="A467" s="247"/>
      <c r="B467" s="247"/>
      <c r="C467" s="266"/>
      <c r="D467" s="267"/>
      <c r="E467" s="268"/>
      <c r="F467" s="247"/>
      <c r="G467" s="269"/>
      <c r="H467" s="247"/>
      <c r="I467" s="270"/>
      <c r="J467" s="270"/>
      <c r="K467" s="270"/>
      <c r="L467" s="247"/>
      <c r="M467" s="271"/>
      <c r="N467" s="271"/>
      <c r="O467" s="272"/>
      <c r="P467" s="276"/>
      <c r="Q467" s="277"/>
      <c r="R467" s="274"/>
      <c r="S467" s="275"/>
      <c r="T467" s="275"/>
      <c r="U467" s="247"/>
    </row>
    <row r="468" ht="43.5" customHeight="1">
      <c r="A468" s="247"/>
      <c r="B468" s="247"/>
      <c r="C468" s="266"/>
      <c r="D468" s="267"/>
      <c r="E468" s="268"/>
      <c r="F468" s="247"/>
      <c r="G468" s="269"/>
      <c r="H468" s="247"/>
      <c r="I468" s="270"/>
      <c r="J468" s="270"/>
      <c r="K468" s="270"/>
      <c r="L468" s="247"/>
      <c r="M468" s="271"/>
      <c r="N468" s="271"/>
      <c r="O468" s="272"/>
      <c r="P468" s="276"/>
      <c r="Q468" s="277"/>
      <c r="R468" s="274"/>
      <c r="S468" s="275"/>
      <c r="T468" s="275"/>
      <c r="U468" s="247"/>
    </row>
    <row r="469" ht="43.5" customHeight="1">
      <c r="A469" s="247"/>
      <c r="B469" s="247"/>
      <c r="C469" s="266"/>
      <c r="D469" s="267"/>
      <c r="E469" s="268"/>
      <c r="F469" s="247"/>
      <c r="G469" s="269"/>
      <c r="H469" s="247"/>
      <c r="I469" s="270"/>
      <c r="J469" s="270"/>
      <c r="K469" s="270"/>
      <c r="L469" s="247"/>
      <c r="M469" s="271"/>
      <c r="N469" s="271"/>
      <c r="O469" s="272"/>
      <c r="P469" s="276"/>
      <c r="Q469" s="277"/>
      <c r="R469" s="274"/>
      <c r="S469" s="275"/>
      <c r="T469" s="275"/>
      <c r="U469" s="247"/>
    </row>
    <row r="470" ht="43.5" customHeight="1">
      <c r="A470" s="247"/>
      <c r="B470" s="247"/>
      <c r="C470" s="266"/>
      <c r="D470" s="267"/>
      <c r="E470" s="268"/>
      <c r="F470" s="247"/>
      <c r="G470" s="269"/>
      <c r="H470" s="247"/>
      <c r="I470" s="270"/>
      <c r="J470" s="270"/>
      <c r="K470" s="270"/>
      <c r="L470" s="247"/>
      <c r="M470" s="271"/>
      <c r="N470" s="271"/>
      <c r="O470" s="272"/>
      <c r="P470" s="276"/>
      <c r="Q470" s="277"/>
      <c r="R470" s="274"/>
      <c r="S470" s="275"/>
      <c r="T470" s="275"/>
      <c r="U470" s="247"/>
    </row>
    <row r="471" ht="43.5" customHeight="1">
      <c r="A471" s="247"/>
      <c r="B471" s="247"/>
      <c r="C471" s="266"/>
      <c r="D471" s="267"/>
      <c r="E471" s="268"/>
      <c r="F471" s="247"/>
      <c r="G471" s="269"/>
      <c r="H471" s="247"/>
      <c r="I471" s="270"/>
      <c r="J471" s="270"/>
      <c r="K471" s="270"/>
      <c r="L471" s="247"/>
      <c r="M471" s="271"/>
      <c r="N471" s="271"/>
      <c r="O471" s="272"/>
      <c r="P471" s="276"/>
      <c r="Q471" s="277"/>
      <c r="R471" s="274"/>
      <c r="S471" s="275"/>
      <c r="T471" s="275"/>
      <c r="U471" s="247"/>
    </row>
    <row r="472" ht="43.5" customHeight="1">
      <c r="A472" s="247"/>
      <c r="B472" s="247"/>
      <c r="C472" s="266"/>
      <c r="D472" s="267"/>
      <c r="E472" s="268"/>
      <c r="F472" s="247"/>
      <c r="G472" s="269"/>
      <c r="H472" s="247"/>
      <c r="I472" s="270"/>
      <c r="J472" s="270"/>
      <c r="K472" s="270"/>
      <c r="L472" s="247"/>
      <c r="M472" s="271"/>
      <c r="N472" s="271"/>
      <c r="O472" s="272"/>
      <c r="P472" s="276"/>
      <c r="Q472" s="277"/>
      <c r="R472" s="274"/>
      <c r="S472" s="275"/>
      <c r="T472" s="275"/>
      <c r="U472" s="247"/>
    </row>
    <row r="473" ht="43.5" customHeight="1">
      <c r="A473" s="247"/>
      <c r="B473" s="247"/>
      <c r="C473" s="266"/>
      <c r="D473" s="267"/>
      <c r="E473" s="268"/>
      <c r="F473" s="247"/>
      <c r="G473" s="269"/>
      <c r="H473" s="247"/>
      <c r="I473" s="270"/>
      <c r="J473" s="270"/>
      <c r="K473" s="270"/>
      <c r="L473" s="247"/>
      <c r="M473" s="271"/>
      <c r="N473" s="271"/>
      <c r="O473" s="272"/>
      <c r="P473" s="276"/>
      <c r="Q473" s="277"/>
      <c r="R473" s="274"/>
      <c r="S473" s="275"/>
      <c r="T473" s="275"/>
      <c r="U473" s="247"/>
    </row>
    <row r="474" ht="43.5" customHeight="1">
      <c r="A474" s="247"/>
      <c r="B474" s="247"/>
      <c r="C474" s="266"/>
      <c r="D474" s="267"/>
      <c r="E474" s="268"/>
      <c r="F474" s="247"/>
      <c r="G474" s="269"/>
      <c r="H474" s="247"/>
      <c r="I474" s="270"/>
      <c r="J474" s="270"/>
      <c r="K474" s="270"/>
      <c r="L474" s="247"/>
      <c r="M474" s="271"/>
      <c r="N474" s="271"/>
      <c r="O474" s="272"/>
      <c r="P474" s="276"/>
      <c r="Q474" s="277"/>
      <c r="R474" s="274"/>
      <c r="S474" s="275"/>
      <c r="T474" s="275"/>
      <c r="U474" s="247"/>
    </row>
    <row r="475" ht="43.5" customHeight="1">
      <c r="A475" s="247"/>
      <c r="B475" s="247"/>
      <c r="C475" s="266"/>
      <c r="D475" s="267"/>
      <c r="E475" s="268"/>
      <c r="F475" s="247"/>
      <c r="G475" s="269"/>
      <c r="H475" s="247"/>
      <c r="I475" s="270"/>
      <c r="J475" s="270"/>
      <c r="K475" s="270"/>
      <c r="L475" s="247"/>
      <c r="M475" s="271"/>
      <c r="N475" s="271"/>
      <c r="O475" s="272"/>
      <c r="P475" s="276"/>
      <c r="Q475" s="277"/>
      <c r="R475" s="274"/>
      <c r="S475" s="275"/>
      <c r="T475" s="275"/>
      <c r="U475" s="247"/>
    </row>
    <row r="476" ht="43.5" customHeight="1">
      <c r="A476" s="247"/>
      <c r="B476" s="247"/>
      <c r="C476" s="266"/>
      <c r="D476" s="267"/>
      <c r="E476" s="268"/>
      <c r="F476" s="247"/>
      <c r="G476" s="269"/>
      <c r="H476" s="247"/>
      <c r="I476" s="270"/>
      <c r="J476" s="270"/>
      <c r="K476" s="270"/>
      <c r="L476" s="247"/>
      <c r="M476" s="271"/>
      <c r="N476" s="271"/>
      <c r="O476" s="272"/>
      <c r="P476" s="276"/>
      <c r="Q476" s="277"/>
      <c r="R476" s="274"/>
      <c r="S476" s="275"/>
      <c r="T476" s="275"/>
      <c r="U476" s="247"/>
    </row>
    <row r="477" ht="43.5" customHeight="1">
      <c r="A477" s="247"/>
      <c r="B477" s="247"/>
      <c r="C477" s="266"/>
      <c r="D477" s="267"/>
      <c r="E477" s="268"/>
      <c r="F477" s="247"/>
      <c r="G477" s="269"/>
      <c r="H477" s="247"/>
      <c r="I477" s="270"/>
      <c r="J477" s="270"/>
      <c r="K477" s="270"/>
      <c r="L477" s="247"/>
      <c r="M477" s="271"/>
      <c r="N477" s="271"/>
      <c r="O477" s="272"/>
      <c r="P477" s="276"/>
      <c r="Q477" s="277"/>
      <c r="R477" s="274"/>
      <c r="S477" s="275"/>
      <c r="T477" s="275"/>
      <c r="U477" s="247"/>
    </row>
    <row r="478" ht="43.5" customHeight="1">
      <c r="A478" s="247"/>
      <c r="B478" s="247"/>
      <c r="C478" s="266"/>
      <c r="D478" s="267"/>
      <c r="E478" s="268"/>
      <c r="F478" s="247"/>
      <c r="G478" s="269"/>
      <c r="H478" s="247"/>
      <c r="I478" s="270"/>
      <c r="J478" s="270"/>
      <c r="K478" s="270"/>
      <c r="L478" s="247"/>
      <c r="M478" s="271"/>
      <c r="N478" s="271"/>
      <c r="O478" s="272"/>
      <c r="P478" s="276"/>
      <c r="Q478" s="277"/>
      <c r="R478" s="274"/>
      <c r="S478" s="275"/>
      <c r="T478" s="275"/>
      <c r="U478" s="247"/>
    </row>
    <row r="479" ht="43.5" customHeight="1">
      <c r="A479" s="247"/>
      <c r="B479" s="247"/>
      <c r="C479" s="266"/>
      <c r="D479" s="267"/>
      <c r="E479" s="268"/>
      <c r="F479" s="247"/>
      <c r="G479" s="269"/>
      <c r="H479" s="247"/>
      <c r="I479" s="270"/>
      <c r="J479" s="270"/>
      <c r="K479" s="270"/>
      <c r="L479" s="247"/>
      <c r="M479" s="271"/>
      <c r="N479" s="271"/>
      <c r="O479" s="272"/>
      <c r="P479" s="276"/>
      <c r="Q479" s="277"/>
      <c r="R479" s="274"/>
      <c r="S479" s="275"/>
      <c r="T479" s="275"/>
      <c r="U479" s="247"/>
    </row>
    <row r="480" ht="43.5" customHeight="1">
      <c r="A480" s="247"/>
      <c r="B480" s="247"/>
      <c r="C480" s="266"/>
      <c r="D480" s="267"/>
      <c r="E480" s="268"/>
      <c r="F480" s="247"/>
      <c r="G480" s="269"/>
      <c r="H480" s="247"/>
      <c r="I480" s="270"/>
      <c r="J480" s="270"/>
      <c r="K480" s="270"/>
      <c r="L480" s="247"/>
      <c r="M480" s="271"/>
      <c r="N480" s="271"/>
      <c r="O480" s="272"/>
      <c r="P480" s="276"/>
      <c r="Q480" s="277"/>
      <c r="R480" s="274"/>
      <c r="S480" s="275"/>
      <c r="T480" s="275"/>
      <c r="U480" s="247"/>
    </row>
    <row r="481" ht="43.5" customHeight="1">
      <c r="A481" s="247"/>
      <c r="B481" s="247"/>
      <c r="C481" s="266"/>
      <c r="D481" s="267"/>
      <c r="E481" s="268"/>
      <c r="F481" s="247"/>
      <c r="G481" s="269"/>
      <c r="H481" s="247"/>
      <c r="I481" s="270"/>
      <c r="J481" s="270"/>
      <c r="K481" s="270"/>
      <c r="L481" s="247"/>
      <c r="M481" s="271"/>
      <c r="N481" s="271"/>
      <c r="O481" s="272"/>
      <c r="P481" s="276"/>
      <c r="Q481" s="277"/>
      <c r="R481" s="274"/>
      <c r="S481" s="275"/>
      <c r="T481" s="275"/>
      <c r="U481" s="247"/>
    </row>
    <row r="482" ht="43.5" customHeight="1">
      <c r="A482" s="247"/>
      <c r="B482" s="247"/>
      <c r="C482" s="266"/>
      <c r="D482" s="267"/>
      <c r="E482" s="268"/>
      <c r="F482" s="247"/>
      <c r="G482" s="269"/>
      <c r="H482" s="247"/>
      <c r="I482" s="270"/>
      <c r="J482" s="270"/>
      <c r="K482" s="270"/>
      <c r="L482" s="247"/>
      <c r="M482" s="271"/>
      <c r="N482" s="271"/>
      <c r="O482" s="272"/>
      <c r="P482" s="276"/>
      <c r="Q482" s="277"/>
      <c r="R482" s="274"/>
      <c r="S482" s="275"/>
      <c r="T482" s="275"/>
      <c r="U482" s="247"/>
    </row>
    <row r="483" ht="43.5" customHeight="1">
      <c r="A483" s="247"/>
      <c r="B483" s="247"/>
      <c r="C483" s="266"/>
      <c r="D483" s="267"/>
      <c r="E483" s="268"/>
      <c r="F483" s="247"/>
      <c r="G483" s="269"/>
      <c r="H483" s="247"/>
      <c r="I483" s="270"/>
      <c r="J483" s="270"/>
      <c r="K483" s="270"/>
      <c r="L483" s="247"/>
      <c r="M483" s="271"/>
      <c r="N483" s="271"/>
      <c r="O483" s="272"/>
      <c r="P483" s="276"/>
      <c r="Q483" s="277"/>
      <c r="R483" s="274"/>
      <c r="S483" s="275"/>
      <c r="T483" s="275"/>
      <c r="U483" s="247"/>
    </row>
    <row r="484" ht="43.5" customHeight="1">
      <c r="A484" s="247"/>
      <c r="B484" s="247"/>
      <c r="C484" s="266"/>
      <c r="D484" s="267"/>
      <c r="E484" s="268"/>
      <c r="F484" s="247"/>
      <c r="G484" s="269"/>
      <c r="H484" s="247"/>
      <c r="I484" s="270"/>
      <c r="J484" s="270"/>
      <c r="K484" s="270"/>
      <c r="L484" s="247"/>
      <c r="M484" s="271"/>
      <c r="N484" s="271"/>
      <c r="O484" s="272"/>
      <c r="P484" s="276"/>
      <c r="Q484" s="277"/>
      <c r="R484" s="274"/>
      <c r="S484" s="275"/>
      <c r="T484" s="275"/>
      <c r="U484" s="247"/>
    </row>
    <row r="485" ht="43.5" customHeight="1">
      <c r="A485" s="247"/>
      <c r="B485" s="247"/>
      <c r="C485" s="266"/>
      <c r="D485" s="267"/>
      <c r="E485" s="268"/>
      <c r="F485" s="247"/>
      <c r="G485" s="269"/>
      <c r="H485" s="247"/>
      <c r="I485" s="270"/>
      <c r="J485" s="270"/>
      <c r="K485" s="270"/>
      <c r="L485" s="247"/>
      <c r="M485" s="271"/>
      <c r="N485" s="271"/>
      <c r="O485" s="272"/>
      <c r="P485" s="276"/>
      <c r="Q485" s="277"/>
      <c r="R485" s="274"/>
      <c r="S485" s="275"/>
      <c r="T485" s="275"/>
      <c r="U485" s="247"/>
    </row>
    <row r="486" ht="43.5" customHeight="1">
      <c r="A486" s="247"/>
      <c r="B486" s="247"/>
      <c r="C486" s="266"/>
      <c r="D486" s="267"/>
      <c r="E486" s="268"/>
      <c r="F486" s="247"/>
      <c r="G486" s="269"/>
      <c r="H486" s="247"/>
      <c r="I486" s="270"/>
      <c r="J486" s="270"/>
      <c r="K486" s="270"/>
      <c r="L486" s="247"/>
      <c r="M486" s="271"/>
      <c r="N486" s="271"/>
      <c r="O486" s="272"/>
      <c r="P486" s="276"/>
      <c r="Q486" s="277"/>
      <c r="R486" s="274"/>
      <c r="S486" s="275"/>
      <c r="T486" s="275"/>
      <c r="U486" s="247"/>
    </row>
    <row r="487" ht="43.5" customHeight="1">
      <c r="A487" s="247"/>
      <c r="B487" s="247"/>
      <c r="C487" s="266"/>
      <c r="D487" s="267"/>
      <c r="E487" s="268"/>
      <c r="F487" s="247"/>
      <c r="G487" s="269"/>
      <c r="H487" s="247"/>
      <c r="I487" s="270"/>
      <c r="J487" s="270"/>
      <c r="K487" s="270"/>
      <c r="L487" s="247"/>
      <c r="M487" s="271"/>
      <c r="N487" s="271"/>
      <c r="O487" s="272"/>
      <c r="P487" s="276"/>
      <c r="Q487" s="277"/>
      <c r="R487" s="274"/>
      <c r="S487" s="275"/>
      <c r="T487" s="275"/>
      <c r="U487" s="247"/>
    </row>
    <row r="488" ht="43.5" customHeight="1">
      <c r="A488" s="247"/>
      <c r="B488" s="247"/>
      <c r="C488" s="266"/>
      <c r="D488" s="267"/>
      <c r="E488" s="268"/>
      <c r="F488" s="247"/>
      <c r="G488" s="269"/>
      <c r="H488" s="247"/>
      <c r="I488" s="270"/>
      <c r="J488" s="270"/>
      <c r="K488" s="270"/>
      <c r="L488" s="247"/>
      <c r="M488" s="271"/>
      <c r="N488" s="271"/>
      <c r="O488" s="272"/>
      <c r="P488" s="276"/>
      <c r="Q488" s="277"/>
      <c r="R488" s="274"/>
      <c r="S488" s="275"/>
      <c r="T488" s="275"/>
      <c r="U488" s="247"/>
    </row>
    <row r="489" ht="43.5" customHeight="1">
      <c r="A489" s="247"/>
      <c r="B489" s="247"/>
      <c r="C489" s="266"/>
      <c r="D489" s="267"/>
      <c r="E489" s="268"/>
      <c r="F489" s="247"/>
      <c r="G489" s="269"/>
      <c r="H489" s="247"/>
      <c r="I489" s="270"/>
      <c r="J489" s="270"/>
      <c r="K489" s="270"/>
      <c r="L489" s="247"/>
      <c r="M489" s="271"/>
      <c r="N489" s="271"/>
      <c r="O489" s="272"/>
      <c r="P489" s="276"/>
      <c r="Q489" s="277"/>
      <c r="R489" s="274"/>
      <c r="S489" s="275"/>
      <c r="T489" s="275"/>
      <c r="U489" s="247"/>
    </row>
    <row r="490" ht="43.5" customHeight="1">
      <c r="A490" s="247"/>
      <c r="B490" s="247"/>
      <c r="C490" s="266"/>
      <c r="D490" s="267"/>
      <c r="E490" s="268"/>
      <c r="F490" s="247"/>
      <c r="G490" s="269"/>
      <c r="H490" s="247"/>
      <c r="I490" s="270"/>
      <c r="J490" s="270"/>
      <c r="K490" s="270"/>
      <c r="L490" s="247"/>
      <c r="M490" s="271"/>
      <c r="N490" s="271"/>
      <c r="O490" s="272"/>
      <c r="P490" s="276"/>
      <c r="Q490" s="277"/>
      <c r="R490" s="274"/>
      <c r="S490" s="275"/>
      <c r="T490" s="275"/>
      <c r="U490" s="247"/>
    </row>
    <row r="491" ht="43.5" customHeight="1">
      <c r="A491" s="247"/>
      <c r="B491" s="247"/>
      <c r="C491" s="266"/>
      <c r="D491" s="267"/>
      <c r="E491" s="268"/>
      <c r="F491" s="247"/>
      <c r="G491" s="269"/>
      <c r="H491" s="247"/>
      <c r="I491" s="270"/>
      <c r="J491" s="270"/>
      <c r="K491" s="270"/>
      <c r="L491" s="247"/>
      <c r="M491" s="271"/>
      <c r="N491" s="271"/>
      <c r="O491" s="272"/>
      <c r="P491" s="276"/>
      <c r="Q491" s="277"/>
      <c r="R491" s="274"/>
      <c r="S491" s="275"/>
      <c r="T491" s="275"/>
      <c r="U491" s="247"/>
    </row>
    <row r="492" ht="43.5" customHeight="1">
      <c r="A492" s="247"/>
      <c r="B492" s="247"/>
      <c r="C492" s="266"/>
      <c r="D492" s="267"/>
      <c r="E492" s="268"/>
      <c r="F492" s="247"/>
      <c r="G492" s="269"/>
      <c r="H492" s="247"/>
      <c r="I492" s="270"/>
      <c r="J492" s="270"/>
      <c r="K492" s="270"/>
      <c r="L492" s="247"/>
      <c r="M492" s="271"/>
      <c r="N492" s="271"/>
      <c r="O492" s="272"/>
      <c r="P492" s="276"/>
      <c r="Q492" s="277"/>
      <c r="R492" s="274"/>
      <c r="S492" s="275"/>
      <c r="T492" s="275"/>
      <c r="U492" s="247"/>
    </row>
    <row r="493" ht="43.5" customHeight="1">
      <c r="A493" s="247"/>
      <c r="B493" s="247"/>
      <c r="C493" s="266"/>
      <c r="D493" s="267"/>
      <c r="E493" s="268"/>
      <c r="F493" s="247"/>
      <c r="G493" s="269"/>
      <c r="H493" s="247"/>
      <c r="I493" s="270"/>
      <c r="J493" s="270"/>
      <c r="K493" s="270"/>
      <c r="L493" s="247"/>
      <c r="M493" s="271"/>
      <c r="N493" s="271"/>
      <c r="O493" s="272"/>
      <c r="P493" s="276"/>
      <c r="Q493" s="277"/>
      <c r="R493" s="274"/>
      <c r="S493" s="275"/>
      <c r="T493" s="275"/>
      <c r="U493" s="247"/>
    </row>
    <row r="494" ht="43.5" customHeight="1">
      <c r="A494" s="247"/>
      <c r="B494" s="247"/>
      <c r="C494" s="266"/>
      <c r="D494" s="267"/>
      <c r="E494" s="268"/>
      <c r="F494" s="247"/>
      <c r="G494" s="269"/>
      <c r="H494" s="247"/>
      <c r="I494" s="270"/>
      <c r="J494" s="270"/>
      <c r="K494" s="270"/>
      <c r="L494" s="247"/>
      <c r="M494" s="271"/>
      <c r="N494" s="271"/>
      <c r="O494" s="272"/>
      <c r="P494" s="276"/>
      <c r="Q494" s="277"/>
      <c r="R494" s="274"/>
      <c r="S494" s="275"/>
      <c r="T494" s="275"/>
      <c r="U494" s="247"/>
    </row>
    <row r="495" ht="43.5" customHeight="1">
      <c r="A495" s="247"/>
      <c r="B495" s="247"/>
      <c r="C495" s="266"/>
      <c r="D495" s="267"/>
      <c r="E495" s="268"/>
      <c r="F495" s="247"/>
      <c r="G495" s="269"/>
      <c r="H495" s="247"/>
      <c r="I495" s="270"/>
      <c r="J495" s="270"/>
      <c r="K495" s="270"/>
      <c r="L495" s="247"/>
      <c r="M495" s="271"/>
      <c r="N495" s="271"/>
      <c r="O495" s="272"/>
      <c r="P495" s="276"/>
      <c r="Q495" s="277"/>
      <c r="R495" s="274"/>
      <c r="S495" s="275"/>
      <c r="T495" s="275"/>
      <c r="U495" s="247"/>
    </row>
    <row r="496" ht="43.5" customHeight="1">
      <c r="A496" s="247"/>
      <c r="B496" s="247"/>
      <c r="C496" s="266"/>
      <c r="D496" s="267"/>
      <c r="E496" s="268"/>
      <c r="F496" s="247"/>
      <c r="G496" s="269"/>
      <c r="H496" s="247"/>
      <c r="I496" s="270"/>
      <c r="J496" s="270"/>
      <c r="K496" s="270"/>
      <c r="L496" s="247"/>
      <c r="M496" s="271"/>
      <c r="N496" s="271"/>
      <c r="O496" s="272"/>
      <c r="P496" s="276"/>
      <c r="Q496" s="277"/>
      <c r="R496" s="274"/>
      <c r="S496" s="275"/>
      <c r="T496" s="275"/>
      <c r="U496" s="247"/>
    </row>
    <row r="497" ht="43.5" customHeight="1">
      <c r="A497" s="247"/>
      <c r="B497" s="247"/>
      <c r="C497" s="266"/>
      <c r="D497" s="267"/>
      <c r="E497" s="268"/>
      <c r="F497" s="247"/>
      <c r="G497" s="269"/>
      <c r="H497" s="247"/>
      <c r="I497" s="270"/>
      <c r="J497" s="270"/>
      <c r="K497" s="270"/>
      <c r="L497" s="247"/>
      <c r="M497" s="271"/>
      <c r="N497" s="271"/>
      <c r="O497" s="272"/>
      <c r="P497" s="276"/>
      <c r="Q497" s="277"/>
      <c r="R497" s="274"/>
      <c r="S497" s="275"/>
      <c r="T497" s="275"/>
      <c r="U497" s="247"/>
    </row>
    <row r="498" ht="43.5" customHeight="1">
      <c r="A498" s="247"/>
      <c r="B498" s="247"/>
      <c r="C498" s="266"/>
      <c r="D498" s="267"/>
      <c r="E498" s="268"/>
      <c r="F498" s="247"/>
      <c r="G498" s="269"/>
      <c r="H498" s="247"/>
      <c r="I498" s="270"/>
      <c r="J498" s="270"/>
      <c r="K498" s="270"/>
      <c r="L498" s="247"/>
      <c r="M498" s="271"/>
      <c r="N498" s="271"/>
      <c r="O498" s="272"/>
      <c r="P498" s="276"/>
      <c r="Q498" s="277"/>
      <c r="R498" s="274"/>
      <c r="S498" s="275"/>
      <c r="T498" s="275"/>
      <c r="U498" s="247"/>
    </row>
    <row r="499" ht="43.5" customHeight="1">
      <c r="A499" s="247"/>
      <c r="B499" s="247"/>
      <c r="C499" s="266"/>
      <c r="D499" s="267"/>
      <c r="E499" s="268"/>
      <c r="F499" s="247"/>
      <c r="G499" s="269"/>
      <c r="H499" s="247"/>
      <c r="I499" s="270"/>
      <c r="J499" s="270"/>
      <c r="K499" s="270"/>
      <c r="L499" s="247"/>
      <c r="M499" s="271"/>
      <c r="N499" s="271"/>
      <c r="O499" s="272"/>
      <c r="P499" s="276"/>
      <c r="Q499" s="277"/>
      <c r="R499" s="274"/>
      <c r="S499" s="275"/>
      <c r="T499" s="275"/>
      <c r="U499" s="247"/>
    </row>
    <row r="500" ht="43.5" customHeight="1">
      <c r="A500" s="247"/>
      <c r="B500" s="247"/>
      <c r="C500" s="266"/>
      <c r="D500" s="267"/>
      <c r="E500" s="268"/>
      <c r="F500" s="247"/>
      <c r="G500" s="269"/>
      <c r="H500" s="247"/>
      <c r="I500" s="270"/>
      <c r="J500" s="270"/>
      <c r="K500" s="270"/>
      <c r="L500" s="247"/>
      <c r="M500" s="271"/>
      <c r="N500" s="271"/>
      <c r="O500" s="272"/>
      <c r="P500" s="276"/>
      <c r="Q500" s="277"/>
      <c r="R500" s="274"/>
      <c r="S500" s="275"/>
      <c r="T500" s="275"/>
      <c r="U500" s="247"/>
    </row>
    <row r="501" ht="43.5" customHeight="1">
      <c r="A501" s="247"/>
      <c r="B501" s="247"/>
      <c r="C501" s="266"/>
      <c r="D501" s="267"/>
      <c r="E501" s="268"/>
      <c r="F501" s="247"/>
      <c r="G501" s="269"/>
      <c r="H501" s="247"/>
      <c r="I501" s="270"/>
      <c r="J501" s="270"/>
      <c r="K501" s="270"/>
      <c r="L501" s="247"/>
      <c r="M501" s="271"/>
      <c r="N501" s="271"/>
      <c r="O501" s="272"/>
      <c r="P501" s="276"/>
      <c r="Q501" s="277"/>
      <c r="R501" s="274"/>
      <c r="S501" s="275"/>
      <c r="T501" s="275"/>
      <c r="U501" s="247"/>
    </row>
    <row r="502" ht="43.5" customHeight="1">
      <c r="A502" s="247"/>
      <c r="B502" s="247"/>
      <c r="C502" s="266"/>
      <c r="D502" s="267"/>
      <c r="E502" s="268"/>
      <c r="F502" s="247"/>
      <c r="G502" s="269"/>
      <c r="H502" s="247"/>
      <c r="I502" s="270"/>
      <c r="J502" s="270"/>
      <c r="K502" s="270"/>
      <c r="L502" s="247"/>
      <c r="M502" s="271"/>
      <c r="N502" s="271"/>
      <c r="O502" s="272"/>
      <c r="P502" s="276"/>
      <c r="Q502" s="277"/>
      <c r="R502" s="274"/>
      <c r="S502" s="275"/>
      <c r="T502" s="275"/>
      <c r="U502" s="247"/>
    </row>
    <row r="503" ht="43.5" customHeight="1">
      <c r="A503" s="247"/>
      <c r="B503" s="247"/>
      <c r="C503" s="266"/>
      <c r="D503" s="267"/>
      <c r="E503" s="268"/>
      <c r="F503" s="247"/>
      <c r="G503" s="269"/>
      <c r="H503" s="247"/>
      <c r="I503" s="270"/>
      <c r="J503" s="270"/>
      <c r="K503" s="270"/>
      <c r="L503" s="247"/>
      <c r="M503" s="271"/>
      <c r="N503" s="271"/>
      <c r="O503" s="272"/>
      <c r="P503" s="276"/>
      <c r="Q503" s="277"/>
      <c r="R503" s="274"/>
      <c r="S503" s="275"/>
      <c r="T503" s="275"/>
      <c r="U503" s="247"/>
    </row>
    <row r="504" ht="43.5" customHeight="1">
      <c r="A504" s="247"/>
      <c r="B504" s="247"/>
      <c r="C504" s="266"/>
      <c r="D504" s="267"/>
      <c r="E504" s="268"/>
      <c r="F504" s="247"/>
      <c r="G504" s="269"/>
      <c r="H504" s="247"/>
      <c r="I504" s="270"/>
      <c r="J504" s="270"/>
      <c r="K504" s="270"/>
      <c r="L504" s="247"/>
      <c r="M504" s="271"/>
      <c r="N504" s="271"/>
      <c r="O504" s="272"/>
      <c r="P504" s="276"/>
      <c r="Q504" s="277"/>
      <c r="R504" s="274"/>
      <c r="S504" s="275"/>
      <c r="T504" s="275"/>
      <c r="U504" s="247"/>
    </row>
    <row r="505" ht="43.5" customHeight="1">
      <c r="A505" s="247"/>
      <c r="B505" s="247"/>
      <c r="C505" s="266"/>
      <c r="D505" s="267"/>
      <c r="E505" s="268"/>
      <c r="F505" s="247"/>
      <c r="G505" s="269"/>
      <c r="H505" s="247"/>
      <c r="I505" s="270"/>
      <c r="J505" s="270"/>
      <c r="K505" s="270"/>
      <c r="L505" s="247"/>
      <c r="M505" s="271"/>
      <c r="N505" s="271"/>
      <c r="O505" s="272"/>
      <c r="P505" s="276"/>
      <c r="Q505" s="277"/>
      <c r="R505" s="274"/>
      <c r="S505" s="275"/>
      <c r="T505" s="275"/>
      <c r="U505" s="247"/>
    </row>
    <row r="506" ht="43.5" customHeight="1">
      <c r="A506" s="247"/>
      <c r="B506" s="247"/>
      <c r="C506" s="266"/>
      <c r="D506" s="267"/>
      <c r="E506" s="268"/>
      <c r="F506" s="247"/>
      <c r="G506" s="269"/>
      <c r="H506" s="247"/>
      <c r="I506" s="270"/>
      <c r="J506" s="270"/>
      <c r="K506" s="270"/>
      <c r="L506" s="247"/>
      <c r="M506" s="271"/>
      <c r="N506" s="271"/>
      <c r="O506" s="272"/>
      <c r="P506" s="276"/>
      <c r="Q506" s="277"/>
      <c r="R506" s="274"/>
      <c r="S506" s="275"/>
      <c r="T506" s="275"/>
      <c r="U506" s="247"/>
    </row>
    <row r="507" ht="43.5" customHeight="1">
      <c r="A507" s="247"/>
      <c r="B507" s="247"/>
      <c r="C507" s="266"/>
      <c r="D507" s="267"/>
      <c r="E507" s="268"/>
      <c r="F507" s="247"/>
      <c r="G507" s="269"/>
      <c r="H507" s="247"/>
      <c r="I507" s="270"/>
      <c r="J507" s="270"/>
      <c r="K507" s="270"/>
      <c r="L507" s="247"/>
      <c r="M507" s="271"/>
      <c r="N507" s="271"/>
      <c r="O507" s="272"/>
      <c r="P507" s="276"/>
      <c r="Q507" s="277"/>
      <c r="R507" s="274"/>
      <c r="S507" s="275"/>
      <c r="T507" s="275"/>
      <c r="U507" s="247"/>
    </row>
    <row r="508" ht="43.5" customHeight="1">
      <c r="A508" s="247"/>
      <c r="B508" s="247"/>
      <c r="C508" s="266"/>
      <c r="D508" s="267"/>
      <c r="E508" s="268"/>
      <c r="F508" s="247"/>
      <c r="G508" s="269"/>
      <c r="H508" s="247"/>
      <c r="I508" s="270"/>
      <c r="J508" s="270"/>
      <c r="K508" s="270"/>
      <c r="L508" s="247"/>
      <c r="M508" s="271"/>
      <c r="N508" s="271"/>
      <c r="O508" s="272"/>
      <c r="P508" s="276"/>
      <c r="Q508" s="277"/>
      <c r="R508" s="274"/>
      <c r="S508" s="275"/>
      <c r="T508" s="275"/>
      <c r="U508" s="247"/>
    </row>
    <row r="509" ht="43.5" customHeight="1">
      <c r="A509" s="247"/>
      <c r="B509" s="247"/>
      <c r="C509" s="266"/>
      <c r="D509" s="267"/>
      <c r="E509" s="268"/>
      <c r="F509" s="247"/>
      <c r="G509" s="269"/>
      <c r="H509" s="247"/>
      <c r="I509" s="270"/>
      <c r="J509" s="270"/>
      <c r="K509" s="270"/>
      <c r="L509" s="247"/>
      <c r="M509" s="271"/>
      <c r="N509" s="271"/>
      <c r="O509" s="272"/>
      <c r="P509" s="276"/>
      <c r="Q509" s="277"/>
      <c r="R509" s="274"/>
      <c r="S509" s="275"/>
      <c r="T509" s="275"/>
      <c r="U509" s="247"/>
    </row>
    <row r="510" ht="43.5" customHeight="1">
      <c r="A510" s="247"/>
      <c r="B510" s="247"/>
      <c r="C510" s="266"/>
      <c r="D510" s="267"/>
      <c r="E510" s="268"/>
      <c r="F510" s="247"/>
      <c r="G510" s="269"/>
      <c r="H510" s="247"/>
      <c r="I510" s="270"/>
      <c r="J510" s="270"/>
      <c r="K510" s="270"/>
      <c r="L510" s="247"/>
      <c r="M510" s="271"/>
      <c r="N510" s="271"/>
      <c r="O510" s="272"/>
      <c r="P510" s="276"/>
      <c r="Q510" s="277"/>
      <c r="R510" s="274"/>
      <c r="S510" s="275"/>
      <c r="T510" s="275"/>
      <c r="U510" s="247"/>
    </row>
    <row r="511" ht="43.5" customHeight="1">
      <c r="A511" s="247"/>
      <c r="B511" s="247"/>
      <c r="C511" s="266"/>
      <c r="D511" s="267"/>
      <c r="E511" s="268"/>
      <c r="F511" s="247"/>
      <c r="G511" s="269"/>
      <c r="H511" s="247"/>
      <c r="I511" s="270"/>
      <c r="J511" s="270"/>
      <c r="K511" s="270"/>
      <c r="L511" s="247"/>
      <c r="M511" s="271"/>
      <c r="N511" s="271"/>
      <c r="O511" s="272"/>
      <c r="P511" s="276"/>
      <c r="Q511" s="277"/>
      <c r="R511" s="274"/>
      <c r="S511" s="275"/>
      <c r="T511" s="275"/>
      <c r="U511" s="247"/>
    </row>
    <row r="512" ht="43.5" customHeight="1">
      <c r="A512" s="247"/>
      <c r="B512" s="247"/>
      <c r="C512" s="266"/>
      <c r="D512" s="267"/>
      <c r="E512" s="268"/>
      <c r="F512" s="247"/>
      <c r="G512" s="269"/>
      <c r="H512" s="247"/>
      <c r="I512" s="270"/>
      <c r="J512" s="270"/>
      <c r="K512" s="270"/>
      <c r="L512" s="247"/>
      <c r="M512" s="271"/>
      <c r="N512" s="271"/>
      <c r="O512" s="272"/>
      <c r="P512" s="276"/>
      <c r="Q512" s="277"/>
      <c r="R512" s="274"/>
      <c r="S512" s="275"/>
      <c r="T512" s="275"/>
      <c r="U512" s="247"/>
    </row>
    <row r="513" ht="43.5" customHeight="1">
      <c r="A513" s="247"/>
      <c r="B513" s="247"/>
      <c r="C513" s="266"/>
      <c r="D513" s="267"/>
      <c r="E513" s="268"/>
      <c r="F513" s="247"/>
      <c r="G513" s="269"/>
      <c r="H513" s="247"/>
      <c r="I513" s="270"/>
      <c r="J513" s="270"/>
      <c r="K513" s="270"/>
      <c r="L513" s="247"/>
      <c r="M513" s="271"/>
      <c r="N513" s="271"/>
      <c r="O513" s="272"/>
      <c r="P513" s="276"/>
      <c r="Q513" s="277"/>
      <c r="R513" s="274"/>
      <c r="S513" s="275"/>
      <c r="T513" s="275"/>
      <c r="U513" s="247"/>
    </row>
    <row r="514" ht="43.5" customHeight="1">
      <c r="A514" s="247"/>
      <c r="B514" s="247"/>
      <c r="C514" s="266"/>
      <c r="D514" s="267"/>
      <c r="E514" s="268"/>
      <c r="F514" s="247"/>
      <c r="G514" s="269"/>
      <c r="H514" s="247"/>
      <c r="I514" s="270"/>
      <c r="J514" s="270"/>
      <c r="K514" s="270"/>
      <c r="L514" s="247"/>
      <c r="M514" s="271"/>
      <c r="N514" s="271"/>
      <c r="O514" s="272"/>
      <c r="P514" s="276"/>
      <c r="Q514" s="277"/>
      <c r="R514" s="274"/>
      <c r="S514" s="275"/>
      <c r="T514" s="275"/>
      <c r="U514" s="247"/>
    </row>
    <row r="515" ht="43.5" customHeight="1">
      <c r="A515" s="247"/>
      <c r="B515" s="247"/>
      <c r="C515" s="266"/>
      <c r="D515" s="267"/>
      <c r="E515" s="268"/>
      <c r="F515" s="247"/>
      <c r="G515" s="269"/>
      <c r="H515" s="247"/>
      <c r="I515" s="270"/>
      <c r="J515" s="270"/>
      <c r="K515" s="270"/>
      <c r="L515" s="247"/>
      <c r="M515" s="271"/>
      <c r="N515" s="271"/>
      <c r="O515" s="272"/>
      <c r="P515" s="276"/>
      <c r="Q515" s="277"/>
      <c r="R515" s="274"/>
      <c r="S515" s="275"/>
      <c r="T515" s="275"/>
      <c r="U515" s="247"/>
    </row>
    <row r="516" ht="43.5" customHeight="1">
      <c r="A516" s="247"/>
      <c r="B516" s="247"/>
      <c r="C516" s="266"/>
      <c r="D516" s="267"/>
      <c r="E516" s="268"/>
      <c r="F516" s="247"/>
      <c r="G516" s="269"/>
      <c r="H516" s="247"/>
      <c r="I516" s="270"/>
      <c r="J516" s="270"/>
      <c r="K516" s="270"/>
      <c r="L516" s="247"/>
      <c r="M516" s="271"/>
      <c r="N516" s="271"/>
      <c r="O516" s="272"/>
      <c r="P516" s="276"/>
      <c r="Q516" s="277"/>
      <c r="R516" s="274"/>
      <c r="S516" s="275"/>
      <c r="T516" s="275"/>
      <c r="U516" s="247"/>
    </row>
    <row r="517" ht="43.5" customHeight="1">
      <c r="A517" s="247"/>
      <c r="B517" s="247"/>
      <c r="C517" s="266"/>
      <c r="D517" s="267"/>
      <c r="E517" s="268"/>
      <c r="F517" s="247"/>
      <c r="G517" s="269"/>
      <c r="H517" s="247"/>
      <c r="I517" s="270"/>
      <c r="J517" s="270"/>
      <c r="K517" s="270"/>
      <c r="L517" s="247"/>
      <c r="M517" s="271"/>
      <c r="N517" s="271"/>
      <c r="O517" s="272"/>
      <c r="P517" s="276"/>
      <c r="Q517" s="277"/>
      <c r="R517" s="274"/>
      <c r="S517" s="275"/>
      <c r="T517" s="275"/>
      <c r="U517" s="247"/>
    </row>
    <row r="518" ht="43.5" customHeight="1">
      <c r="A518" s="247"/>
      <c r="B518" s="247"/>
      <c r="C518" s="266"/>
      <c r="D518" s="267"/>
      <c r="E518" s="268"/>
      <c r="F518" s="247"/>
      <c r="G518" s="269"/>
      <c r="H518" s="247"/>
      <c r="I518" s="270"/>
      <c r="J518" s="270"/>
      <c r="K518" s="270"/>
      <c r="L518" s="247"/>
      <c r="M518" s="271"/>
      <c r="N518" s="271"/>
      <c r="O518" s="272"/>
      <c r="P518" s="276"/>
      <c r="Q518" s="277"/>
      <c r="R518" s="274"/>
      <c r="S518" s="275"/>
      <c r="T518" s="275"/>
      <c r="U518" s="247"/>
    </row>
    <row r="519" ht="43.5" customHeight="1">
      <c r="A519" s="247"/>
      <c r="B519" s="247"/>
      <c r="C519" s="266"/>
      <c r="D519" s="267"/>
      <c r="E519" s="268"/>
      <c r="F519" s="247"/>
      <c r="G519" s="269"/>
      <c r="H519" s="247"/>
      <c r="I519" s="270"/>
      <c r="J519" s="270"/>
      <c r="K519" s="270"/>
      <c r="L519" s="247"/>
      <c r="M519" s="271"/>
      <c r="N519" s="271"/>
      <c r="O519" s="272"/>
      <c r="P519" s="276"/>
      <c r="Q519" s="277"/>
      <c r="R519" s="274"/>
      <c r="S519" s="275"/>
      <c r="T519" s="275"/>
      <c r="U519" s="247"/>
    </row>
    <row r="520" ht="43.5" customHeight="1">
      <c r="A520" s="247"/>
      <c r="B520" s="247"/>
      <c r="C520" s="266"/>
      <c r="D520" s="267"/>
      <c r="E520" s="268"/>
      <c r="F520" s="247"/>
      <c r="G520" s="269"/>
      <c r="H520" s="247"/>
      <c r="I520" s="270"/>
      <c r="J520" s="270"/>
      <c r="K520" s="270"/>
      <c r="L520" s="247"/>
      <c r="M520" s="271"/>
      <c r="N520" s="271"/>
      <c r="O520" s="272"/>
      <c r="P520" s="276"/>
      <c r="Q520" s="277"/>
      <c r="R520" s="274"/>
      <c r="S520" s="275"/>
      <c r="T520" s="275"/>
      <c r="U520" s="247"/>
    </row>
    <row r="521" ht="43.5" customHeight="1">
      <c r="A521" s="247"/>
      <c r="B521" s="247"/>
      <c r="C521" s="266"/>
      <c r="D521" s="267"/>
      <c r="E521" s="268"/>
      <c r="F521" s="247"/>
      <c r="G521" s="269"/>
      <c r="H521" s="247"/>
      <c r="I521" s="270"/>
      <c r="J521" s="270"/>
      <c r="K521" s="270"/>
      <c r="L521" s="247"/>
      <c r="M521" s="271"/>
      <c r="N521" s="271"/>
      <c r="O521" s="272"/>
      <c r="P521" s="276"/>
      <c r="Q521" s="277"/>
      <c r="R521" s="274"/>
      <c r="S521" s="275"/>
      <c r="T521" s="275"/>
      <c r="U521" s="247"/>
    </row>
    <row r="522" ht="43.5" customHeight="1">
      <c r="A522" s="247"/>
      <c r="B522" s="247"/>
      <c r="C522" s="266"/>
      <c r="D522" s="267"/>
      <c r="E522" s="268"/>
      <c r="F522" s="247"/>
      <c r="G522" s="269"/>
      <c r="H522" s="247"/>
      <c r="I522" s="270"/>
      <c r="J522" s="270"/>
      <c r="K522" s="270"/>
      <c r="L522" s="247"/>
      <c r="M522" s="271"/>
      <c r="N522" s="271"/>
      <c r="O522" s="272"/>
      <c r="P522" s="276"/>
      <c r="Q522" s="277"/>
      <c r="R522" s="274"/>
      <c r="S522" s="275"/>
      <c r="T522" s="275"/>
      <c r="U522" s="247"/>
    </row>
    <row r="523" ht="43.5" customHeight="1">
      <c r="A523" s="247"/>
      <c r="B523" s="247"/>
      <c r="C523" s="266"/>
      <c r="D523" s="267"/>
      <c r="E523" s="268"/>
      <c r="F523" s="247"/>
      <c r="G523" s="269"/>
      <c r="H523" s="247"/>
      <c r="I523" s="270"/>
      <c r="J523" s="270"/>
      <c r="K523" s="270"/>
      <c r="L523" s="247"/>
      <c r="M523" s="271"/>
      <c r="N523" s="271"/>
      <c r="O523" s="272"/>
      <c r="P523" s="276"/>
      <c r="Q523" s="277"/>
      <c r="R523" s="274"/>
      <c r="S523" s="275"/>
      <c r="T523" s="275"/>
      <c r="U523" s="247"/>
    </row>
    <row r="524" ht="43.5" customHeight="1">
      <c r="A524" s="247"/>
      <c r="B524" s="247"/>
      <c r="C524" s="266"/>
      <c r="D524" s="267"/>
      <c r="E524" s="268"/>
      <c r="F524" s="247"/>
      <c r="G524" s="269"/>
      <c r="H524" s="247"/>
      <c r="I524" s="270"/>
      <c r="J524" s="270"/>
      <c r="K524" s="270"/>
      <c r="L524" s="247"/>
      <c r="M524" s="271"/>
      <c r="N524" s="271"/>
      <c r="O524" s="272"/>
      <c r="P524" s="276"/>
      <c r="Q524" s="277"/>
      <c r="R524" s="274"/>
      <c r="S524" s="275"/>
      <c r="T524" s="275"/>
      <c r="U524" s="247"/>
    </row>
    <row r="525" ht="43.5" customHeight="1">
      <c r="A525" s="247"/>
      <c r="B525" s="247"/>
      <c r="C525" s="266"/>
      <c r="D525" s="267"/>
      <c r="E525" s="268"/>
      <c r="F525" s="247"/>
      <c r="G525" s="269"/>
      <c r="H525" s="247"/>
      <c r="I525" s="270"/>
      <c r="J525" s="270"/>
      <c r="K525" s="270"/>
      <c r="L525" s="247"/>
      <c r="M525" s="271"/>
      <c r="N525" s="271"/>
      <c r="O525" s="272"/>
      <c r="P525" s="276"/>
      <c r="Q525" s="277"/>
      <c r="R525" s="274"/>
      <c r="S525" s="275"/>
      <c r="T525" s="275"/>
      <c r="U525" s="247"/>
    </row>
    <row r="526" ht="43.5" customHeight="1">
      <c r="A526" s="247"/>
      <c r="B526" s="247"/>
      <c r="C526" s="266"/>
      <c r="D526" s="267"/>
      <c r="E526" s="268"/>
      <c r="F526" s="247"/>
      <c r="G526" s="269"/>
      <c r="H526" s="247"/>
      <c r="I526" s="270"/>
      <c r="J526" s="270"/>
      <c r="K526" s="270"/>
      <c r="L526" s="247"/>
      <c r="M526" s="271"/>
      <c r="N526" s="271"/>
      <c r="O526" s="272"/>
      <c r="P526" s="276"/>
      <c r="Q526" s="277"/>
      <c r="R526" s="274"/>
      <c r="S526" s="275"/>
      <c r="T526" s="275"/>
      <c r="U526" s="247"/>
    </row>
    <row r="527" ht="43.5" customHeight="1">
      <c r="A527" s="247"/>
      <c r="B527" s="247"/>
      <c r="C527" s="266"/>
      <c r="D527" s="267"/>
      <c r="E527" s="268"/>
      <c r="F527" s="247"/>
      <c r="G527" s="269"/>
      <c r="H527" s="247"/>
      <c r="I527" s="270"/>
      <c r="J527" s="270"/>
      <c r="K527" s="270"/>
      <c r="L527" s="247"/>
      <c r="M527" s="271"/>
      <c r="N527" s="271"/>
      <c r="O527" s="272"/>
      <c r="P527" s="276"/>
      <c r="Q527" s="277"/>
      <c r="R527" s="274"/>
      <c r="S527" s="275"/>
      <c r="T527" s="275"/>
      <c r="U527" s="247"/>
    </row>
    <row r="528" ht="43.5" customHeight="1">
      <c r="A528" s="247"/>
      <c r="B528" s="247"/>
      <c r="C528" s="266"/>
      <c r="D528" s="267"/>
      <c r="E528" s="268"/>
      <c r="F528" s="247"/>
      <c r="G528" s="269"/>
      <c r="H528" s="247"/>
      <c r="I528" s="270"/>
      <c r="J528" s="270"/>
      <c r="K528" s="270"/>
      <c r="L528" s="247"/>
      <c r="M528" s="271"/>
      <c r="N528" s="271"/>
      <c r="O528" s="272"/>
      <c r="P528" s="276"/>
      <c r="Q528" s="277"/>
      <c r="R528" s="274"/>
      <c r="S528" s="275"/>
      <c r="T528" s="275"/>
      <c r="U528" s="247"/>
    </row>
    <row r="529" ht="43.5" customHeight="1">
      <c r="A529" s="247"/>
      <c r="B529" s="247"/>
      <c r="C529" s="266"/>
      <c r="D529" s="267"/>
      <c r="E529" s="268"/>
      <c r="F529" s="247"/>
      <c r="G529" s="269"/>
      <c r="H529" s="247"/>
      <c r="I529" s="270"/>
      <c r="J529" s="270"/>
      <c r="K529" s="270"/>
      <c r="L529" s="247"/>
      <c r="M529" s="271"/>
      <c r="N529" s="271"/>
      <c r="O529" s="272"/>
      <c r="P529" s="276"/>
      <c r="Q529" s="277"/>
      <c r="R529" s="274"/>
      <c r="S529" s="275"/>
      <c r="T529" s="275"/>
      <c r="U529" s="247"/>
    </row>
    <row r="530" ht="43.5" customHeight="1">
      <c r="A530" s="247"/>
      <c r="B530" s="247"/>
      <c r="C530" s="266"/>
      <c r="D530" s="267"/>
      <c r="E530" s="268"/>
      <c r="F530" s="247"/>
      <c r="G530" s="269"/>
      <c r="H530" s="247"/>
      <c r="I530" s="270"/>
      <c r="J530" s="270"/>
      <c r="K530" s="270"/>
      <c r="L530" s="247"/>
      <c r="M530" s="271"/>
      <c r="N530" s="271"/>
      <c r="O530" s="272"/>
      <c r="P530" s="276"/>
      <c r="Q530" s="277"/>
      <c r="R530" s="274"/>
      <c r="S530" s="275"/>
      <c r="T530" s="275"/>
      <c r="U530" s="247"/>
    </row>
    <row r="531" ht="43.5" customHeight="1">
      <c r="A531" s="247"/>
      <c r="B531" s="247"/>
      <c r="C531" s="266"/>
      <c r="D531" s="267"/>
      <c r="E531" s="268"/>
      <c r="F531" s="247"/>
      <c r="G531" s="269"/>
      <c r="H531" s="247"/>
      <c r="I531" s="270"/>
      <c r="J531" s="270"/>
      <c r="K531" s="270"/>
      <c r="L531" s="247"/>
      <c r="M531" s="271"/>
      <c r="N531" s="271"/>
      <c r="O531" s="272"/>
      <c r="P531" s="276"/>
      <c r="Q531" s="277"/>
      <c r="R531" s="274"/>
      <c r="S531" s="275"/>
      <c r="T531" s="275"/>
      <c r="U531" s="247"/>
    </row>
    <row r="532" ht="43.5" customHeight="1">
      <c r="A532" s="247"/>
      <c r="B532" s="247"/>
      <c r="C532" s="266"/>
      <c r="D532" s="267"/>
      <c r="E532" s="268"/>
      <c r="F532" s="247"/>
      <c r="G532" s="269"/>
      <c r="H532" s="247"/>
      <c r="I532" s="270"/>
      <c r="J532" s="270"/>
      <c r="K532" s="270"/>
      <c r="L532" s="247"/>
      <c r="M532" s="271"/>
      <c r="N532" s="271"/>
      <c r="O532" s="272"/>
      <c r="P532" s="276"/>
      <c r="Q532" s="277"/>
      <c r="R532" s="274"/>
      <c r="S532" s="275"/>
      <c r="T532" s="275"/>
      <c r="U532" s="247"/>
    </row>
    <row r="533" ht="43.5" customHeight="1">
      <c r="A533" s="247"/>
      <c r="B533" s="247"/>
      <c r="C533" s="266"/>
      <c r="D533" s="267"/>
      <c r="E533" s="268"/>
      <c r="F533" s="247"/>
      <c r="G533" s="269"/>
      <c r="H533" s="247"/>
      <c r="I533" s="270"/>
      <c r="J533" s="270"/>
      <c r="K533" s="270"/>
      <c r="L533" s="247"/>
      <c r="M533" s="271"/>
      <c r="N533" s="271"/>
      <c r="O533" s="272"/>
      <c r="P533" s="276"/>
      <c r="Q533" s="277"/>
      <c r="R533" s="274"/>
      <c r="S533" s="275"/>
      <c r="T533" s="275"/>
      <c r="U533" s="247"/>
    </row>
    <row r="534" ht="43.5" customHeight="1">
      <c r="A534" s="247"/>
      <c r="B534" s="247"/>
      <c r="C534" s="266"/>
      <c r="D534" s="267"/>
      <c r="E534" s="268"/>
      <c r="F534" s="247"/>
      <c r="G534" s="269"/>
      <c r="H534" s="247"/>
      <c r="I534" s="270"/>
      <c r="J534" s="270"/>
      <c r="K534" s="270"/>
      <c r="L534" s="247"/>
      <c r="M534" s="271"/>
      <c r="N534" s="271"/>
      <c r="O534" s="272"/>
      <c r="P534" s="276"/>
      <c r="Q534" s="277"/>
      <c r="R534" s="274"/>
      <c r="S534" s="275"/>
      <c r="T534" s="275"/>
      <c r="U534" s="247"/>
    </row>
    <row r="535" ht="43.5" customHeight="1">
      <c r="A535" s="247"/>
      <c r="B535" s="247"/>
      <c r="C535" s="266"/>
      <c r="D535" s="267"/>
      <c r="E535" s="268"/>
      <c r="F535" s="247"/>
      <c r="G535" s="269"/>
      <c r="H535" s="247"/>
      <c r="I535" s="270"/>
      <c r="J535" s="270"/>
      <c r="K535" s="270"/>
      <c r="L535" s="247"/>
      <c r="M535" s="271"/>
      <c r="N535" s="271"/>
      <c r="O535" s="272"/>
      <c r="P535" s="276"/>
      <c r="Q535" s="277"/>
      <c r="R535" s="274"/>
      <c r="S535" s="275"/>
      <c r="T535" s="275"/>
      <c r="U535" s="247"/>
    </row>
    <row r="536" ht="43.5" customHeight="1">
      <c r="A536" s="247"/>
      <c r="B536" s="247"/>
      <c r="C536" s="266"/>
      <c r="D536" s="267"/>
      <c r="E536" s="268"/>
      <c r="F536" s="247"/>
      <c r="G536" s="269"/>
      <c r="H536" s="247"/>
      <c r="I536" s="270"/>
      <c r="J536" s="270"/>
      <c r="K536" s="270"/>
      <c r="L536" s="247"/>
      <c r="M536" s="271"/>
      <c r="N536" s="271"/>
      <c r="O536" s="272"/>
      <c r="P536" s="276"/>
      <c r="Q536" s="277"/>
      <c r="R536" s="274"/>
      <c r="S536" s="275"/>
      <c r="T536" s="275"/>
      <c r="U536" s="247"/>
    </row>
    <row r="537" ht="43.5" customHeight="1">
      <c r="A537" s="247"/>
      <c r="B537" s="247"/>
      <c r="C537" s="266"/>
      <c r="D537" s="267"/>
      <c r="E537" s="268"/>
      <c r="F537" s="247"/>
      <c r="G537" s="269"/>
      <c r="H537" s="247"/>
      <c r="I537" s="270"/>
      <c r="J537" s="270"/>
      <c r="K537" s="270"/>
      <c r="L537" s="247"/>
      <c r="M537" s="271"/>
      <c r="N537" s="271"/>
      <c r="O537" s="272"/>
      <c r="P537" s="276"/>
      <c r="Q537" s="277"/>
      <c r="R537" s="274"/>
      <c r="S537" s="275"/>
      <c r="T537" s="275"/>
      <c r="U537" s="247"/>
    </row>
    <row r="538" ht="43.5" customHeight="1">
      <c r="A538" s="247"/>
      <c r="B538" s="247"/>
      <c r="C538" s="266"/>
      <c r="D538" s="267"/>
      <c r="E538" s="268"/>
      <c r="F538" s="247"/>
      <c r="G538" s="269"/>
      <c r="H538" s="247"/>
      <c r="I538" s="270"/>
      <c r="J538" s="270"/>
      <c r="K538" s="270"/>
      <c r="L538" s="247"/>
      <c r="M538" s="271"/>
      <c r="N538" s="271"/>
      <c r="O538" s="272"/>
      <c r="P538" s="276"/>
      <c r="Q538" s="277"/>
      <c r="R538" s="274"/>
      <c r="S538" s="275"/>
      <c r="T538" s="275"/>
      <c r="U538" s="247"/>
    </row>
    <row r="539" ht="43.5" customHeight="1">
      <c r="A539" s="247"/>
      <c r="B539" s="247"/>
      <c r="C539" s="266"/>
      <c r="D539" s="267"/>
      <c r="E539" s="268"/>
      <c r="F539" s="247"/>
      <c r="G539" s="269"/>
      <c r="H539" s="247"/>
      <c r="I539" s="270"/>
      <c r="J539" s="270"/>
      <c r="K539" s="270"/>
      <c r="L539" s="247"/>
      <c r="M539" s="271"/>
      <c r="N539" s="271"/>
      <c r="O539" s="272"/>
      <c r="P539" s="276"/>
      <c r="Q539" s="277"/>
      <c r="R539" s="274"/>
      <c r="S539" s="275"/>
      <c r="T539" s="275"/>
      <c r="U539" s="247"/>
    </row>
    <row r="540" ht="43.5" customHeight="1">
      <c r="A540" s="247"/>
      <c r="B540" s="247"/>
      <c r="C540" s="266"/>
      <c r="D540" s="267"/>
      <c r="E540" s="268"/>
      <c r="F540" s="247"/>
      <c r="G540" s="269"/>
      <c r="H540" s="247"/>
      <c r="I540" s="270"/>
      <c r="J540" s="270"/>
      <c r="K540" s="270"/>
      <c r="L540" s="247"/>
      <c r="M540" s="271"/>
      <c r="N540" s="271"/>
      <c r="O540" s="272"/>
      <c r="P540" s="276"/>
      <c r="Q540" s="277"/>
      <c r="R540" s="274"/>
      <c r="S540" s="275"/>
      <c r="T540" s="275"/>
      <c r="U540" s="247"/>
    </row>
    <row r="541" ht="43.5" customHeight="1">
      <c r="A541" s="247"/>
      <c r="B541" s="247"/>
      <c r="C541" s="266"/>
      <c r="D541" s="267"/>
      <c r="E541" s="268"/>
      <c r="F541" s="247"/>
      <c r="G541" s="269"/>
      <c r="H541" s="247"/>
      <c r="I541" s="270"/>
      <c r="J541" s="270"/>
      <c r="K541" s="270"/>
      <c r="L541" s="247"/>
      <c r="M541" s="271"/>
      <c r="N541" s="271"/>
      <c r="O541" s="272"/>
      <c r="P541" s="276"/>
      <c r="Q541" s="277"/>
      <c r="R541" s="274"/>
      <c r="S541" s="275"/>
      <c r="T541" s="275"/>
      <c r="U541" s="247"/>
    </row>
    <row r="542" ht="43.5" customHeight="1">
      <c r="A542" s="247"/>
      <c r="B542" s="247"/>
      <c r="C542" s="266"/>
      <c r="D542" s="267"/>
      <c r="E542" s="268"/>
      <c r="F542" s="247"/>
      <c r="G542" s="269"/>
      <c r="H542" s="247"/>
      <c r="I542" s="270"/>
      <c r="J542" s="270"/>
      <c r="K542" s="270"/>
      <c r="L542" s="247"/>
      <c r="M542" s="271"/>
      <c r="N542" s="271"/>
      <c r="O542" s="272"/>
      <c r="P542" s="276"/>
      <c r="Q542" s="277"/>
      <c r="R542" s="274"/>
      <c r="S542" s="275"/>
      <c r="T542" s="275"/>
      <c r="U542" s="247"/>
    </row>
    <row r="543" ht="43.5" customHeight="1">
      <c r="A543" s="247"/>
      <c r="B543" s="247"/>
      <c r="C543" s="266"/>
      <c r="D543" s="267"/>
      <c r="E543" s="268"/>
      <c r="F543" s="247"/>
      <c r="G543" s="269"/>
      <c r="H543" s="247"/>
      <c r="I543" s="270"/>
      <c r="J543" s="270"/>
      <c r="K543" s="270"/>
      <c r="L543" s="247"/>
      <c r="M543" s="271"/>
      <c r="N543" s="271"/>
      <c r="O543" s="272"/>
      <c r="P543" s="276"/>
      <c r="Q543" s="277"/>
      <c r="R543" s="274"/>
      <c r="S543" s="275"/>
      <c r="T543" s="275"/>
      <c r="U543" s="247"/>
    </row>
    <row r="544" ht="43.5" customHeight="1">
      <c r="A544" s="247"/>
      <c r="B544" s="247"/>
      <c r="C544" s="266"/>
      <c r="D544" s="267"/>
      <c r="E544" s="268"/>
      <c r="F544" s="247"/>
      <c r="G544" s="269"/>
      <c r="H544" s="247"/>
      <c r="I544" s="270"/>
      <c r="J544" s="270"/>
      <c r="K544" s="270"/>
      <c r="L544" s="247"/>
      <c r="M544" s="271"/>
      <c r="N544" s="271"/>
      <c r="O544" s="272"/>
      <c r="P544" s="276"/>
      <c r="Q544" s="277"/>
      <c r="R544" s="274"/>
      <c r="S544" s="275"/>
      <c r="T544" s="275"/>
      <c r="U544" s="247"/>
    </row>
    <row r="545" ht="43.5" customHeight="1">
      <c r="A545" s="247"/>
      <c r="B545" s="247"/>
      <c r="C545" s="266"/>
      <c r="D545" s="267"/>
      <c r="E545" s="268"/>
      <c r="F545" s="247"/>
      <c r="G545" s="269"/>
      <c r="H545" s="247"/>
      <c r="I545" s="270"/>
      <c r="J545" s="270"/>
      <c r="K545" s="270"/>
      <c r="L545" s="247"/>
      <c r="M545" s="271"/>
      <c r="N545" s="271"/>
      <c r="O545" s="272"/>
      <c r="P545" s="276"/>
      <c r="Q545" s="277"/>
      <c r="R545" s="274"/>
      <c r="S545" s="275"/>
      <c r="T545" s="275"/>
      <c r="U545" s="247"/>
    </row>
    <row r="546" ht="43.5" customHeight="1">
      <c r="A546" s="247"/>
      <c r="B546" s="247"/>
      <c r="C546" s="266"/>
      <c r="D546" s="267"/>
      <c r="E546" s="268"/>
      <c r="F546" s="247"/>
      <c r="G546" s="269"/>
      <c r="H546" s="247"/>
      <c r="I546" s="270"/>
      <c r="J546" s="270"/>
      <c r="K546" s="270"/>
      <c r="L546" s="247"/>
      <c r="M546" s="271"/>
      <c r="N546" s="271"/>
      <c r="O546" s="272"/>
      <c r="P546" s="276"/>
      <c r="Q546" s="277"/>
      <c r="R546" s="274"/>
      <c r="S546" s="275"/>
      <c r="T546" s="275"/>
      <c r="U546" s="247"/>
    </row>
    <row r="547" ht="43.5" customHeight="1">
      <c r="A547" s="247"/>
      <c r="B547" s="247"/>
      <c r="C547" s="266"/>
      <c r="D547" s="267"/>
      <c r="E547" s="268"/>
      <c r="F547" s="247"/>
      <c r="G547" s="269"/>
      <c r="H547" s="247"/>
      <c r="I547" s="270"/>
      <c r="J547" s="270"/>
      <c r="K547" s="270"/>
      <c r="L547" s="247"/>
      <c r="M547" s="271"/>
      <c r="N547" s="271"/>
      <c r="O547" s="272"/>
      <c r="P547" s="276"/>
      <c r="Q547" s="277"/>
      <c r="R547" s="274"/>
      <c r="S547" s="275"/>
      <c r="T547" s="275"/>
      <c r="U547" s="247"/>
    </row>
    <row r="548" ht="43.5" customHeight="1">
      <c r="A548" s="247"/>
      <c r="B548" s="247"/>
      <c r="C548" s="266"/>
      <c r="D548" s="267"/>
      <c r="E548" s="268"/>
      <c r="F548" s="247"/>
      <c r="G548" s="269"/>
      <c r="H548" s="247"/>
      <c r="I548" s="270"/>
      <c r="J548" s="270"/>
      <c r="K548" s="270"/>
      <c r="L548" s="247"/>
      <c r="M548" s="271"/>
      <c r="N548" s="271"/>
      <c r="O548" s="272"/>
      <c r="P548" s="276"/>
      <c r="Q548" s="277"/>
      <c r="R548" s="274"/>
      <c r="S548" s="275"/>
      <c r="T548" s="275"/>
      <c r="U548" s="247"/>
    </row>
    <row r="549" ht="43.5" customHeight="1">
      <c r="A549" s="247"/>
      <c r="B549" s="247"/>
      <c r="C549" s="266"/>
      <c r="D549" s="267"/>
      <c r="E549" s="268"/>
      <c r="F549" s="247"/>
      <c r="G549" s="269"/>
      <c r="H549" s="247"/>
      <c r="I549" s="270"/>
      <c r="J549" s="270"/>
      <c r="K549" s="270"/>
      <c r="L549" s="247"/>
      <c r="M549" s="271"/>
      <c r="N549" s="271"/>
      <c r="O549" s="272"/>
      <c r="P549" s="276"/>
      <c r="Q549" s="277"/>
      <c r="R549" s="274"/>
      <c r="S549" s="275"/>
      <c r="T549" s="275"/>
      <c r="U549" s="247"/>
    </row>
    <row r="550" ht="43.5" customHeight="1">
      <c r="A550" s="247"/>
      <c r="B550" s="247"/>
      <c r="C550" s="266"/>
      <c r="D550" s="267"/>
      <c r="E550" s="268"/>
      <c r="F550" s="247"/>
      <c r="G550" s="269"/>
      <c r="H550" s="247"/>
      <c r="I550" s="270"/>
      <c r="J550" s="270"/>
      <c r="K550" s="270"/>
      <c r="L550" s="247"/>
      <c r="M550" s="271"/>
      <c r="N550" s="271"/>
      <c r="O550" s="272"/>
      <c r="P550" s="276"/>
      <c r="Q550" s="277"/>
      <c r="R550" s="274"/>
      <c r="S550" s="275"/>
      <c r="T550" s="275"/>
      <c r="U550" s="247"/>
    </row>
    <row r="551" ht="43.5" customHeight="1">
      <c r="A551" s="247"/>
      <c r="B551" s="247"/>
      <c r="C551" s="266"/>
      <c r="D551" s="267"/>
      <c r="E551" s="268"/>
      <c r="F551" s="247"/>
      <c r="G551" s="269"/>
      <c r="H551" s="247"/>
      <c r="I551" s="270"/>
      <c r="J551" s="270"/>
      <c r="K551" s="270"/>
      <c r="L551" s="247"/>
      <c r="M551" s="271"/>
      <c r="N551" s="271"/>
      <c r="O551" s="272"/>
      <c r="P551" s="276"/>
      <c r="Q551" s="277"/>
      <c r="R551" s="274"/>
      <c r="S551" s="275"/>
      <c r="T551" s="275"/>
      <c r="U551" s="247"/>
    </row>
    <row r="552" ht="43.5" customHeight="1">
      <c r="A552" s="247"/>
      <c r="B552" s="247"/>
      <c r="C552" s="266"/>
      <c r="D552" s="267"/>
      <c r="E552" s="268"/>
      <c r="F552" s="247"/>
      <c r="G552" s="269"/>
      <c r="H552" s="247"/>
      <c r="I552" s="270"/>
      <c r="J552" s="270"/>
      <c r="K552" s="270"/>
      <c r="L552" s="247"/>
      <c r="M552" s="271"/>
      <c r="N552" s="271"/>
      <c r="O552" s="272"/>
      <c r="P552" s="276"/>
      <c r="Q552" s="277"/>
      <c r="R552" s="274"/>
      <c r="S552" s="275"/>
      <c r="T552" s="275"/>
      <c r="U552" s="247"/>
    </row>
    <row r="553" ht="43.5" customHeight="1">
      <c r="A553" s="247"/>
      <c r="B553" s="247"/>
      <c r="C553" s="266"/>
      <c r="D553" s="267"/>
      <c r="E553" s="268"/>
      <c r="F553" s="247"/>
      <c r="G553" s="269"/>
      <c r="H553" s="247"/>
      <c r="I553" s="270"/>
      <c r="J553" s="270"/>
      <c r="K553" s="270"/>
      <c r="L553" s="247"/>
      <c r="M553" s="271"/>
      <c r="N553" s="271"/>
      <c r="O553" s="272"/>
      <c r="P553" s="276"/>
      <c r="Q553" s="277"/>
      <c r="R553" s="274"/>
      <c r="S553" s="275"/>
      <c r="T553" s="275"/>
      <c r="U553" s="247"/>
    </row>
    <row r="554" ht="43.5" customHeight="1">
      <c r="A554" s="247"/>
      <c r="B554" s="247"/>
      <c r="C554" s="266"/>
      <c r="D554" s="267"/>
      <c r="E554" s="268"/>
      <c r="F554" s="247"/>
      <c r="G554" s="269"/>
      <c r="H554" s="247"/>
      <c r="I554" s="270"/>
      <c r="J554" s="270"/>
      <c r="K554" s="270"/>
      <c r="L554" s="247"/>
      <c r="M554" s="271"/>
      <c r="N554" s="271"/>
      <c r="O554" s="272"/>
      <c r="P554" s="276"/>
      <c r="Q554" s="277"/>
      <c r="R554" s="274"/>
      <c r="S554" s="275"/>
      <c r="T554" s="275"/>
      <c r="U554" s="247"/>
    </row>
    <row r="555" ht="43.5" customHeight="1">
      <c r="A555" s="247"/>
      <c r="B555" s="247"/>
      <c r="C555" s="266"/>
      <c r="D555" s="267"/>
      <c r="E555" s="268"/>
      <c r="F555" s="247"/>
      <c r="G555" s="269"/>
      <c r="H555" s="247"/>
      <c r="I555" s="270"/>
      <c r="J555" s="270"/>
      <c r="K555" s="270"/>
      <c r="L555" s="247"/>
      <c r="M555" s="271"/>
      <c r="N555" s="271"/>
      <c r="O555" s="272"/>
      <c r="P555" s="276"/>
      <c r="Q555" s="277"/>
      <c r="R555" s="274"/>
      <c r="S555" s="275"/>
      <c r="T555" s="275"/>
      <c r="U555" s="247"/>
    </row>
    <row r="556" ht="43.5" customHeight="1">
      <c r="A556" s="247"/>
      <c r="B556" s="247"/>
      <c r="C556" s="266"/>
      <c r="D556" s="267"/>
      <c r="E556" s="268"/>
      <c r="F556" s="247"/>
      <c r="G556" s="269"/>
      <c r="H556" s="247"/>
      <c r="I556" s="270"/>
      <c r="J556" s="270"/>
      <c r="K556" s="270"/>
      <c r="L556" s="247"/>
      <c r="M556" s="271"/>
      <c r="N556" s="271"/>
      <c r="O556" s="272"/>
      <c r="P556" s="276"/>
      <c r="Q556" s="277"/>
      <c r="R556" s="274"/>
      <c r="S556" s="275"/>
      <c r="T556" s="275"/>
      <c r="U556" s="247"/>
    </row>
    <row r="557" ht="43.5" customHeight="1">
      <c r="A557" s="247"/>
      <c r="B557" s="247"/>
      <c r="C557" s="266"/>
      <c r="D557" s="267"/>
      <c r="E557" s="268"/>
      <c r="F557" s="247"/>
      <c r="G557" s="269"/>
      <c r="H557" s="247"/>
      <c r="I557" s="270"/>
      <c r="J557" s="270"/>
      <c r="K557" s="270"/>
      <c r="L557" s="247"/>
      <c r="M557" s="271"/>
      <c r="N557" s="271"/>
      <c r="O557" s="272"/>
      <c r="P557" s="276"/>
      <c r="Q557" s="277"/>
      <c r="R557" s="274"/>
      <c r="S557" s="275"/>
      <c r="T557" s="275"/>
      <c r="U557" s="247"/>
    </row>
    <row r="558" ht="43.5" customHeight="1">
      <c r="A558" s="247"/>
      <c r="B558" s="247"/>
      <c r="C558" s="266"/>
      <c r="D558" s="267"/>
      <c r="E558" s="268"/>
      <c r="F558" s="247"/>
      <c r="G558" s="269"/>
      <c r="H558" s="247"/>
      <c r="I558" s="270"/>
      <c r="J558" s="270"/>
      <c r="K558" s="270"/>
      <c r="L558" s="247"/>
      <c r="M558" s="271"/>
      <c r="N558" s="271"/>
      <c r="O558" s="272"/>
      <c r="P558" s="276"/>
      <c r="Q558" s="277"/>
      <c r="R558" s="274"/>
      <c r="S558" s="275"/>
      <c r="T558" s="275"/>
      <c r="U558" s="247"/>
    </row>
    <row r="559" ht="43.5" customHeight="1">
      <c r="A559" s="247"/>
      <c r="B559" s="247"/>
      <c r="C559" s="266"/>
      <c r="D559" s="267"/>
      <c r="E559" s="268"/>
      <c r="F559" s="247"/>
      <c r="G559" s="269"/>
      <c r="H559" s="247"/>
      <c r="I559" s="270"/>
      <c r="J559" s="270"/>
      <c r="K559" s="270"/>
      <c r="L559" s="247"/>
      <c r="M559" s="271"/>
      <c r="N559" s="271"/>
      <c r="O559" s="272"/>
      <c r="P559" s="276"/>
      <c r="Q559" s="277"/>
      <c r="R559" s="274"/>
      <c r="S559" s="275"/>
      <c r="T559" s="275"/>
      <c r="U559" s="247"/>
    </row>
    <row r="560" ht="43.5" customHeight="1">
      <c r="A560" s="247"/>
      <c r="B560" s="247"/>
      <c r="C560" s="266"/>
      <c r="D560" s="267"/>
      <c r="E560" s="268"/>
      <c r="F560" s="247"/>
      <c r="G560" s="269"/>
      <c r="H560" s="247"/>
      <c r="I560" s="270"/>
      <c r="J560" s="270"/>
      <c r="K560" s="270"/>
      <c r="L560" s="247"/>
      <c r="M560" s="271"/>
      <c r="N560" s="271"/>
      <c r="O560" s="272"/>
      <c r="P560" s="276"/>
      <c r="Q560" s="277"/>
      <c r="R560" s="274"/>
      <c r="S560" s="275"/>
      <c r="T560" s="275"/>
      <c r="U560" s="247"/>
    </row>
    <row r="561" ht="43.5" customHeight="1">
      <c r="A561" s="247"/>
      <c r="B561" s="247"/>
      <c r="C561" s="266"/>
      <c r="D561" s="267"/>
      <c r="E561" s="268"/>
      <c r="F561" s="247"/>
      <c r="G561" s="269"/>
      <c r="H561" s="247"/>
      <c r="I561" s="270"/>
      <c r="J561" s="270"/>
      <c r="K561" s="270"/>
      <c r="L561" s="247"/>
      <c r="M561" s="271"/>
      <c r="N561" s="271"/>
      <c r="O561" s="272"/>
      <c r="P561" s="276"/>
      <c r="Q561" s="277"/>
      <c r="R561" s="274"/>
      <c r="S561" s="275"/>
      <c r="T561" s="275"/>
      <c r="U561" s="247"/>
    </row>
    <row r="562" ht="43.5" customHeight="1">
      <c r="A562" s="247"/>
      <c r="B562" s="247"/>
      <c r="C562" s="266"/>
      <c r="D562" s="267"/>
      <c r="E562" s="268"/>
      <c r="F562" s="247"/>
      <c r="G562" s="269"/>
      <c r="H562" s="247"/>
      <c r="I562" s="270"/>
      <c r="J562" s="270"/>
      <c r="K562" s="270"/>
      <c r="L562" s="247"/>
      <c r="M562" s="271"/>
      <c r="N562" s="271"/>
      <c r="O562" s="272"/>
      <c r="P562" s="276"/>
      <c r="Q562" s="277"/>
      <c r="R562" s="274"/>
      <c r="S562" s="275"/>
      <c r="T562" s="275"/>
      <c r="U562" s="247"/>
    </row>
    <row r="563" ht="43.5" customHeight="1">
      <c r="A563" s="247"/>
      <c r="B563" s="247"/>
      <c r="C563" s="266"/>
      <c r="D563" s="267"/>
      <c r="E563" s="268"/>
      <c r="F563" s="247"/>
      <c r="G563" s="269"/>
      <c r="H563" s="247"/>
      <c r="I563" s="270"/>
      <c r="J563" s="270"/>
      <c r="K563" s="270"/>
      <c r="L563" s="247"/>
      <c r="M563" s="271"/>
      <c r="N563" s="271"/>
      <c r="O563" s="272"/>
      <c r="P563" s="276"/>
      <c r="Q563" s="277"/>
      <c r="R563" s="274"/>
      <c r="S563" s="275"/>
      <c r="T563" s="275"/>
      <c r="U563" s="247"/>
    </row>
    <row r="564" ht="43.5" customHeight="1">
      <c r="A564" s="247"/>
      <c r="B564" s="247"/>
      <c r="C564" s="266"/>
      <c r="D564" s="267"/>
      <c r="E564" s="268"/>
      <c r="F564" s="247"/>
      <c r="G564" s="269"/>
      <c r="H564" s="247"/>
      <c r="I564" s="270"/>
      <c r="J564" s="270"/>
      <c r="K564" s="270"/>
      <c r="L564" s="247"/>
      <c r="M564" s="271"/>
      <c r="N564" s="271"/>
      <c r="O564" s="272"/>
      <c r="P564" s="276"/>
      <c r="Q564" s="277"/>
      <c r="R564" s="274"/>
      <c r="S564" s="275"/>
      <c r="T564" s="275"/>
      <c r="U564" s="247"/>
    </row>
    <row r="565" ht="43.5" customHeight="1">
      <c r="A565" s="247"/>
      <c r="B565" s="247"/>
      <c r="C565" s="266"/>
      <c r="D565" s="267"/>
      <c r="E565" s="268"/>
      <c r="F565" s="247"/>
      <c r="G565" s="269"/>
      <c r="H565" s="247"/>
      <c r="I565" s="270"/>
      <c r="J565" s="270"/>
      <c r="K565" s="270"/>
      <c r="L565" s="247"/>
      <c r="M565" s="271"/>
      <c r="N565" s="271"/>
      <c r="O565" s="272"/>
      <c r="P565" s="276"/>
      <c r="Q565" s="277"/>
      <c r="R565" s="274"/>
      <c r="S565" s="275"/>
      <c r="T565" s="275"/>
      <c r="U565" s="247"/>
    </row>
    <row r="566" ht="43.5" customHeight="1">
      <c r="A566" s="247"/>
      <c r="B566" s="247"/>
      <c r="C566" s="266"/>
      <c r="D566" s="267"/>
      <c r="E566" s="268"/>
      <c r="F566" s="247"/>
      <c r="G566" s="269"/>
      <c r="H566" s="247"/>
      <c r="I566" s="270"/>
      <c r="J566" s="270"/>
      <c r="K566" s="270"/>
      <c r="L566" s="247"/>
      <c r="M566" s="271"/>
      <c r="N566" s="271"/>
      <c r="O566" s="272"/>
      <c r="P566" s="276"/>
      <c r="Q566" s="277"/>
      <c r="R566" s="274"/>
      <c r="S566" s="275"/>
      <c r="T566" s="275"/>
      <c r="U566" s="247"/>
    </row>
    <row r="567" ht="43.5" customHeight="1">
      <c r="A567" s="247"/>
      <c r="B567" s="247"/>
      <c r="C567" s="266"/>
      <c r="D567" s="267"/>
      <c r="E567" s="268"/>
      <c r="F567" s="247"/>
      <c r="G567" s="269"/>
      <c r="H567" s="247"/>
      <c r="I567" s="270"/>
      <c r="J567" s="270"/>
      <c r="K567" s="270"/>
      <c r="L567" s="247"/>
      <c r="M567" s="271"/>
      <c r="N567" s="271"/>
      <c r="O567" s="272"/>
      <c r="P567" s="276"/>
      <c r="Q567" s="277"/>
      <c r="R567" s="274"/>
      <c r="S567" s="275"/>
      <c r="T567" s="275"/>
      <c r="U567" s="247"/>
    </row>
    <row r="568" ht="43.5" customHeight="1">
      <c r="A568" s="247"/>
      <c r="B568" s="247"/>
      <c r="C568" s="266"/>
      <c r="D568" s="267"/>
      <c r="E568" s="268"/>
      <c r="F568" s="247"/>
      <c r="G568" s="269"/>
      <c r="H568" s="247"/>
      <c r="I568" s="270"/>
      <c r="J568" s="270"/>
      <c r="K568" s="270"/>
      <c r="L568" s="247"/>
      <c r="M568" s="271"/>
      <c r="N568" s="271"/>
      <c r="O568" s="272"/>
      <c r="P568" s="276"/>
      <c r="Q568" s="277"/>
      <c r="R568" s="274"/>
      <c r="S568" s="275"/>
      <c r="T568" s="275"/>
      <c r="U568" s="247"/>
    </row>
    <row r="569" ht="43.5" customHeight="1">
      <c r="A569" s="247"/>
      <c r="B569" s="247"/>
      <c r="C569" s="266"/>
      <c r="D569" s="267"/>
      <c r="E569" s="268"/>
      <c r="F569" s="247"/>
      <c r="G569" s="269"/>
      <c r="H569" s="247"/>
      <c r="I569" s="270"/>
      <c r="J569" s="270"/>
      <c r="K569" s="270"/>
      <c r="L569" s="247"/>
      <c r="M569" s="271"/>
      <c r="N569" s="271"/>
      <c r="O569" s="272"/>
      <c r="P569" s="276"/>
      <c r="Q569" s="277"/>
      <c r="R569" s="274"/>
      <c r="S569" s="275"/>
      <c r="T569" s="275"/>
      <c r="U569" s="247"/>
    </row>
    <row r="570" ht="43.5" customHeight="1">
      <c r="A570" s="247"/>
      <c r="B570" s="247"/>
      <c r="C570" s="266"/>
      <c r="D570" s="267"/>
      <c r="E570" s="268"/>
      <c r="F570" s="247"/>
      <c r="G570" s="269"/>
      <c r="H570" s="247"/>
      <c r="I570" s="270"/>
      <c r="J570" s="270"/>
      <c r="K570" s="270"/>
      <c r="L570" s="247"/>
      <c r="M570" s="271"/>
      <c r="N570" s="271"/>
      <c r="O570" s="272"/>
      <c r="P570" s="276"/>
      <c r="Q570" s="277"/>
      <c r="R570" s="274"/>
      <c r="S570" s="275"/>
      <c r="T570" s="275"/>
      <c r="U570" s="247"/>
    </row>
    <row r="571" ht="43.5" customHeight="1">
      <c r="A571" s="247"/>
      <c r="B571" s="247"/>
      <c r="C571" s="266"/>
      <c r="D571" s="267"/>
      <c r="E571" s="268"/>
      <c r="F571" s="247"/>
      <c r="G571" s="269"/>
      <c r="H571" s="247"/>
      <c r="I571" s="270"/>
      <c r="J571" s="270"/>
      <c r="K571" s="270"/>
      <c r="L571" s="247"/>
      <c r="M571" s="271"/>
      <c r="N571" s="271"/>
      <c r="O571" s="272"/>
      <c r="P571" s="276"/>
      <c r="Q571" s="277"/>
      <c r="R571" s="274"/>
      <c r="S571" s="275"/>
      <c r="T571" s="275"/>
      <c r="U571" s="247"/>
    </row>
    <row r="572" ht="43.5" customHeight="1">
      <c r="A572" s="247"/>
      <c r="B572" s="247"/>
      <c r="C572" s="266"/>
      <c r="D572" s="267"/>
      <c r="E572" s="268"/>
      <c r="F572" s="247"/>
      <c r="G572" s="269"/>
      <c r="H572" s="247"/>
      <c r="I572" s="270"/>
      <c r="J572" s="270"/>
      <c r="K572" s="270"/>
      <c r="L572" s="247"/>
      <c r="M572" s="271"/>
      <c r="N572" s="271"/>
      <c r="O572" s="272"/>
      <c r="P572" s="276"/>
      <c r="Q572" s="277"/>
      <c r="R572" s="274"/>
      <c r="S572" s="275"/>
      <c r="T572" s="275"/>
      <c r="U572" s="247"/>
    </row>
    <row r="573" ht="43.5" customHeight="1">
      <c r="A573" s="247"/>
      <c r="B573" s="247"/>
      <c r="C573" s="266"/>
      <c r="D573" s="267"/>
      <c r="E573" s="268"/>
      <c r="F573" s="247"/>
      <c r="G573" s="269"/>
      <c r="H573" s="247"/>
      <c r="I573" s="270"/>
      <c r="J573" s="270"/>
      <c r="K573" s="270"/>
      <c r="L573" s="247"/>
      <c r="M573" s="271"/>
      <c r="N573" s="271"/>
      <c r="O573" s="272"/>
      <c r="P573" s="276"/>
      <c r="Q573" s="277"/>
      <c r="R573" s="274"/>
      <c r="S573" s="275"/>
      <c r="T573" s="275"/>
      <c r="U573" s="247"/>
    </row>
    <row r="574" ht="43.5" customHeight="1">
      <c r="A574" s="247"/>
      <c r="B574" s="247"/>
      <c r="C574" s="266"/>
      <c r="D574" s="267"/>
      <c r="E574" s="268"/>
      <c r="F574" s="247"/>
      <c r="G574" s="269"/>
      <c r="H574" s="247"/>
      <c r="I574" s="270"/>
      <c r="J574" s="270"/>
      <c r="K574" s="270"/>
      <c r="L574" s="247"/>
      <c r="M574" s="271"/>
      <c r="N574" s="271"/>
      <c r="O574" s="272"/>
      <c r="P574" s="276"/>
      <c r="Q574" s="277"/>
      <c r="R574" s="274"/>
      <c r="S574" s="275"/>
      <c r="T574" s="275"/>
      <c r="U574" s="247"/>
    </row>
    <row r="575" ht="43.5" customHeight="1">
      <c r="A575" s="247"/>
      <c r="B575" s="247"/>
      <c r="C575" s="266"/>
      <c r="D575" s="267"/>
      <c r="E575" s="268"/>
      <c r="F575" s="247"/>
      <c r="G575" s="269"/>
      <c r="H575" s="247"/>
      <c r="I575" s="270"/>
      <c r="J575" s="270"/>
      <c r="K575" s="270"/>
      <c r="L575" s="247"/>
      <c r="M575" s="271"/>
      <c r="N575" s="271"/>
      <c r="O575" s="272"/>
      <c r="P575" s="276"/>
      <c r="Q575" s="277"/>
      <c r="R575" s="274"/>
      <c r="S575" s="275"/>
      <c r="T575" s="275"/>
      <c r="U575" s="247"/>
    </row>
    <row r="576" ht="43.5" customHeight="1">
      <c r="A576" s="247"/>
      <c r="B576" s="247"/>
      <c r="C576" s="266"/>
      <c r="D576" s="267"/>
      <c r="E576" s="268"/>
      <c r="F576" s="247"/>
      <c r="G576" s="269"/>
      <c r="H576" s="247"/>
      <c r="I576" s="270"/>
      <c r="J576" s="270"/>
      <c r="K576" s="270"/>
      <c r="L576" s="247"/>
      <c r="M576" s="271"/>
      <c r="N576" s="271"/>
      <c r="O576" s="272"/>
      <c r="P576" s="276"/>
      <c r="Q576" s="277"/>
      <c r="R576" s="274"/>
      <c r="S576" s="275"/>
      <c r="T576" s="275"/>
      <c r="U576" s="247"/>
    </row>
    <row r="577" ht="43.5" customHeight="1">
      <c r="A577" s="247"/>
      <c r="B577" s="247"/>
      <c r="C577" s="266"/>
      <c r="D577" s="267"/>
      <c r="E577" s="268"/>
      <c r="F577" s="247"/>
      <c r="G577" s="269"/>
      <c r="H577" s="247"/>
      <c r="I577" s="270"/>
      <c r="J577" s="270"/>
      <c r="K577" s="270"/>
      <c r="L577" s="247"/>
      <c r="M577" s="271"/>
      <c r="N577" s="271"/>
      <c r="O577" s="272"/>
      <c r="P577" s="276"/>
      <c r="Q577" s="277"/>
      <c r="R577" s="274"/>
      <c r="S577" s="275"/>
      <c r="T577" s="275"/>
      <c r="U577" s="247"/>
    </row>
    <row r="578" ht="43.5" customHeight="1">
      <c r="A578" s="247"/>
      <c r="B578" s="247"/>
      <c r="C578" s="266"/>
      <c r="D578" s="267"/>
      <c r="E578" s="268"/>
      <c r="F578" s="247"/>
      <c r="G578" s="269"/>
      <c r="H578" s="247"/>
      <c r="I578" s="270"/>
      <c r="J578" s="270"/>
      <c r="K578" s="270"/>
      <c r="L578" s="247"/>
      <c r="M578" s="271"/>
      <c r="N578" s="271"/>
      <c r="O578" s="272"/>
      <c r="P578" s="276"/>
      <c r="Q578" s="277"/>
      <c r="R578" s="274"/>
      <c r="S578" s="275"/>
      <c r="T578" s="275"/>
      <c r="U578" s="247"/>
    </row>
    <row r="579" ht="43.5" customHeight="1">
      <c r="A579" s="247"/>
      <c r="B579" s="247"/>
      <c r="C579" s="266"/>
      <c r="D579" s="267"/>
      <c r="E579" s="268"/>
      <c r="F579" s="247"/>
      <c r="G579" s="269"/>
      <c r="H579" s="247"/>
      <c r="I579" s="270"/>
      <c r="J579" s="270"/>
      <c r="K579" s="270"/>
      <c r="L579" s="247"/>
      <c r="M579" s="271"/>
      <c r="N579" s="271"/>
      <c r="O579" s="272"/>
      <c r="P579" s="276"/>
      <c r="Q579" s="277"/>
      <c r="R579" s="274"/>
      <c r="S579" s="275"/>
      <c r="T579" s="275"/>
      <c r="U579" s="247"/>
    </row>
    <row r="580" ht="43.5" customHeight="1">
      <c r="A580" s="247"/>
      <c r="B580" s="247"/>
      <c r="C580" s="266"/>
      <c r="D580" s="267"/>
      <c r="E580" s="268"/>
      <c r="F580" s="247"/>
      <c r="G580" s="269"/>
      <c r="H580" s="247"/>
      <c r="I580" s="270"/>
      <c r="J580" s="270"/>
      <c r="K580" s="270"/>
      <c r="L580" s="247"/>
      <c r="M580" s="271"/>
      <c r="N580" s="271"/>
      <c r="O580" s="272"/>
      <c r="P580" s="276"/>
      <c r="Q580" s="277"/>
      <c r="R580" s="274"/>
      <c r="S580" s="275"/>
      <c r="T580" s="275"/>
      <c r="U580" s="247"/>
    </row>
    <row r="581" ht="43.5" customHeight="1">
      <c r="A581" s="247"/>
      <c r="B581" s="247"/>
      <c r="C581" s="266"/>
      <c r="D581" s="267"/>
      <c r="E581" s="268"/>
      <c r="F581" s="247"/>
      <c r="G581" s="269"/>
      <c r="H581" s="247"/>
      <c r="I581" s="270"/>
      <c r="J581" s="270"/>
      <c r="K581" s="270"/>
      <c r="L581" s="247"/>
      <c r="M581" s="271"/>
      <c r="N581" s="271"/>
      <c r="O581" s="272"/>
      <c r="P581" s="276"/>
      <c r="Q581" s="277"/>
      <c r="R581" s="274"/>
      <c r="S581" s="275"/>
      <c r="T581" s="275"/>
      <c r="U581" s="247"/>
    </row>
    <row r="582" ht="43.5" customHeight="1">
      <c r="A582" s="247"/>
      <c r="B582" s="247"/>
      <c r="C582" s="266"/>
      <c r="D582" s="267"/>
      <c r="E582" s="268"/>
      <c r="F582" s="247"/>
      <c r="G582" s="269"/>
      <c r="H582" s="247"/>
      <c r="I582" s="270"/>
      <c r="J582" s="270"/>
      <c r="K582" s="270"/>
      <c r="L582" s="247"/>
      <c r="M582" s="271"/>
      <c r="N582" s="271"/>
      <c r="O582" s="272"/>
      <c r="P582" s="276"/>
      <c r="Q582" s="277"/>
      <c r="R582" s="274"/>
      <c r="S582" s="275"/>
      <c r="T582" s="275"/>
      <c r="U582" s="247"/>
    </row>
    <row r="583" ht="43.5" customHeight="1">
      <c r="A583" s="247"/>
      <c r="B583" s="247"/>
      <c r="C583" s="266"/>
      <c r="D583" s="267"/>
      <c r="E583" s="268"/>
      <c r="F583" s="247"/>
      <c r="G583" s="269"/>
      <c r="H583" s="247"/>
      <c r="I583" s="270"/>
      <c r="J583" s="270"/>
      <c r="K583" s="270"/>
      <c r="L583" s="247"/>
      <c r="M583" s="271"/>
      <c r="N583" s="271"/>
      <c r="O583" s="272"/>
      <c r="P583" s="276"/>
      <c r="Q583" s="277"/>
      <c r="R583" s="274"/>
      <c r="S583" s="275"/>
      <c r="T583" s="275"/>
      <c r="U583" s="247"/>
    </row>
    <row r="584" ht="43.5" customHeight="1">
      <c r="A584" s="247"/>
      <c r="B584" s="247"/>
      <c r="C584" s="266"/>
      <c r="D584" s="267"/>
      <c r="E584" s="268"/>
      <c r="F584" s="247"/>
      <c r="G584" s="269"/>
      <c r="H584" s="247"/>
      <c r="I584" s="270"/>
      <c r="J584" s="270"/>
      <c r="K584" s="270"/>
      <c r="L584" s="247"/>
      <c r="M584" s="271"/>
      <c r="N584" s="271"/>
      <c r="O584" s="272"/>
      <c r="P584" s="276"/>
      <c r="Q584" s="277"/>
      <c r="R584" s="274"/>
      <c r="S584" s="275"/>
      <c r="T584" s="275"/>
      <c r="U584" s="247"/>
    </row>
    <row r="585" ht="43.5" customHeight="1">
      <c r="A585" s="247"/>
      <c r="B585" s="247"/>
      <c r="C585" s="266"/>
      <c r="D585" s="267"/>
      <c r="E585" s="268"/>
      <c r="F585" s="247"/>
      <c r="G585" s="269"/>
      <c r="H585" s="247"/>
      <c r="I585" s="270"/>
      <c r="J585" s="270"/>
      <c r="K585" s="270"/>
      <c r="L585" s="247"/>
      <c r="M585" s="271"/>
      <c r="N585" s="271"/>
      <c r="O585" s="272"/>
      <c r="P585" s="276"/>
      <c r="Q585" s="277"/>
      <c r="R585" s="274"/>
      <c r="S585" s="275"/>
      <c r="T585" s="275"/>
      <c r="U585" s="247"/>
    </row>
    <row r="586" ht="43.5" customHeight="1">
      <c r="A586" s="247"/>
      <c r="B586" s="247"/>
      <c r="C586" s="266"/>
      <c r="D586" s="267"/>
      <c r="E586" s="268"/>
      <c r="F586" s="247"/>
      <c r="G586" s="269"/>
      <c r="H586" s="247"/>
      <c r="I586" s="270"/>
      <c r="J586" s="270"/>
      <c r="K586" s="270"/>
      <c r="L586" s="247"/>
      <c r="M586" s="271"/>
      <c r="N586" s="271"/>
      <c r="O586" s="272"/>
      <c r="P586" s="276"/>
      <c r="Q586" s="277"/>
      <c r="R586" s="274"/>
      <c r="S586" s="275"/>
      <c r="T586" s="275"/>
      <c r="U586" s="247"/>
    </row>
    <row r="587" ht="43.5" customHeight="1">
      <c r="A587" s="247"/>
      <c r="B587" s="247"/>
      <c r="C587" s="266"/>
      <c r="D587" s="267"/>
      <c r="E587" s="268"/>
      <c r="F587" s="247"/>
      <c r="G587" s="269"/>
      <c r="H587" s="247"/>
      <c r="I587" s="270"/>
      <c r="J587" s="270"/>
      <c r="K587" s="270"/>
      <c r="L587" s="247"/>
      <c r="M587" s="271"/>
      <c r="N587" s="271"/>
      <c r="O587" s="272"/>
      <c r="P587" s="276"/>
      <c r="Q587" s="277"/>
      <c r="R587" s="274"/>
      <c r="S587" s="275"/>
      <c r="T587" s="275"/>
      <c r="U587" s="247"/>
    </row>
    <row r="588" ht="43.5" customHeight="1">
      <c r="A588" s="247"/>
      <c r="B588" s="247"/>
      <c r="C588" s="266"/>
      <c r="D588" s="267"/>
      <c r="E588" s="268"/>
      <c r="F588" s="247"/>
      <c r="G588" s="269"/>
      <c r="H588" s="247"/>
      <c r="I588" s="270"/>
      <c r="J588" s="270"/>
      <c r="K588" s="270"/>
      <c r="L588" s="247"/>
      <c r="M588" s="271"/>
      <c r="N588" s="271"/>
      <c r="O588" s="272"/>
      <c r="P588" s="276"/>
      <c r="Q588" s="277"/>
      <c r="R588" s="274"/>
      <c r="S588" s="275"/>
      <c r="T588" s="275"/>
      <c r="U588" s="247"/>
    </row>
    <row r="589" ht="43.5" customHeight="1">
      <c r="A589" s="247"/>
      <c r="B589" s="247"/>
      <c r="C589" s="266"/>
      <c r="D589" s="267"/>
      <c r="E589" s="268"/>
      <c r="F589" s="247"/>
      <c r="G589" s="269"/>
      <c r="H589" s="247"/>
      <c r="I589" s="270"/>
      <c r="J589" s="270"/>
      <c r="K589" s="270"/>
      <c r="L589" s="247"/>
      <c r="M589" s="271"/>
      <c r="N589" s="271"/>
      <c r="O589" s="272"/>
      <c r="P589" s="276"/>
      <c r="Q589" s="277"/>
      <c r="R589" s="274"/>
      <c r="S589" s="275"/>
      <c r="T589" s="275"/>
      <c r="U589" s="247"/>
    </row>
    <row r="590" ht="43.5" customHeight="1">
      <c r="A590" s="247"/>
      <c r="B590" s="247"/>
      <c r="C590" s="266"/>
      <c r="D590" s="267"/>
      <c r="E590" s="268"/>
      <c r="F590" s="247"/>
      <c r="G590" s="269"/>
      <c r="H590" s="247"/>
      <c r="I590" s="270"/>
      <c r="J590" s="270"/>
      <c r="K590" s="270"/>
      <c r="L590" s="247"/>
      <c r="M590" s="271"/>
      <c r="N590" s="271"/>
      <c r="O590" s="272"/>
      <c r="P590" s="276"/>
      <c r="Q590" s="277"/>
      <c r="R590" s="274"/>
      <c r="S590" s="275"/>
      <c r="T590" s="275"/>
      <c r="U590" s="247"/>
    </row>
    <row r="591" ht="43.5" customHeight="1">
      <c r="A591" s="247"/>
      <c r="B591" s="247"/>
      <c r="C591" s="266"/>
      <c r="D591" s="267"/>
      <c r="E591" s="268"/>
      <c r="F591" s="247"/>
      <c r="G591" s="269"/>
      <c r="H591" s="247"/>
      <c r="I591" s="270"/>
      <c r="J591" s="270"/>
      <c r="K591" s="270"/>
      <c r="L591" s="247"/>
      <c r="M591" s="271"/>
      <c r="N591" s="271"/>
      <c r="O591" s="272"/>
      <c r="P591" s="276"/>
      <c r="Q591" s="277"/>
      <c r="R591" s="274"/>
      <c r="S591" s="275"/>
      <c r="T591" s="275"/>
      <c r="U591" s="247"/>
    </row>
    <row r="592" ht="43.5" customHeight="1">
      <c r="A592" s="247"/>
      <c r="B592" s="247"/>
      <c r="C592" s="266"/>
      <c r="D592" s="267"/>
      <c r="E592" s="268"/>
      <c r="F592" s="247"/>
      <c r="G592" s="269"/>
      <c r="H592" s="247"/>
      <c r="I592" s="270"/>
      <c r="J592" s="270"/>
      <c r="K592" s="270"/>
      <c r="L592" s="247"/>
      <c r="M592" s="271"/>
      <c r="N592" s="271"/>
      <c r="O592" s="272"/>
      <c r="P592" s="276"/>
      <c r="Q592" s="277"/>
      <c r="R592" s="274"/>
      <c r="S592" s="275"/>
      <c r="T592" s="275"/>
      <c r="U592" s="247"/>
    </row>
    <row r="593" ht="43.5" customHeight="1">
      <c r="A593" s="247"/>
      <c r="B593" s="247"/>
      <c r="C593" s="266"/>
      <c r="D593" s="267"/>
      <c r="E593" s="268"/>
      <c r="F593" s="247"/>
      <c r="G593" s="269"/>
      <c r="H593" s="247"/>
      <c r="I593" s="270"/>
      <c r="J593" s="270"/>
      <c r="K593" s="270"/>
      <c r="L593" s="247"/>
      <c r="M593" s="271"/>
      <c r="N593" s="271"/>
      <c r="O593" s="272"/>
      <c r="P593" s="276"/>
      <c r="Q593" s="277"/>
      <c r="R593" s="274"/>
      <c r="S593" s="275"/>
      <c r="T593" s="275"/>
      <c r="U593" s="247"/>
    </row>
    <row r="594" ht="43.5" customHeight="1">
      <c r="A594" s="247"/>
      <c r="B594" s="247"/>
      <c r="C594" s="266"/>
      <c r="D594" s="267"/>
      <c r="E594" s="268"/>
      <c r="F594" s="247"/>
      <c r="G594" s="269"/>
      <c r="H594" s="247"/>
      <c r="I594" s="270"/>
      <c r="J594" s="270"/>
      <c r="K594" s="270"/>
      <c r="L594" s="247"/>
      <c r="M594" s="271"/>
      <c r="N594" s="271"/>
      <c r="O594" s="272"/>
      <c r="P594" s="276"/>
      <c r="Q594" s="277"/>
      <c r="R594" s="274"/>
      <c r="S594" s="275"/>
      <c r="T594" s="275"/>
      <c r="U594" s="247"/>
    </row>
    <row r="595" ht="43.5" customHeight="1">
      <c r="A595" s="247"/>
      <c r="B595" s="247"/>
      <c r="C595" s="266"/>
      <c r="D595" s="267"/>
      <c r="E595" s="268"/>
      <c r="F595" s="247"/>
      <c r="G595" s="269"/>
      <c r="H595" s="247"/>
      <c r="I595" s="270"/>
      <c r="J595" s="270"/>
      <c r="K595" s="270"/>
      <c r="L595" s="247"/>
      <c r="M595" s="271"/>
      <c r="N595" s="271"/>
      <c r="O595" s="272"/>
      <c r="P595" s="276"/>
      <c r="Q595" s="277"/>
      <c r="R595" s="274"/>
      <c r="S595" s="275"/>
      <c r="T595" s="275"/>
      <c r="U595" s="247"/>
    </row>
    <row r="596" ht="43.5" customHeight="1">
      <c r="A596" s="247"/>
      <c r="B596" s="247"/>
      <c r="C596" s="266"/>
      <c r="D596" s="267"/>
      <c r="E596" s="268"/>
      <c r="F596" s="247"/>
      <c r="G596" s="269"/>
      <c r="H596" s="247"/>
      <c r="I596" s="270"/>
      <c r="J596" s="270"/>
      <c r="K596" s="270"/>
      <c r="L596" s="247"/>
      <c r="M596" s="271"/>
      <c r="N596" s="271"/>
      <c r="O596" s="272"/>
      <c r="P596" s="276"/>
      <c r="Q596" s="277"/>
      <c r="R596" s="274"/>
      <c r="S596" s="275"/>
      <c r="T596" s="275"/>
      <c r="U596" s="247"/>
    </row>
    <row r="597" ht="43.5" customHeight="1">
      <c r="A597" s="247"/>
      <c r="B597" s="247"/>
      <c r="C597" s="266"/>
      <c r="D597" s="267"/>
      <c r="E597" s="268"/>
      <c r="F597" s="247"/>
      <c r="G597" s="269"/>
      <c r="H597" s="247"/>
      <c r="I597" s="270"/>
      <c r="J597" s="270"/>
      <c r="K597" s="270"/>
      <c r="L597" s="247"/>
      <c r="M597" s="271"/>
      <c r="N597" s="271"/>
      <c r="O597" s="272"/>
      <c r="P597" s="276"/>
      <c r="Q597" s="277"/>
      <c r="R597" s="274"/>
      <c r="S597" s="275"/>
      <c r="T597" s="275"/>
      <c r="U597" s="247"/>
    </row>
    <row r="598" ht="43.5" customHeight="1">
      <c r="A598" s="247"/>
      <c r="B598" s="247"/>
      <c r="C598" s="266"/>
      <c r="D598" s="267"/>
      <c r="E598" s="268"/>
      <c r="F598" s="247"/>
      <c r="G598" s="269"/>
      <c r="H598" s="247"/>
      <c r="I598" s="270"/>
      <c r="J598" s="270"/>
      <c r="K598" s="270"/>
      <c r="L598" s="247"/>
      <c r="M598" s="271"/>
      <c r="N598" s="271"/>
      <c r="O598" s="272"/>
      <c r="P598" s="276"/>
      <c r="Q598" s="277"/>
      <c r="R598" s="274"/>
      <c r="S598" s="275"/>
      <c r="T598" s="275"/>
      <c r="U598" s="247"/>
    </row>
    <row r="599" ht="43.5" customHeight="1">
      <c r="A599" s="247"/>
      <c r="B599" s="247"/>
      <c r="C599" s="266"/>
      <c r="D599" s="267"/>
      <c r="E599" s="268"/>
      <c r="F599" s="247"/>
      <c r="G599" s="269"/>
      <c r="H599" s="247"/>
      <c r="I599" s="270"/>
      <c r="J599" s="270"/>
      <c r="K599" s="270"/>
      <c r="L599" s="247"/>
      <c r="M599" s="271"/>
      <c r="N599" s="271"/>
      <c r="O599" s="272"/>
      <c r="P599" s="276"/>
      <c r="Q599" s="277"/>
      <c r="R599" s="274"/>
      <c r="S599" s="275"/>
      <c r="T599" s="275"/>
      <c r="U599" s="247"/>
    </row>
    <row r="600" ht="43.5" customHeight="1">
      <c r="A600" s="247"/>
      <c r="B600" s="247"/>
      <c r="C600" s="266"/>
      <c r="D600" s="267"/>
      <c r="E600" s="268"/>
      <c r="F600" s="247"/>
      <c r="G600" s="269"/>
      <c r="H600" s="247"/>
      <c r="I600" s="270"/>
      <c r="J600" s="270"/>
      <c r="K600" s="270"/>
      <c r="L600" s="247"/>
      <c r="M600" s="271"/>
      <c r="N600" s="271"/>
      <c r="O600" s="272"/>
      <c r="P600" s="276"/>
      <c r="Q600" s="277"/>
      <c r="R600" s="274"/>
      <c r="S600" s="275"/>
      <c r="T600" s="275"/>
      <c r="U600" s="247"/>
    </row>
    <row r="601" ht="43.5" customHeight="1">
      <c r="A601" s="247"/>
      <c r="B601" s="247"/>
      <c r="C601" s="266"/>
      <c r="D601" s="267"/>
      <c r="E601" s="268"/>
      <c r="F601" s="247"/>
      <c r="G601" s="269"/>
      <c r="H601" s="247"/>
      <c r="I601" s="270"/>
      <c r="J601" s="270"/>
      <c r="K601" s="270"/>
      <c r="L601" s="247"/>
      <c r="M601" s="271"/>
      <c r="N601" s="271"/>
      <c r="O601" s="272"/>
      <c r="P601" s="276"/>
      <c r="Q601" s="277"/>
      <c r="R601" s="274"/>
      <c r="S601" s="275"/>
      <c r="T601" s="275"/>
      <c r="U601" s="247"/>
    </row>
    <row r="602" ht="43.5" customHeight="1">
      <c r="A602" s="247"/>
      <c r="B602" s="247"/>
      <c r="C602" s="266"/>
      <c r="D602" s="267"/>
      <c r="E602" s="268"/>
      <c r="F602" s="247"/>
      <c r="G602" s="269"/>
      <c r="H602" s="247"/>
      <c r="I602" s="270"/>
      <c r="J602" s="270"/>
      <c r="K602" s="270"/>
      <c r="L602" s="247"/>
      <c r="M602" s="271"/>
      <c r="N602" s="271"/>
      <c r="O602" s="272"/>
      <c r="P602" s="276"/>
      <c r="Q602" s="277"/>
      <c r="R602" s="274"/>
      <c r="S602" s="275"/>
      <c r="T602" s="275"/>
      <c r="U602" s="247"/>
    </row>
    <row r="603" ht="43.5" customHeight="1">
      <c r="A603" s="247"/>
      <c r="B603" s="247"/>
      <c r="C603" s="266"/>
      <c r="D603" s="267"/>
      <c r="E603" s="268"/>
      <c r="F603" s="247"/>
      <c r="G603" s="269"/>
      <c r="H603" s="247"/>
      <c r="I603" s="270"/>
      <c r="J603" s="270"/>
      <c r="K603" s="270"/>
      <c r="L603" s="247"/>
      <c r="M603" s="271"/>
      <c r="N603" s="271"/>
      <c r="O603" s="272"/>
      <c r="P603" s="276"/>
      <c r="Q603" s="277"/>
      <c r="R603" s="274"/>
      <c r="S603" s="275"/>
      <c r="T603" s="275"/>
      <c r="U603" s="247"/>
    </row>
    <row r="604" ht="43.5" customHeight="1">
      <c r="A604" s="247"/>
      <c r="B604" s="247"/>
      <c r="C604" s="266"/>
      <c r="D604" s="267"/>
      <c r="E604" s="268"/>
      <c r="F604" s="247"/>
      <c r="G604" s="269"/>
      <c r="H604" s="247"/>
      <c r="I604" s="270"/>
      <c r="J604" s="270"/>
      <c r="K604" s="270"/>
      <c r="L604" s="247"/>
      <c r="M604" s="271"/>
      <c r="N604" s="271"/>
      <c r="O604" s="272"/>
      <c r="P604" s="276"/>
      <c r="Q604" s="277"/>
      <c r="R604" s="274"/>
      <c r="S604" s="275"/>
      <c r="T604" s="275"/>
      <c r="U604" s="247"/>
    </row>
    <row r="605" ht="43.5" customHeight="1">
      <c r="A605" s="247"/>
      <c r="B605" s="247"/>
      <c r="C605" s="266"/>
      <c r="D605" s="267"/>
      <c r="E605" s="268"/>
      <c r="F605" s="247"/>
      <c r="G605" s="269"/>
      <c r="H605" s="247"/>
      <c r="I605" s="270"/>
      <c r="J605" s="270"/>
      <c r="K605" s="270"/>
      <c r="L605" s="247"/>
      <c r="M605" s="271"/>
      <c r="N605" s="271"/>
      <c r="O605" s="272"/>
      <c r="P605" s="276"/>
      <c r="Q605" s="277"/>
      <c r="R605" s="274"/>
      <c r="S605" s="275"/>
      <c r="T605" s="275"/>
      <c r="U605" s="247"/>
    </row>
    <row r="606" ht="43.5" customHeight="1">
      <c r="A606" s="247"/>
      <c r="B606" s="247"/>
      <c r="C606" s="266"/>
      <c r="D606" s="267"/>
      <c r="E606" s="268"/>
      <c r="F606" s="247"/>
      <c r="G606" s="269"/>
      <c r="H606" s="247"/>
      <c r="I606" s="270"/>
      <c r="J606" s="270"/>
      <c r="K606" s="270"/>
      <c r="L606" s="247"/>
      <c r="M606" s="271"/>
      <c r="N606" s="271"/>
      <c r="O606" s="272"/>
      <c r="P606" s="276"/>
      <c r="Q606" s="277"/>
      <c r="R606" s="274"/>
      <c r="S606" s="275"/>
      <c r="T606" s="275"/>
      <c r="U606" s="247"/>
    </row>
    <row r="607" ht="43.5" customHeight="1">
      <c r="A607" s="247"/>
      <c r="B607" s="247"/>
      <c r="C607" s="266"/>
      <c r="D607" s="267"/>
      <c r="E607" s="268"/>
      <c r="F607" s="247"/>
      <c r="G607" s="269"/>
      <c r="H607" s="247"/>
      <c r="I607" s="270"/>
      <c r="J607" s="270"/>
      <c r="K607" s="270"/>
      <c r="L607" s="247"/>
      <c r="M607" s="271"/>
      <c r="N607" s="271"/>
      <c r="O607" s="272"/>
      <c r="P607" s="276"/>
      <c r="Q607" s="277"/>
      <c r="R607" s="274"/>
      <c r="S607" s="275"/>
      <c r="T607" s="275"/>
      <c r="U607" s="247"/>
    </row>
    <row r="608" ht="43.5" customHeight="1">
      <c r="A608" s="247"/>
      <c r="B608" s="247"/>
      <c r="C608" s="266"/>
      <c r="D608" s="267"/>
      <c r="E608" s="268"/>
      <c r="F608" s="247"/>
      <c r="G608" s="269"/>
      <c r="H608" s="247"/>
      <c r="I608" s="270"/>
      <c r="J608" s="270"/>
      <c r="K608" s="270"/>
      <c r="L608" s="247"/>
      <c r="M608" s="271"/>
      <c r="N608" s="271"/>
      <c r="O608" s="272"/>
      <c r="P608" s="276"/>
      <c r="Q608" s="277"/>
      <c r="R608" s="274"/>
      <c r="S608" s="275"/>
      <c r="T608" s="275"/>
      <c r="U608" s="247"/>
    </row>
    <row r="609" ht="43.5" customHeight="1">
      <c r="A609" s="247"/>
      <c r="B609" s="247"/>
      <c r="C609" s="266"/>
      <c r="D609" s="267"/>
      <c r="E609" s="268"/>
      <c r="F609" s="247"/>
      <c r="G609" s="269"/>
      <c r="H609" s="247"/>
      <c r="I609" s="270"/>
      <c r="J609" s="270"/>
      <c r="K609" s="270"/>
      <c r="L609" s="247"/>
      <c r="M609" s="271"/>
      <c r="N609" s="271"/>
      <c r="O609" s="272"/>
      <c r="P609" s="276"/>
      <c r="Q609" s="277"/>
      <c r="R609" s="274"/>
      <c r="S609" s="275"/>
      <c r="T609" s="275"/>
      <c r="U609" s="247"/>
    </row>
    <row r="610" ht="43.5" customHeight="1">
      <c r="A610" s="247"/>
      <c r="B610" s="247"/>
      <c r="C610" s="266"/>
      <c r="D610" s="267"/>
      <c r="E610" s="268"/>
      <c r="F610" s="247"/>
      <c r="G610" s="269"/>
      <c r="H610" s="247"/>
      <c r="I610" s="270"/>
      <c r="J610" s="270"/>
      <c r="K610" s="270"/>
      <c r="L610" s="247"/>
      <c r="M610" s="271"/>
      <c r="N610" s="271"/>
      <c r="O610" s="272"/>
      <c r="P610" s="276"/>
      <c r="Q610" s="277"/>
      <c r="R610" s="274"/>
      <c r="S610" s="275"/>
      <c r="T610" s="275"/>
      <c r="U610" s="247"/>
    </row>
    <row r="611" ht="43.5" customHeight="1">
      <c r="A611" s="247"/>
      <c r="B611" s="247"/>
      <c r="C611" s="266"/>
      <c r="D611" s="267"/>
      <c r="E611" s="268"/>
      <c r="F611" s="247"/>
      <c r="G611" s="269"/>
      <c r="H611" s="247"/>
      <c r="I611" s="270"/>
      <c r="J611" s="270"/>
      <c r="K611" s="270"/>
      <c r="L611" s="247"/>
      <c r="M611" s="271"/>
      <c r="N611" s="271"/>
      <c r="O611" s="272"/>
      <c r="P611" s="276"/>
      <c r="Q611" s="277"/>
      <c r="R611" s="274"/>
      <c r="S611" s="275"/>
      <c r="T611" s="275"/>
      <c r="U611" s="247"/>
    </row>
    <row r="612" ht="43.5" customHeight="1">
      <c r="A612" s="247"/>
      <c r="B612" s="247"/>
      <c r="C612" s="266"/>
      <c r="D612" s="267"/>
      <c r="E612" s="268"/>
      <c r="F612" s="247"/>
      <c r="G612" s="269"/>
      <c r="H612" s="247"/>
      <c r="I612" s="270"/>
      <c r="J612" s="270"/>
      <c r="K612" s="270"/>
      <c r="L612" s="247"/>
      <c r="M612" s="271"/>
      <c r="N612" s="271"/>
      <c r="O612" s="272"/>
      <c r="P612" s="276"/>
      <c r="Q612" s="277"/>
      <c r="R612" s="274"/>
      <c r="S612" s="275"/>
      <c r="T612" s="275"/>
      <c r="U612" s="247"/>
    </row>
    <row r="613" ht="43.5" customHeight="1">
      <c r="A613" s="247"/>
      <c r="B613" s="247"/>
      <c r="C613" s="266"/>
      <c r="D613" s="267"/>
      <c r="E613" s="268"/>
      <c r="F613" s="247"/>
      <c r="G613" s="269"/>
      <c r="H613" s="247"/>
      <c r="I613" s="270"/>
      <c r="J613" s="270"/>
      <c r="K613" s="270"/>
      <c r="L613" s="247"/>
      <c r="M613" s="271"/>
      <c r="N613" s="271"/>
      <c r="O613" s="272"/>
      <c r="P613" s="276"/>
      <c r="Q613" s="277"/>
      <c r="R613" s="274"/>
      <c r="S613" s="275"/>
      <c r="T613" s="275"/>
      <c r="U613" s="247"/>
    </row>
    <row r="614" ht="43.5" customHeight="1">
      <c r="A614" s="247"/>
      <c r="B614" s="247"/>
      <c r="C614" s="266"/>
      <c r="D614" s="267"/>
      <c r="E614" s="268"/>
      <c r="F614" s="247"/>
      <c r="G614" s="269"/>
      <c r="H614" s="247"/>
      <c r="I614" s="270"/>
      <c r="J614" s="270"/>
      <c r="K614" s="270"/>
      <c r="L614" s="247"/>
      <c r="M614" s="271"/>
      <c r="N614" s="271"/>
      <c r="O614" s="272"/>
      <c r="P614" s="276"/>
      <c r="Q614" s="277"/>
      <c r="R614" s="274"/>
      <c r="S614" s="275"/>
      <c r="T614" s="275"/>
      <c r="U614" s="247"/>
    </row>
    <row r="615" ht="43.5" customHeight="1">
      <c r="A615" s="247"/>
      <c r="B615" s="247"/>
      <c r="C615" s="266"/>
      <c r="D615" s="267"/>
      <c r="E615" s="268"/>
      <c r="F615" s="247"/>
      <c r="G615" s="269"/>
      <c r="H615" s="247"/>
      <c r="I615" s="270"/>
      <c r="J615" s="270"/>
      <c r="K615" s="270"/>
      <c r="L615" s="247"/>
      <c r="M615" s="271"/>
      <c r="N615" s="271"/>
      <c r="O615" s="272"/>
      <c r="P615" s="276"/>
      <c r="Q615" s="277"/>
      <c r="R615" s="274"/>
      <c r="S615" s="275"/>
      <c r="T615" s="275"/>
      <c r="U615" s="247"/>
    </row>
    <row r="616" ht="43.5" customHeight="1">
      <c r="A616" s="247"/>
      <c r="B616" s="247"/>
      <c r="C616" s="266"/>
      <c r="D616" s="267"/>
      <c r="E616" s="268"/>
      <c r="F616" s="247"/>
      <c r="G616" s="269"/>
      <c r="H616" s="247"/>
      <c r="I616" s="270"/>
      <c r="J616" s="270"/>
      <c r="K616" s="270"/>
      <c r="L616" s="247"/>
      <c r="M616" s="271"/>
      <c r="N616" s="271"/>
      <c r="O616" s="272"/>
      <c r="P616" s="276"/>
      <c r="Q616" s="277"/>
      <c r="R616" s="274"/>
      <c r="S616" s="275"/>
      <c r="T616" s="275"/>
      <c r="U616" s="247"/>
    </row>
    <row r="617" ht="43.5" customHeight="1">
      <c r="A617" s="247"/>
      <c r="B617" s="247"/>
      <c r="C617" s="266"/>
      <c r="D617" s="267"/>
      <c r="E617" s="268"/>
      <c r="F617" s="247"/>
      <c r="G617" s="269"/>
      <c r="H617" s="247"/>
      <c r="I617" s="270"/>
      <c r="J617" s="270"/>
      <c r="K617" s="270"/>
      <c r="L617" s="247"/>
      <c r="M617" s="271"/>
      <c r="N617" s="271"/>
      <c r="O617" s="272"/>
      <c r="P617" s="276"/>
      <c r="Q617" s="277"/>
      <c r="R617" s="274"/>
      <c r="S617" s="275"/>
      <c r="T617" s="275"/>
      <c r="U617" s="247"/>
    </row>
    <row r="618" ht="43.5" customHeight="1">
      <c r="A618" s="247"/>
      <c r="B618" s="247"/>
      <c r="C618" s="266"/>
      <c r="D618" s="267"/>
      <c r="E618" s="268"/>
      <c r="F618" s="247"/>
      <c r="G618" s="269"/>
      <c r="H618" s="247"/>
      <c r="I618" s="270"/>
      <c r="J618" s="270"/>
      <c r="K618" s="270"/>
      <c r="L618" s="247"/>
      <c r="M618" s="271"/>
      <c r="N618" s="271"/>
      <c r="O618" s="272"/>
      <c r="P618" s="276"/>
      <c r="Q618" s="277"/>
      <c r="R618" s="274"/>
      <c r="S618" s="275"/>
      <c r="T618" s="275"/>
      <c r="U618" s="247"/>
    </row>
    <row r="619" ht="43.5" customHeight="1">
      <c r="A619" s="247"/>
      <c r="B619" s="247"/>
      <c r="C619" s="266"/>
      <c r="D619" s="267"/>
      <c r="E619" s="268"/>
      <c r="F619" s="247"/>
      <c r="G619" s="269"/>
      <c r="H619" s="247"/>
      <c r="I619" s="270"/>
      <c r="J619" s="270"/>
      <c r="K619" s="270"/>
      <c r="L619" s="247"/>
      <c r="M619" s="271"/>
      <c r="N619" s="271"/>
      <c r="O619" s="272"/>
      <c r="P619" s="276"/>
      <c r="Q619" s="277"/>
      <c r="R619" s="274"/>
      <c r="S619" s="275"/>
      <c r="T619" s="275"/>
      <c r="U619" s="247"/>
    </row>
    <row r="620" ht="43.5" customHeight="1">
      <c r="A620" s="247"/>
      <c r="B620" s="247"/>
      <c r="C620" s="266"/>
      <c r="D620" s="267"/>
      <c r="E620" s="268"/>
      <c r="F620" s="247"/>
      <c r="G620" s="269"/>
      <c r="H620" s="247"/>
      <c r="I620" s="270"/>
      <c r="J620" s="270"/>
      <c r="K620" s="270"/>
      <c r="L620" s="247"/>
      <c r="M620" s="271"/>
      <c r="N620" s="271"/>
      <c r="O620" s="272"/>
      <c r="P620" s="276"/>
      <c r="Q620" s="277"/>
      <c r="R620" s="274"/>
      <c r="S620" s="275"/>
      <c r="T620" s="275"/>
      <c r="U620" s="247"/>
    </row>
    <row r="621" ht="43.5" customHeight="1">
      <c r="A621" s="247"/>
      <c r="B621" s="247"/>
      <c r="C621" s="266"/>
      <c r="D621" s="267"/>
      <c r="E621" s="268"/>
      <c r="F621" s="247"/>
      <c r="G621" s="269"/>
      <c r="H621" s="247"/>
      <c r="I621" s="270"/>
      <c r="J621" s="270"/>
      <c r="K621" s="270"/>
      <c r="L621" s="247"/>
      <c r="M621" s="271"/>
      <c r="N621" s="271"/>
      <c r="O621" s="272"/>
      <c r="P621" s="276"/>
      <c r="Q621" s="277"/>
      <c r="R621" s="274"/>
      <c r="S621" s="275"/>
      <c r="T621" s="275"/>
      <c r="U621" s="247"/>
    </row>
    <row r="622" ht="43.5" customHeight="1">
      <c r="A622" s="247"/>
      <c r="B622" s="247"/>
      <c r="C622" s="266"/>
      <c r="D622" s="267"/>
      <c r="E622" s="268"/>
      <c r="F622" s="247"/>
      <c r="G622" s="269"/>
      <c r="H622" s="247"/>
      <c r="I622" s="270"/>
      <c r="J622" s="270"/>
      <c r="K622" s="270"/>
      <c r="L622" s="247"/>
      <c r="M622" s="271"/>
      <c r="N622" s="271"/>
      <c r="O622" s="272"/>
      <c r="P622" s="276"/>
      <c r="Q622" s="277"/>
      <c r="R622" s="274"/>
      <c r="S622" s="275"/>
      <c r="T622" s="275"/>
      <c r="U622" s="247"/>
    </row>
    <row r="623" ht="43.5" customHeight="1">
      <c r="A623" s="247"/>
      <c r="B623" s="247"/>
      <c r="C623" s="266"/>
      <c r="D623" s="267"/>
      <c r="E623" s="268"/>
      <c r="F623" s="247"/>
      <c r="G623" s="269"/>
      <c r="H623" s="247"/>
      <c r="I623" s="270"/>
      <c r="J623" s="270"/>
      <c r="K623" s="270"/>
      <c r="L623" s="247"/>
      <c r="M623" s="271"/>
      <c r="N623" s="271"/>
      <c r="O623" s="272"/>
      <c r="P623" s="276"/>
      <c r="Q623" s="277"/>
      <c r="R623" s="274"/>
      <c r="S623" s="275"/>
      <c r="T623" s="275"/>
      <c r="U623" s="247"/>
    </row>
    <row r="624" ht="43.5" customHeight="1">
      <c r="A624" s="247"/>
      <c r="B624" s="247"/>
      <c r="C624" s="266"/>
      <c r="D624" s="267"/>
      <c r="E624" s="268"/>
      <c r="F624" s="247"/>
      <c r="G624" s="269"/>
      <c r="H624" s="247"/>
      <c r="I624" s="270"/>
      <c r="J624" s="270"/>
      <c r="K624" s="270"/>
      <c r="L624" s="247"/>
      <c r="M624" s="271"/>
      <c r="N624" s="271"/>
      <c r="O624" s="272"/>
      <c r="P624" s="276"/>
      <c r="Q624" s="277"/>
      <c r="R624" s="274"/>
      <c r="S624" s="275"/>
      <c r="T624" s="275"/>
      <c r="U624" s="247"/>
    </row>
    <row r="625" ht="43.5" customHeight="1">
      <c r="A625" s="247"/>
      <c r="B625" s="247"/>
      <c r="C625" s="266"/>
      <c r="D625" s="267"/>
      <c r="E625" s="268"/>
      <c r="F625" s="247"/>
      <c r="G625" s="269"/>
      <c r="H625" s="247"/>
      <c r="I625" s="270"/>
      <c r="J625" s="270"/>
      <c r="K625" s="270"/>
      <c r="L625" s="247"/>
      <c r="M625" s="271"/>
      <c r="N625" s="271"/>
      <c r="O625" s="272"/>
      <c r="P625" s="276"/>
      <c r="Q625" s="277"/>
      <c r="R625" s="274"/>
      <c r="S625" s="275"/>
      <c r="T625" s="275"/>
      <c r="U625" s="247"/>
    </row>
    <row r="626" ht="43.5" customHeight="1">
      <c r="A626" s="247"/>
      <c r="B626" s="247"/>
      <c r="C626" s="266"/>
      <c r="D626" s="267"/>
      <c r="E626" s="268"/>
      <c r="F626" s="247"/>
      <c r="G626" s="269"/>
      <c r="H626" s="247"/>
      <c r="I626" s="270"/>
      <c r="J626" s="270"/>
      <c r="K626" s="270"/>
      <c r="L626" s="247"/>
      <c r="M626" s="271"/>
      <c r="N626" s="271"/>
      <c r="O626" s="272"/>
      <c r="P626" s="276"/>
      <c r="Q626" s="277"/>
      <c r="R626" s="274"/>
      <c r="S626" s="275"/>
      <c r="T626" s="275"/>
      <c r="U626" s="247"/>
    </row>
    <row r="627" ht="43.5" customHeight="1">
      <c r="A627" s="247"/>
      <c r="B627" s="247"/>
      <c r="C627" s="266"/>
      <c r="D627" s="267"/>
      <c r="E627" s="268"/>
      <c r="F627" s="247"/>
      <c r="G627" s="269"/>
      <c r="H627" s="247"/>
      <c r="I627" s="270"/>
      <c r="J627" s="270"/>
      <c r="K627" s="270"/>
      <c r="L627" s="247"/>
      <c r="M627" s="271"/>
      <c r="N627" s="271"/>
      <c r="O627" s="272"/>
      <c r="P627" s="276"/>
      <c r="Q627" s="277"/>
      <c r="R627" s="274"/>
      <c r="S627" s="275"/>
      <c r="T627" s="275"/>
      <c r="U627" s="247"/>
    </row>
    <row r="628" ht="43.5" customHeight="1">
      <c r="A628" s="247"/>
      <c r="B628" s="247"/>
      <c r="C628" s="266"/>
      <c r="D628" s="267"/>
      <c r="E628" s="268"/>
      <c r="F628" s="247"/>
      <c r="G628" s="269"/>
      <c r="H628" s="247"/>
      <c r="I628" s="270"/>
      <c r="J628" s="270"/>
      <c r="K628" s="270"/>
      <c r="L628" s="247"/>
      <c r="M628" s="271"/>
      <c r="N628" s="271"/>
      <c r="O628" s="272"/>
      <c r="P628" s="276"/>
      <c r="Q628" s="277"/>
      <c r="R628" s="274"/>
      <c r="S628" s="275"/>
      <c r="T628" s="275"/>
      <c r="U628" s="247"/>
    </row>
    <row r="629" ht="43.5" customHeight="1">
      <c r="A629" s="247"/>
      <c r="B629" s="247"/>
      <c r="C629" s="266"/>
      <c r="D629" s="267"/>
      <c r="E629" s="268"/>
      <c r="F629" s="247"/>
      <c r="G629" s="269"/>
      <c r="H629" s="247"/>
      <c r="I629" s="270"/>
      <c r="J629" s="270"/>
      <c r="K629" s="270"/>
      <c r="L629" s="247"/>
      <c r="M629" s="271"/>
      <c r="N629" s="271"/>
      <c r="O629" s="272"/>
      <c r="P629" s="276"/>
      <c r="Q629" s="277"/>
      <c r="R629" s="274"/>
      <c r="S629" s="275"/>
      <c r="T629" s="275"/>
      <c r="U629" s="247"/>
    </row>
    <row r="630" ht="43.5" customHeight="1">
      <c r="A630" s="247"/>
      <c r="B630" s="247"/>
      <c r="C630" s="266"/>
      <c r="D630" s="267"/>
      <c r="E630" s="268"/>
      <c r="F630" s="247"/>
      <c r="G630" s="269"/>
      <c r="H630" s="247"/>
      <c r="I630" s="270"/>
      <c r="J630" s="270"/>
      <c r="K630" s="270"/>
      <c r="L630" s="247"/>
      <c r="M630" s="271"/>
      <c r="N630" s="271"/>
      <c r="O630" s="272"/>
      <c r="P630" s="276"/>
      <c r="Q630" s="277"/>
      <c r="R630" s="274"/>
      <c r="S630" s="275"/>
      <c r="T630" s="275"/>
      <c r="U630" s="247"/>
    </row>
    <row r="631" ht="43.5" customHeight="1">
      <c r="A631" s="247"/>
      <c r="B631" s="247"/>
      <c r="C631" s="266"/>
      <c r="D631" s="267"/>
      <c r="E631" s="268"/>
      <c r="F631" s="247"/>
      <c r="G631" s="269"/>
      <c r="H631" s="247"/>
      <c r="I631" s="270"/>
      <c r="J631" s="270"/>
      <c r="K631" s="270"/>
      <c r="L631" s="247"/>
      <c r="M631" s="271"/>
      <c r="N631" s="271"/>
      <c r="O631" s="272"/>
      <c r="P631" s="276"/>
      <c r="Q631" s="277"/>
      <c r="R631" s="274"/>
      <c r="S631" s="275"/>
      <c r="T631" s="275"/>
      <c r="U631" s="247"/>
    </row>
    <row r="632" ht="43.5" customHeight="1">
      <c r="A632" s="247"/>
      <c r="B632" s="247"/>
      <c r="C632" s="266"/>
      <c r="D632" s="267"/>
      <c r="E632" s="268"/>
      <c r="F632" s="247"/>
      <c r="G632" s="269"/>
      <c r="H632" s="247"/>
      <c r="I632" s="270"/>
      <c r="J632" s="270"/>
      <c r="K632" s="270"/>
      <c r="L632" s="247"/>
      <c r="M632" s="271"/>
      <c r="N632" s="271"/>
      <c r="O632" s="272"/>
      <c r="P632" s="276"/>
      <c r="Q632" s="277"/>
      <c r="R632" s="274"/>
      <c r="S632" s="275"/>
      <c r="T632" s="275"/>
      <c r="U632" s="247"/>
    </row>
    <row r="633" ht="43.5" customHeight="1">
      <c r="A633" s="247"/>
      <c r="B633" s="247"/>
      <c r="C633" s="266"/>
      <c r="D633" s="267"/>
      <c r="E633" s="268"/>
      <c r="F633" s="247"/>
      <c r="G633" s="269"/>
      <c r="H633" s="247"/>
      <c r="I633" s="270"/>
      <c r="J633" s="270"/>
      <c r="K633" s="270"/>
      <c r="L633" s="247"/>
      <c r="M633" s="271"/>
      <c r="N633" s="271"/>
      <c r="O633" s="272"/>
      <c r="P633" s="276"/>
      <c r="Q633" s="277"/>
      <c r="R633" s="274"/>
      <c r="S633" s="275"/>
      <c r="T633" s="275"/>
      <c r="U633" s="247"/>
    </row>
    <row r="634" ht="43.5" customHeight="1">
      <c r="A634" s="247"/>
      <c r="B634" s="247"/>
      <c r="C634" s="266"/>
      <c r="D634" s="267"/>
      <c r="E634" s="268"/>
      <c r="F634" s="247"/>
      <c r="G634" s="269"/>
      <c r="H634" s="247"/>
      <c r="I634" s="270"/>
      <c r="J634" s="270"/>
      <c r="K634" s="270"/>
      <c r="L634" s="247"/>
      <c r="M634" s="271"/>
      <c r="N634" s="271"/>
      <c r="O634" s="272"/>
      <c r="P634" s="276"/>
      <c r="Q634" s="277"/>
      <c r="R634" s="274"/>
      <c r="S634" s="275"/>
      <c r="T634" s="275"/>
      <c r="U634" s="247"/>
    </row>
    <row r="635" ht="43.5" customHeight="1">
      <c r="A635" s="247"/>
      <c r="B635" s="247"/>
      <c r="C635" s="266"/>
      <c r="D635" s="267"/>
      <c r="E635" s="268"/>
      <c r="F635" s="247"/>
      <c r="G635" s="269"/>
      <c r="H635" s="247"/>
      <c r="I635" s="270"/>
      <c r="J635" s="270"/>
      <c r="K635" s="270"/>
      <c r="L635" s="247"/>
      <c r="M635" s="271"/>
      <c r="N635" s="271"/>
      <c r="O635" s="272"/>
      <c r="P635" s="276"/>
      <c r="Q635" s="277"/>
      <c r="R635" s="274"/>
      <c r="S635" s="275"/>
      <c r="T635" s="275"/>
      <c r="U635" s="247"/>
    </row>
    <row r="636" ht="43.5" customHeight="1">
      <c r="A636" s="247"/>
      <c r="B636" s="247"/>
      <c r="C636" s="266"/>
      <c r="D636" s="267"/>
      <c r="E636" s="268"/>
      <c r="F636" s="247"/>
      <c r="G636" s="269"/>
      <c r="H636" s="247"/>
      <c r="I636" s="270"/>
      <c r="J636" s="270"/>
      <c r="K636" s="270"/>
      <c r="L636" s="247"/>
      <c r="M636" s="271"/>
      <c r="N636" s="271"/>
      <c r="O636" s="272"/>
      <c r="P636" s="276"/>
      <c r="Q636" s="277"/>
      <c r="R636" s="274"/>
      <c r="S636" s="275"/>
      <c r="T636" s="275"/>
      <c r="U636" s="247"/>
    </row>
    <row r="637" ht="43.5" customHeight="1">
      <c r="A637" s="247"/>
      <c r="B637" s="247"/>
      <c r="C637" s="266"/>
      <c r="D637" s="267"/>
      <c r="E637" s="268"/>
      <c r="F637" s="247"/>
      <c r="G637" s="269"/>
      <c r="H637" s="247"/>
      <c r="I637" s="270"/>
      <c r="J637" s="270"/>
      <c r="K637" s="270"/>
      <c r="L637" s="247"/>
      <c r="M637" s="271"/>
      <c r="N637" s="271"/>
      <c r="O637" s="272"/>
      <c r="P637" s="276"/>
      <c r="Q637" s="277"/>
      <c r="R637" s="274"/>
      <c r="S637" s="275"/>
      <c r="T637" s="275"/>
      <c r="U637" s="247"/>
    </row>
    <row r="638" ht="43.5" customHeight="1">
      <c r="A638" s="247"/>
      <c r="B638" s="247"/>
      <c r="C638" s="266"/>
      <c r="D638" s="267"/>
      <c r="E638" s="268"/>
      <c r="F638" s="247"/>
      <c r="G638" s="269"/>
      <c r="H638" s="247"/>
      <c r="I638" s="270"/>
      <c r="J638" s="270"/>
      <c r="K638" s="270"/>
      <c r="L638" s="247"/>
      <c r="M638" s="271"/>
      <c r="N638" s="271"/>
      <c r="O638" s="272"/>
      <c r="P638" s="276"/>
      <c r="Q638" s="277"/>
      <c r="R638" s="274"/>
      <c r="S638" s="275"/>
      <c r="T638" s="275"/>
      <c r="U638" s="247"/>
    </row>
    <row r="639" ht="43.5" customHeight="1">
      <c r="A639" s="247"/>
      <c r="B639" s="247"/>
      <c r="C639" s="266"/>
      <c r="D639" s="267"/>
      <c r="E639" s="268"/>
      <c r="F639" s="247"/>
      <c r="G639" s="269"/>
      <c r="H639" s="247"/>
      <c r="I639" s="270"/>
      <c r="J639" s="270"/>
      <c r="K639" s="270"/>
      <c r="L639" s="247"/>
      <c r="M639" s="271"/>
      <c r="N639" s="271"/>
      <c r="O639" s="272"/>
      <c r="P639" s="276"/>
      <c r="Q639" s="277"/>
      <c r="R639" s="274"/>
      <c r="S639" s="275"/>
      <c r="T639" s="275"/>
      <c r="U639" s="247"/>
    </row>
    <row r="640" ht="43.5" customHeight="1">
      <c r="A640" s="247"/>
      <c r="B640" s="247"/>
      <c r="C640" s="266"/>
      <c r="D640" s="267"/>
      <c r="E640" s="268"/>
      <c r="F640" s="247"/>
      <c r="G640" s="269"/>
      <c r="H640" s="247"/>
      <c r="I640" s="270"/>
      <c r="J640" s="270"/>
      <c r="K640" s="270"/>
      <c r="L640" s="247"/>
      <c r="M640" s="271"/>
      <c r="N640" s="271"/>
      <c r="O640" s="272"/>
      <c r="P640" s="276"/>
      <c r="Q640" s="277"/>
      <c r="R640" s="274"/>
      <c r="S640" s="275"/>
      <c r="T640" s="275"/>
      <c r="U640" s="247"/>
    </row>
    <row r="641" ht="43.5" customHeight="1">
      <c r="A641" s="247"/>
      <c r="B641" s="247"/>
      <c r="C641" s="266"/>
      <c r="D641" s="267"/>
      <c r="E641" s="268"/>
      <c r="F641" s="247"/>
      <c r="G641" s="269"/>
      <c r="H641" s="247"/>
      <c r="I641" s="270"/>
      <c r="J641" s="270"/>
      <c r="K641" s="270"/>
      <c r="L641" s="247"/>
      <c r="M641" s="271"/>
      <c r="N641" s="271"/>
      <c r="O641" s="272"/>
      <c r="P641" s="276"/>
      <c r="Q641" s="277"/>
      <c r="R641" s="274"/>
      <c r="S641" s="275"/>
      <c r="T641" s="275"/>
      <c r="U641" s="247"/>
    </row>
    <row r="642" ht="43.5" customHeight="1">
      <c r="A642" s="247"/>
      <c r="B642" s="247"/>
      <c r="C642" s="266"/>
      <c r="D642" s="267"/>
      <c r="E642" s="268"/>
      <c r="F642" s="247"/>
      <c r="G642" s="269"/>
      <c r="H642" s="247"/>
      <c r="I642" s="270"/>
      <c r="J642" s="270"/>
      <c r="K642" s="270"/>
      <c r="L642" s="247"/>
      <c r="M642" s="271"/>
      <c r="N642" s="271"/>
      <c r="O642" s="272"/>
      <c r="P642" s="276"/>
      <c r="Q642" s="277"/>
      <c r="R642" s="274"/>
      <c r="S642" s="275"/>
      <c r="T642" s="275"/>
      <c r="U642" s="247"/>
    </row>
    <row r="643" ht="43.5" customHeight="1">
      <c r="A643" s="247"/>
      <c r="B643" s="247"/>
      <c r="C643" s="266"/>
      <c r="D643" s="267"/>
      <c r="E643" s="268"/>
      <c r="F643" s="247"/>
      <c r="G643" s="269"/>
      <c r="H643" s="247"/>
      <c r="I643" s="270"/>
      <c r="J643" s="270"/>
      <c r="K643" s="270"/>
      <c r="L643" s="247"/>
      <c r="M643" s="271"/>
      <c r="N643" s="271"/>
      <c r="O643" s="272"/>
      <c r="P643" s="276"/>
      <c r="Q643" s="277"/>
      <c r="R643" s="274"/>
      <c r="S643" s="275"/>
      <c r="T643" s="275"/>
      <c r="U643" s="247"/>
    </row>
    <row r="644" ht="43.5" customHeight="1">
      <c r="A644" s="247"/>
      <c r="B644" s="247"/>
      <c r="C644" s="266"/>
      <c r="D644" s="267"/>
      <c r="E644" s="268"/>
      <c r="F644" s="247"/>
      <c r="G644" s="269"/>
      <c r="H644" s="247"/>
      <c r="I644" s="270"/>
      <c r="J644" s="270"/>
      <c r="K644" s="270"/>
      <c r="L644" s="247"/>
      <c r="M644" s="271"/>
      <c r="N644" s="271"/>
      <c r="O644" s="272"/>
      <c r="P644" s="276"/>
      <c r="Q644" s="277"/>
      <c r="R644" s="274"/>
      <c r="S644" s="275"/>
      <c r="T644" s="275"/>
      <c r="U644" s="247"/>
    </row>
    <row r="645" ht="43.5" customHeight="1">
      <c r="A645" s="247"/>
      <c r="B645" s="247"/>
      <c r="C645" s="266"/>
      <c r="D645" s="267"/>
      <c r="E645" s="268"/>
      <c r="F645" s="247"/>
      <c r="G645" s="269"/>
      <c r="H645" s="247"/>
      <c r="I645" s="270"/>
      <c r="J645" s="270"/>
      <c r="K645" s="270"/>
      <c r="L645" s="247"/>
      <c r="M645" s="271"/>
      <c r="N645" s="271"/>
      <c r="O645" s="272"/>
      <c r="P645" s="276"/>
      <c r="Q645" s="277"/>
      <c r="R645" s="274"/>
      <c r="S645" s="275"/>
      <c r="T645" s="275"/>
      <c r="U645" s="247"/>
    </row>
    <row r="646" ht="43.5" customHeight="1">
      <c r="A646" s="247"/>
      <c r="B646" s="247"/>
      <c r="C646" s="266"/>
      <c r="D646" s="267"/>
      <c r="E646" s="268"/>
      <c r="F646" s="247"/>
      <c r="G646" s="269"/>
      <c r="H646" s="247"/>
      <c r="I646" s="270"/>
      <c r="J646" s="270"/>
      <c r="K646" s="270"/>
      <c r="L646" s="247"/>
      <c r="M646" s="271"/>
      <c r="N646" s="271"/>
      <c r="O646" s="272"/>
      <c r="P646" s="276"/>
      <c r="Q646" s="277"/>
      <c r="R646" s="274"/>
      <c r="S646" s="275"/>
      <c r="T646" s="275"/>
      <c r="U646" s="247"/>
    </row>
    <row r="647" ht="43.5" customHeight="1">
      <c r="A647" s="247"/>
      <c r="B647" s="247"/>
      <c r="C647" s="266"/>
      <c r="D647" s="267"/>
      <c r="E647" s="268"/>
      <c r="F647" s="247"/>
      <c r="G647" s="269"/>
      <c r="H647" s="247"/>
      <c r="I647" s="270"/>
      <c r="J647" s="270"/>
      <c r="K647" s="270"/>
      <c r="L647" s="247"/>
      <c r="M647" s="271"/>
      <c r="N647" s="271"/>
      <c r="O647" s="272"/>
      <c r="P647" s="276"/>
      <c r="Q647" s="277"/>
      <c r="R647" s="274"/>
      <c r="S647" s="275"/>
      <c r="T647" s="275"/>
      <c r="U647" s="247"/>
    </row>
    <row r="648" ht="43.5" customHeight="1">
      <c r="A648" s="247"/>
      <c r="B648" s="247"/>
      <c r="C648" s="266"/>
      <c r="D648" s="267"/>
      <c r="E648" s="268"/>
      <c r="F648" s="247"/>
      <c r="G648" s="269"/>
      <c r="H648" s="247"/>
      <c r="I648" s="270"/>
      <c r="J648" s="270"/>
      <c r="K648" s="270"/>
      <c r="L648" s="247"/>
      <c r="M648" s="271"/>
      <c r="N648" s="271"/>
      <c r="O648" s="272"/>
      <c r="P648" s="276"/>
      <c r="Q648" s="277"/>
      <c r="R648" s="274"/>
      <c r="S648" s="275"/>
      <c r="T648" s="275"/>
      <c r="U648" s="247"/>
    </row>
    <row r="649" ht="43.5" customHeight="1">
      <c r="A649" s="247"/>
      <c r="B649" s="247"/>
      <c r="C649" s="266"/>
      <c r="D649" s="267"/>
      <c r="E649" s="268"/>
      <c r="F649" s="247"/>
      <c r="G649" s="269"/>
      <c r="H649" s="247"/>
      <c r="I649" s="270"/>
      <c r="J649" s="270"/>
      <c r="K649" s="270"/>
      <c r="L649" s="247"/>
      <c r="M649" s="271"/>
      <c r="N649" s="271"/>
      <c r="O649" s="272"/>
      <c r="P649" s="276"/>
      <c r="Q649" s="277"/>
      <c r="R649" s="274"/>
      <c r="S649" s="275"/>
      <c r="T649" s="275"/>
      <c r="U649" s="247"/>
    </row>
    <row r="650" ht="43.5" customHeight="1">
      <c r="A650" s="247"/>
      <c r="B650" s="247"/>
      <c r="C650" s="266"/>
      <c r="D650" s="267"/>
      <c r="E650" s="268"/>
      <c r="F650" s="247"/>
      <c r="G650" s="269"/>
      <c r="H650" s="247"/>
      <c r="I650" s="270"/>
      <c r="J650" s="270"/>
      <c r="K650" s="270"/>
      <c r="L650" s="247"/>
      <c r="M650" s="271"/>
      <c r="N650" s="271"/>
      <c r="O650" s="272"/>
      <c r="P650" s="276"/>
      <c r="Q650" s="277"/>
      <c r="R650" s="274"/>
      <c r="S650" s="275"/>
      <c r="T650" s="275"/>
      <c r="U650" s="247"/>
    </row>
    <row r="651" ht="43.5" customHeight="1">
      <c r="A651" s="247"/>
      <c r="B651" s="247"/>
      <c r="C651" s="266"/>
      <c r="D651" s="267"/>
      <c r="E651" s="268"/>
      <c r="F651" s="247"/>
      <c r="G651" s="269"/>
      <c r="H651" s="247"/>
      <c r="I651" s="270"/>
      <c r="J651" s="270"/>
      <c r="K651" s="270"/>
      <c r="L651" s="247"/>
      <c r="M651" s="271"/>
      <c r="N651" s="271"/>
      <c r="O651" s="272"/>
      <c r="P651" s="276"/>
      <c r="Q651" s="277"/>
      <c r="R651" s="274"/>
      <c r="S651" s="275"/>
      <c r="T651" s="275"/>
      <c r="U651" s="247"/>
    </row>
    <row r="652" ht="43.5" customHeight="1">
      <c r="A652" s="247"/>
      <c r="B652" s="247"/>
      <c r="C652" s="266"/>
      <c r="D652" s="267"/>
      <c r="E652" s="268"/>
      <c r="F652" s="247"/>
      <c r="G652" s="269"/>
      <c r="H652" s="247"/>
      <c r="I652" s="270"/>
      <c r="J652" s="270"/>
      <c r="K652" s="270"/>
      <c r="L652" s="247"/>
      <c r="M652" s="271"/>
      <c r="N652" s="271"/>
      <c r="O652" s="272"/>
      <c r="P652" s="276"/>
      <c r="Q652" s="277"/>
      <c r="R652" s="274"/>
      <c r="S652" s="275"/>
      <c r="T652" s="275"/>
      <c r="U652" s="247"/>
    </row>
    <row r="653" ht="43.5" customHeight="1">
      <c r="A653" s="247"/>
      <c r="B653" s="247"/>
      <c r="C653" s="266"/>
      <c r="D653" s="267"/>
      <c r="E653" s="268"/>
      <c r="F653" s="247"/>
      <c r="G653" s="269"/>
      <c r="H653" s="247"/>
      <c r="I653" s="270"/>
      <c r="J653" s="270"/>
      <c r="K653" s="270"/>
      <c r="L653" s="247"/>
      <c r="M653" s="271"/>
      <c r="N653" s="271"/>
      <c r="O653" s="272"/>
      <c r="P653" s="276"/>
      <c r="Q653" s="277"/>
      <c r="R653" s="274"/>
      <c r="S653" s="275"/>
      <c r="T653" s="275"/>
      <c r="U653" s="247"/>
    </row>
    <row r="654" ht="43.5" customHeight="1">
      <c r="A654" s="247"/>
      <c r="B654" s="247"/>
      <c r="C654" s="266"/>
      <c r="D654" s="267"/>
      <c r="E654" s="268"/>
      <c r="F654" s="247"/>
      <c r="G654" s="269"/>
      <c r="H654" s="247"/>
      <c r="I654" s="270"/>
      <c r="J654" s="270"/>
      <c r="K654" s="270"/>
      <c r="L654" s="247"/>
      <c r="M654" s="271"/>
      <c r="N654" s="271"/>
      <c r="O654" s="272"/>
      <c r="P654" s="276"/>
      <c r="Q654" s="277"/>
      <c r="R654" s="274"/>
      <c r="S654" s="275"/>
      <c r="T654" s="275"/>
      <c r="U654" s="247"/>
    </row>
    <row r="655" ht="43.5" customHeight="1">
      <c r="A655" s="247"/>
      <c r="B655" s="247"/>
      <c r="C655" s="266"/>
      <c r="D655" s="267"/>
      <c r="E655" s="268"/>
      <c r="F655" s="247"/>
      <c r="G655" s="269"/>
      <c r="H655" s="247"/>
      <c r="I655" s="270"/>
      <c r="J655" s="270"/>
      <c r="K655" s="270"/>
      <c r="L655" s="247"/>
      <c r="M655" s="271"/>
      <c r="N655" s="271"/>
      <c r="O655" s="272"/>
      <c r="P655" s="276"/>
      <c r="Q655" s="277"/>
      <c r="R655" s="274"/>
      <c r="S655" s="275"/>
      <c r="T655" s="275"/>
      <c r="U655" s="247"/>
    </row>
    <row r="656" ht="43.5" customHeight="1">
      <c r="A656" s="247"/>
      <c r="B656" s="247"/>
      <c r="C656" s="266"/>
      <c r="D656" s="267"/>
      <c r="E656" s="268"/>
      <c r="F656" s="247"/>
      <c r="G656" s="269"/>
      <c r="H656" s="247"/>
      <c r="I656" s="270"/>
      <c r="J656" s="270"/>
      <c r="K656" s="270"/>
      <c r="L656" s="247"/>
      <c r="M656" s="271"/>
      <c r="N656" s="271"/>
      <c r="O656" s="272"/>
      <c r="P656" s="276"/>
      <c r="Q656" s="277"/>
      <c r="R656" s="274"/>
      <c r="S656" s="275"/>
      <c r="T656" s="275"/>
      <c r="U656" s="247"/>
    </row>
    <row r="657" ht="43.5" customHeight="1">
      <c r="A657" s="247"/>
      <c r="B657" s="247"/>
      <c r="C657" s="266"/>
      <c r="D657" s="267"/>
      <c r="E657" s="268"/>
      <c r="F657" s="247"/>
      <c r="G657" s="269"/>
      <c r="H657" s="247"/>
      <c r="I657" s="270"/>
      <c r="J657" s="270"/>
      <c r="K657" s="270"/>
      <c r="L657" s="247"/>
      <c r="M657" s="271"/>
      <c r="N657" s="271"/>
      <c r="O657" s="272"/>
      <c r="P657" s="276"/>
      <c r="Q657" s="277"/>
      <c r="R657" s="274"/>
      <c r="S657" s="275"/>
      <c r="T657" s="275"/>
      <c r="U657" s="247"/>
    </row>
    <row r="658" ht="43.5" customHeight="1">
      <c r="A658" s="247"/>
      <c r="B658" s="247"/>
      <c r="C658" s="266"/>
      <c r="D658" s="267"/>
      <c r="E658" s="268"/>
      <c r="F658" s="247"/>
      <c r="G658" s="269"/>
      <c r="H658" s="247"/>
      <c r="I658" s="270"/>
      <c r="J658" s="270"/>
      <c r="K658" s="270"/>
      <c r="L658" s="247"/>
      <c r="M658" s="271"/>
      <c r="N658" s="271"/>
      <c r="O658" s="272"/>
      <c r="P658" s="276"/>
      <c r="Q658" s="277"/>
      <c r="R658" s="274"/>
      <c r="S658" s="275"/>
      <c r="T658" s="275"/>
      <c r="U658" s="247"/>
    </row>
    <row r="659" ht="43.5" customHeight="1">
      <c r="A659" s="247"/>
      <c r="B659" s="247"/>
      <c r="C659" s="266"/>
      <c r="D659" s="267"/>
      <c r="E659" s="268"/>
      <c r="F659" s="247"/>
      <c r="G659" s="269"/>
      <c r="H659" s="247"/>
      <c r="I659" s="270"/>
      <c r="J659" s="270"/>
      <c r="K659" s="270"/>
      <c r="L659" s="247"/>
      <c r="M659" s="271"/>
      <c r="N659" s="271"/>
      <c r="O659" s="272"/>
      <c r="P659" s="276"/>
      <c r="Q659" s="277"/>
      <c r="R659" s="274"/>
      <c r="S659" s="275"/>
      <c r="T659" s="275"/>
      <c r="U659" s="247"/>
    </row>
    <row r="660" ht="43.5" customHeight="1">
      <c r="A660" s="247"/>
      <c r="B660" s="247"/>
      <c r="C660" s="266"/>
      <c r="D660" s="267"/>
      <c r="E660" s="268"/>
      <c r="F660" s="247"/>
      <c r="G660" s="269"/>
      <c r="H660" s="247"/>
      <c r="I660" s="270"/>
      <c r="J660" s="270"/>
      <c r="K660" s="270"/>
      <c r="L660" s="247"/>
      <c r="M660" s="271"/>
      <c r="N660" s="271"/>
      <c r="O660" s="272"/>
      <c r="P660" s="276"/>
      <c r="Q660" s="277"/>
      <c r="R660" s="274"/>
      <c r="S660" s="275"/>
      <c r="T660" s="275"/>
      <c r="U660" s="247"/>
    </row>
    <row r="661" ht="43.5" customHeight="1">
      <c r="A661" s="247"/>
      <c r="B661" s="247"/>
      <c r="C661" s="266"/>
      <c r="D661" s="267"/>
      <c r="E661" s="268"/>
      <c r="F661" s="247"/>
      <c r="G661" s="269"/>
      <c r="H661" s="247"/>
      <c r="I661" s="270"/>
      <c r="J661" s="270"/>
      <c r="K661" s="270"/>
      <c r="L661" s="247"/>
      <c r="M661" s="271"/>
      <c r="N661" s="271"/>
      <c r="O661" s="272"/>
      <c r="P661" s="276"/>
      <c r="Q661" s="277"/>
      <c r="R661" s="274"/>
      <c r="S661" s="275"/>
      <c r="T661" s="275"/>
      <c r="U661" s="247"/>
    </row>
    <row r="662" ht="43.5" customHeight="1">
      <c r="A662" s="247"/>
      <c r="B662" s="247"/>
      <c r="C662" s="266"/>
      <c r="D662" s="267"/>
      <c r="E662" s="268"/>
      <c r="F662" s="247"/>
      <c r="G662" s="269"/>
      <c r="H662" s="247"/>
      <c r="I662" s="270"/>
      <c r="J662" s="270"/>
      <c r="K662" s="270"/>
      <c r="L662" s="247"/>
      <c r="M662" s="271"/>
      <c r="N662" s="271"/>
      <c r="O662" s="272"/>
      <c r="P662" s="276"/>
      <c r="Q662" s="277"/>
      <c r="R662" s="274"/>
      <c r="S662" s="275"/>
      <c r="T662" s="275"/>
      <c r="U662" s="247"/>
    </row>
    <row r="663" ht="43.5" customHeight="1">
      <c r="A663" s="247"/>
      <c r="B663" s="247"/>
      <c r="C663" s="266"/>
      <c r="D663" s="267"/>
      <c r="E663" s="268"/>
      <c r="F663" s="247"/>
      <c r="G663" s="269"/>
      <c r="H663" s="247"/>
      <c r="I663" s="270"/>
      <c r="J663" s="270"/>
      <c r="K663" s="270"/>
      <c r="L663" s="247"/>
      <c r="M663" s="271"/>
      <c r="N663" s="271"/>
      <c r="O663" s="272"/>
      <c r="P663" s="276"/>
      <c r="Q663" s="277"/>
      <c r="R663" s="274"/>
      <c r="S663" s="275"/>
      <c r="T663" s="275"/>
      <c r="U663" s="247"/>
    </row>
    <row r="664" ht="43.5" customHeight="1">
      <c r="A664" s="247"/>
      <c r="B664" s="247"/>
      <c r="C664" s="266"/>
      <c r="D664" s="267"/>
      <c r="E664" s="268"/>
      <c r="F664" s="247"/>
      <c r="G664" s="269"/>
      <c r="H664" s="247"/>
      <c r="I664" s="270"/>
      <c r="J664" s="270"/>
      <c r="K664" s="270"/>
      <c r="L664" s="247"/>
      <c r="M664" s="271"/>
      <c r="N664" s="271"/>
      <c r="O664" s="272"/>
      <c r="P664" s="276"/>
      <c r="Q664" s="277"/>
      <c r="R664" s="274"/>
      <c r="S664" s="275"/>
      <c r="T664" s="275"/>
      <c r="U664" s="247"/>
    </row>
    <row r="665" ht="43.5" customHeight="1">
      <c r="A665" s="247"/>
      <c r="B665" s="247"/>
      <c r="C665" s="266"/>
      <c r="D665" s="267"/>
      <c r="E665" s="268"/>
      <c r="F665" s="247"/>
      <c r="G665" s="269"/>
      <c r="H665" s="247"/>
      <c r="I665" s="270"/>
      <c r="J665" s="270"/>
      <c r="K665" s="270"/>
      <c r="L665" s="247"/>
      <c r="M665" s="271"/>
      <c r="N665" s="271"/>
      <c r="O665" s="272"/>
      <c r="P665" s="276"/>
      <c r="Q665" s="277"/>
      <c r="R665" s="274"/>
      <c r="S665" s="275"/>
      <c r="T665" s="275"/>
      <c r="U665" s="247"/>
    </row>
    <row r="666" ht="43.5" customHeight="1">
      <c r="A666" s="247"/>
      <c r="B666" s="247"/>
      <c r="C666" s="266"/>
      <c r="D666" s="267"/>
      <c r="E666" s="268"/>
      <c r="F666" s="247"/>
      <c r="G666" s="269"/>
      <c r="H666" s="247"/>
      <c r="I666" s="270"/>
      <c r="J666" s="270"/>
      <c r="K666" s="270"/>
      <c r="L666" s="247"/>
      <c r="M666" s="271"/>
      <c r="N666" s="271"/>
      <c r="O666" s="272"/>
      <c r="P666" s="276"/>
      <c r="Q666" s="277"/>
      <c r="R666" s="274"/>
      <c r="S666" s="275"/>
      <c r="T666" s="275"/>
      <c r="U666" s="247"/>
    </row>
    <row r="667" ht="43.5" customHeight="1">
      <c r="A667" s="247"/>
      <c r="B667" s="247"/>
      <c r="C667" s="266"/>
      <c r="D667" s="267"/>
      <c r="E667" s="268"/>
      <c r="F667" s="247"/>
      <c r="G667" s="269"/>
      <c r="H667" s="247"/>
      <c r="I667" s="270"/>
      <c r="J667" s="270"/>
      <c r="K667" s="270"/>
      <c r="L667" s="247"/>
      <c r="M667" s="271"/>
      <c r="N667" s="271"/>
      <c r="O667" s="272"/>
      <c r="P667" s="276"/>
      <c r="Q667" s="277"/>
      <c r="R667" s="274"/>
      <c r="S667" s="275"/>
      <c r="T667" s="275"/>
      <c r="U667" s="247"/>
    </row>
    <row r="668" ht="43.5" customHeight="1">
      <c r="A668" s="247"/>
      <c r="B668" s="247"/>
      <c r="C668" s="266"/>
      <c r="D668" s="267"/>
      <c r="E668" s="268"/>
      <c r="F668" s="247"/>
      <c r="G668" s="269"/>
      <c r="H668" s="247"/>
      <c r="I668" s="270"/>
      <c r="J668" s="270"/>
      <c r="K668" s="270"/>
      <c r="L668" s="247"/>
      <c r="M668" s="271"/>
      <c r="N668" s="271"/>
      <c r="O668" s="272"/>
      <c r="P668" s="276"/>
      <c r="Q668" s="277"/>
      <c r="R668" s="274"/>
      <c r="S668" s="275"/>
      <c r="T668" s="275"/>
      <c r="U668" s="247"/>
    </row>
    <row r="669" ht="43.5" customHeight="1">
      <c r="A669" s="247"/>
      <c r="B669" s="247"/>
      <c r="C669" s="266"/>
      <c r="D669" s="267"/>
      <c r="E669" s="268"/>
      <c r="F669" s="247"/>
      <c r="G669" s="269"/>
      <c r="H669" s="247"/>
      <c r="I669" s="270"/>
      <c r="J669" s="270"/>
      <c r="K669" s="270"/>
      <c r="L669" s="247"/>
      <c r="M669" s="271"/>
      <c r="N669" s="271"/>
      <c r="O669" s="272"/>
      <c r="P669" s="276"/>
      <c r="Q669" s="277"/>
      <c r="R669" s="274"/>
      <c r="S669" s="275"/>
      <c r="T669" s="275"/>
      <c r="U669" s="247"/>
    </row>
    <row r="670" ht="43.5" customHeight="1">
      <c r="A670" s="247"/>
      <c r="B670" s="247"/>
      <c r="C670" s="266"/>
      <c r="D670" s="267"/>
      <c r="E670" s="268"/>
      <c r="F670" s="247"/>
      <c r="G670" s="269"/>
      <c r="H670" s="247"/>
      <c r="I670" s="270"/>
      <c r="J670" s="270"/>
      <c r="K670" s="270"/>
      <c r="L670" s="247"/>
      <c r="M670" s="271"/>
      <c r="N670" s="271"/>
      <c r="O670" s="272"/>
      <c r="P670" s="276"/>
      <c r="Q670" s="277"/>
      <c r="R670" s="274"/>
      <c r="S670" s="275"/>
      <c r="T670" s="275"/>
      <c r="U670" s="247"/>
    </row>
    <row r="671" ht="43.5" customHeight="1">
      <c r="A671" s="247"/>
      <c r="B671" s="247"/>
      <c r="C671" s="266"/>
      <c r="D671" s="267"/>
      <c r="E671" s="268"/>
      <c r="F671" s="247"/>
      <c r="G671" s="269"/>
      <c r="H671" s="247"/>
      <c r="I671" s="270"/>
      <c r="J671" s="270"/>
      <c r="K671" s="270"/>
      <c r="L671" s="247"/>
      <c r="M671" s="271"/>
      <c r="N671" s="271"/>
      <c r="O671" s="272"/>
      <c r="P671" s="276"/>
      <c r="Q671" s="277"/>
      <c r="R671" s="274"/>
      <c r="S671" s="275"/>
      <c r="T671" s="275"/>
      <c r="U671" s="247"/>
    </row>
    <row r="672" ht="43.5" customHeight="1">
      <c r="A672" s="247"/>
      <c r="B672" s="247"/>
      <c r="C672" s="266"/>
      <c r="D672" s="267"/>
      <c r="E672" s="268"/>
      <c r="F672" s="247"/>
      <c r="G672" s="269"/>
      <c r="H672" s="247"/>
      <c r="I672" s="270"/>
      <c r="J672" s="270"/>
      <c r="K672" s="270"/>
      <c r="L672" s="247"/>
      <c r="M672" s="271"/>
      <c r="N672" s="271"/>
      <c r="O672" s="272"/>
      <c r="P672" s="276"/>
      <c r="Q672" s="277"/>
      <c r="R672" s="274"/>
      <c r="S672" s="275"/>
      <c r="T672" s="275"/>
      <c r="U672" s="247"/>
    </row>
    <row r="673" ht="43.5" customHeight="1">
      <c r="A673" s="247"/>
      <c r="B673" s="247"/>
      <c r="C673" s="266"/>
      <c r="D673" s="267"/>
      <c r="E673" s="268"/>
      <c r="F673" s="247"/>
      <c r="G673" s="269"/>
      <c r="H673" s="247"/>
      <c r="I673" s="270"/>
      <c r="J673" s="270"/>
      <c r="K673" s="270"/>
      <c r="L673" s="247"/>
      <c r="M673" s="271"/>
      <c r="N673" s="271"/>
      <c r="O673" s="272"/>
      <c r="P673" s="276"/>
      <c r="Q673" s="277"/>
      <c r="R673" s="274"/>
      <c r="S673" s="275"/>
      <c r="T673" s="275"/>
      <c r="U673" s="247"/>
    </row>
    <row r="674" ht="43.5" customHeight="1">
      <c r="A674" s="247"/>
      <c r="B674" s="247"/>
      <c r="C674" s="266"/>
      <c r="D674" s="267"/>
      <c r="E674" s="268"/>
      <c r="F674" s="247"/>
      <c r="G674" s="269"/>
      <c r="H674" s="247"/>
      <c r="I674" s="270"/>
      <c r="J674" s="270"/>
      <c r="K674" s="270"/>
      <c r="L674" s="247"/>
      <c r="M674" s="271"/>
      <c r="N674" s="271"/>
      <c r="O674" s="272"/>
      <c r="P674" s="276"/>
      <c r="Q674" s="277"/>
      <c r="R674" s="274"/>
      <c r="S674" s="275"/>
      <c r="T674" s="275"/>
      <c r="U674" s="247"/>
    </row>
    <row r="675" ht="43.5" customHeight="1">
      <c r="A675" s="247"/>
      <c r="B675" s="247"/>
      <c r="C675" s="266"/>
      <c r="D675" s="267"/>
      <c r="E675" s="268"/>
      <c r="F675" s="247"/>
      <c r="G675" s="269"/>
      <c r="H675" s="247"/>
      <c r="I675" s="270"/>
      <c r="J675" s="270"/>
      <c r="K675" s="270"/>
      <c r="L675" s="247"/>
      <c r="M675" s="271"/>
      <c r="N675" s="271"/>
      <c r="O675" s="272"/>
      <c r="P675" s="276"/>
      <c r="Q675" s="277"/>
      <c r="R675" s="274"/>
      <c r="S675" s="275"/>
      <c r="T675" s="275"/>
      <c r="U675" s="247"/>
    </row>
    <row r="676" ht="43.5" customHeight="1">
      <c r="A676" s="247"/>
      <c r="B676" s="247"/>
      <c r="C676" s="266"/>
      <c r="D676" s="267"/>
      <c r="E676" s="268"/>
      <c r="F676" s="247"/>
      <c r="G676" s="269"/>
      <c r="H676" s="247"/>
      <c r="I676" s="270"/>
      <c r="J676" s="270"/>
      <c r="K676" s="270"/>
      <c r="L676" s="247"/>
      <c r="M676" s="271"/>
      <c r="N676" s="271"/>
      <c r="O676" s="272"/>
      <c r="P676" s="276"/>
      <c r="Q676" s="277"/>
      <c r="R676" s="274"/>
      <c r="S676" s="275"/>
      <c r="T676" s="275"/>
      <c r="U676" s="247"/>
    </row>
    <row r="677" ht="43.5" customHeight="1">
      <c r="A677" s="247"/>
      <c r="B677" s="247"/>
      <c r="C677" s="266"/>
      <c r="D677" s="267"/>
      <c r="E677" s="268"/>
      <c r="F677" s="247"/>
      <c r="G677" s="269"/>
      <c r="H677" s="247"/>
      <c r="I677" s="270"/>
      <c r="J677" s="270"/>
      <c r="K677" s="270"/>
      <c r="L677" s="247"/>
      <c r="M677" s="271"/>
      <c r="N677" s="271"/>
      <c r="O677" s="272"/>
      <c r="P677" s="276"/>
      <c r="Q677" s="277"/>
      <c r="R677" s="274"/>
      <c r="S677" s="275"/>
      <c r="T677" s="275"/>
      <c r="U677" s="247"/>
    </row>
    <row r="678" ht="43.5" customHeight="1">
      <c r="A678" s="247"/>
      <c r="B678" s="247"/>
      <c r="C678" s="266"/>
      <c r="D678" s="267"/>
      <c r="E678" s="268"/>
      <c r="F678" s="247"/>
      <c r="G678" s="269"/>
      <c r="H678" s="247"/>
      <c r="I678" s="270"/>
      <c r="J678" s="270"/>
      <c r="K678" s="270"/>
      <c r="L678" s="247"/>
      <c r="M678" s="271"/>
      <c r="N678" s="271"/>
      <c r="O678" s="272"/>
      <c r="P678" s="276"/>
      <c r="Q678" s="277"/>
      <c r="R678" s="274"/>
      <c r="S678" s="275"/>
      <c r="T678" s="275"/>
      <c r="U678" s="247"/>
    </row>
    <row r="679" ht="43.5" customHeight="1">
      <c r="A679" s="247"/>
      <c r="B679" s="247"/>
      <c r="C679" s="266"/>
      <c r="D679" s="267"/>
      <c r="E679" s="268"/>
      <c r="F679" s="247"/>
      <c r="G679" s="269"/>
      <c r="H679" s="247"/>
      <c r="I679" s="270"/>
      <c r="J679" s="270"/>
      <c r="K679" s="270"/>
      <c r="L679" s="247"/>
      <c r="M679" s="271"/>
      <c r="N679" s="271"/>
      <c r="O679" s="272"/>
      <c r="P679" s="276"/>
      <c r="Q679" s="277"/>
      <c r="R679" s="274"/>
      <c r="S679" s="275"/>
      <c r="T679" s="275"/>
      <c r="U679" s="247"/>
    </row>
    <row r="680" ht="43.5" customHeight="1">
      <c r="A680" s="247"/>
      <c r="B680" s="247"/>
      <c r="C680" s="266"/>
      <c r="D680" s="267"/>
      <c r="E680" s="268"/>
      <c r="F680" s="247"/>
      <c r="G680" s="269"/>
      <c r="H680" s="247"/>
      <c r="I680" s="270"/>
      <c r="J680" s="270"/>
      <c r="K680" s="270"/>
      <c r="L680" s="247"/>
      <c r="M680" s="271"/>
      <c r="N680" s="271"/>
      <c r="O680" s="272"/>
      <c r="P680" s="276"/>
      <c r="Q680" s="277"/>
      <c r="R680" s="274"/>
      <c r="S680" s="275"/>
      <c r="T680" s="275"/>
      <c r="U680" s="247"/>
    </row>
    <row r="681" ht="43.5" customHeight="1">
      <c r="A681" s="247"/>
      <c r="B681" s="247"/>
      <c r="C681" s="266"/>
      <c r="D681" s="267"/>
      <c r="E681" s="268"/>
      <c r="F681" s="247"/>
      <c r="G681" s="269"/>
      <c r="H681" s="247"/>
      <c r="I681" s="270"/>
      <c r="J681" s="270"/>
      <c r="K681" s="270"/>
      <c r="L681" s="247"/>
      <c r="M681" s="271"/>
      <c r="N681" s="271"/>
      <c r="O681" s="272"/>
      <c r="P681" s="276"/>
      <c r="Q681" s="277"/>
      <c r="R681" s="274"/>
      <c r="S681" s="275"/>
      <c r="T681" s="275"/>
      <c r="U681" s="247"/>
    </row>
    <row r="682" ht="43.5" customHeight="1">
      <c r="A682" s="247"/>
      <c r="B682" s="247"/>
      <c r="C682" s="266"/>
      <c r="D682" s="267"/>
      <c r="E682" s="268"/>
      <c r="F682" s="247"/>
      <c r="G682" s="269"/>
      <c r="H682" s="247"/>
      <c r="I682" s="270"/>
      <c r="J682" s="270"/>
      <c r="K682" s="270"/>
      <c r="L682" s="247"/>
      <c r="M682" s="271"/>
      <c r="N682" s="271"/>
      <c r="O682" s="272"/>
      <c r="P682" s="276"/>
      <c r="Q682" s="277"/>
      <c r="R682" s="274"/>
      <c r="S682" s="275"/>
      <c r="T682" s="275"/>
      <c r="U682" s="247"/>
    </row>
    <row r="683" ht="43.5" customHeight="1">
      <c r="A683" s="247"/>
      <c r="B683" s="247"/>
      <c r="C683" s="266"/>
      <c r="D683" s="267"/>
      <c r="E683" s="268"/>
      <c r="F683" s="247"/>
      <c r="G683" s="269"/>
      <c r="H683" s="247"/>
      <c r="I683" s="270"/>
      <c r="J683" s="270"/>
      <c r="K683" s="270"/>
      <c r="L683" s="247"/>
      <c r="M683" s="271"/>
      <c r="N683" s="271"/>
      <c r="O683" s="272"/>
      <c r="P683" s="276"/>
      <c r="Q683" s="277"/>
      <c r="R683" s="274"/>
      <c r="S683" s="275"/>
      <c r="T683" s="275"/>
      <c r="U683" s="247"/>
    </row>
    <row r="684" ht="43.5" customHeight="1">
      <c r="A684" s="247"/>
      <c r="B684" s="247"/>
      <c r="C684" s="266"/>
      <c r="D684" s="267"/>
      <c r="E684" s="268"/>
      <c r="F684" s="247"/>
      <c r="G684" s="269"/>
      <c r="H684" s="247"/>
      <c r="I684" s="270"/>
      <c r="J684" s="270"/>
      <c r="K684" s="270"/>
      <c r="L684" s="247"/>
      <c r="M684" s="271"/>
      <c r="N684" s="271"/>
      <c r="O684" s="272"/>
      <c r="P684" s="276"/>
      <c r="Q684" s="277"/>
      <c r="R684" s="274"/>
      <c r="S684" s="275"/>
      <c r="T684" s="275"/>
      <c r="U684" s="247"/>
    </row>
    <row r="685" ht="43.5" customHeight="1">
      <c r="A685" s="247"/>
      <c r="B685" s="247"/>
      <c r="C685" s="266"/>
      <c r="D685" s="267"/>
      <c r="E685" s="268"/>
      <c r="F685" s="247"/>
      <c r="G685" s="269"/>
      <c r="H685" s="247"/>
      <c r="I685" s="270"/>
      <c r="J685" s="270"/>
      <c r="K685" s="270"/>
      <c r="L685" s="247"/>
      <c r="M685" s="271"/>
      <c r="N685" s="271"/>
      <c r="O685" s="272"/>
      <c r="P685" s="276"/>
      <c r="Q685" s="277"/>
      <c r="R685" s="274"/>
      <c r="S685" s="275"/>
      <c r="T685" s="275"/>
      <c r="U685" s="247"/>
    </row>
    <row r="686" ht="43.5" customHeight="1">
      <c r="A686" s="247"/>
      <c r="B686" s="247"/>
      <c r="C686" s="266"/>
      <c r="D686" s="267"/>
      <c r="E686" s="268"/>
      <c r="F686" s="247"/>
      <c r="G686" s="269"/>
      <c r="H686" s="247"/>
      <c r="I686" s="270"/>
      <c r="J686" s="270"/>
      <c r="K686" s="270"/>
      <c r="L686" s="247"/>
      <c r="M686" s="271"/>
      <c r="N686" s="271"/>
      <c r="O686" s="272"/>
      <c r="P686" s="276"/>
      <c r="Q686" s="277"/>
      <c r="R686" s="274"/>
      <c r="S686" s="275"/>
      <c r="T686" s="275"/>
      <c r="U686" s="247"/>
    </row>
    <row r="687" ht="43.5" customHeight="1">
      <c r="A687" s="247"/>
      <c r="B687" s="247"/>
      <c r="C687" s="266"/>
      <c r="D687" s="267"/>
      <c r="E687" s="268"/>
      <c r="F687" s="247"/>
      <c r="G687" s="269"/>
      <c r="H687" s="247"/>
      <c r="I687" s="270"/>
      <c r="J687" s="270"/>
      <c r="K687" s="270"/>
      <c r="L687" s="247"/>
      <c r="M687" s="271"/>
      <c r="N687" s="271"/>
      <c r="O687" s="272"/>
      <c r="P687" s="276"/>
      <c r="Q687" s="277"/>
      <c r="R687" s="274"/>
      <c r="S687" s="275"/>
      <c r="T687" s="275"/>
      <c r="U687" s="247"/>
    </row>
    <row r="688" ht="43.5" customHeight="1">
      <c r="A688" s="247"/>
      <c r="B688" s="247"/>
      <c r="C688" s="266"/>
      <c r="D688" s="267"/>
      <c r="E688" s="268"/>
      <c r="F688" s="247"/>
      <c r="G688" s="269"/>
      <c r="H688" s="247"/>
      <c r="I688" s="270"/>
      <c r="J688" s="270"/>
      <c r="K688" s="270"/>
      <c r="L688" s="247"/>
      <c r="M688" s="271"/>
      <c r="N688" s="271"/>
      <c r="O688" s="272"/>
      <c r="P688" s="276"/>
      <c r="Q688" s="277"/>
      <c r="R688" s="274"/>
      <c r="S688" s="275"/>
      <c r="T688" s="275"/>
      <c r="U688" s="247"/>
    </row>
    <row r="689" ht="43.5" customHeight="1">
      <c r="A689" s="247"/>
      <c r="B689" s="247"/>
      <c r="C689" s="266"/>
      <c r="D689" s="267"/>
      <c r="E689" s="268"/>
      <c r="F689" s="247"/>
      <c r="G689" s="269"/>
      <c r="H689" s="247"/>
      <c r="I689" s="270"/>
      <c r="J689" s="270"/>
      <c r="K689" s="270"/>
      <c r="L689" s="247"/>
      <c r="M689" s="271"/>
      <c r="N689" s="271"/>
      <c r="O689" s="272"/>
      <c r="P689" s="276"/>
      <c r="Q689" s="277"/>
      <c r="R689" s="274"/>
      <c r="S689" s="275"/>
      <c r="T689" s="275"/>
      <c r="U689" s="247"/>
    </row>
    <row r="690" ht="43.5" customHeight="1">
      <c r="A690" s="247"/>
      <c r="B690" s="247"/>
      <c r="C690" s="266"/>
      <c r="D690" s="267"/>
      <c r="E690" s="268"/>
      <c r="F690" s="247"/>
      <c r="G690" s="269"/>
      <c r="H690" s="247"/>
      <c r="I690" s="270"/>
      <c r="J690" s="270"/>
      <c r="K690" s="270"/>
      <c r="L690" s="247"/>
      <c r="M690" s="271"/>
      <c r="N690" s="271"/>
      <c r="O690" s="272"/>
      <c r="P690" s="276"/>
      <c r="Q690" s="277"/>
      <c r="R690" s="274"/>
      <c r="S690" s="275"/>
      <c r="T690" s="275"/>
      <c r="U690" s="247"/>
    </row>
    <row r="691" ht="43.5" customHeight="1">
      <c r="A691" s="247"/>
      <c r="B691" s="247"/>
      <c r="C691" s="266"/>
      <c r="D691" s="267"/>
      <c r="E691" s="268"/>
      <c r="F691" s="247"/>
      <c r="G691" s="269"/>
      <c r="H691" s="247"/>
      <c r="I691" s="270"/>
      <c r="J691" s="270"/>
      <c r="K691" s="270"/>
      <c r="L691" s="247"/>
      <c r="M691" s="271"/>
      <c r="N691" s="271"/>
      <c r="O691" s="272"/>
      <c r="P691" s="276"/>
      <c r="Q691" s="277"/>
      <c r="R691" s="274"/>
      <c r="S691" s="275"/>
      <c r="T691" s="275"/>
      <c r="U691" s="247"/>
    </row>
    <row r="692" ht="43.5" customHeight="1">
      <c r="A692" s="247"/>
      <c r="B692" s="247"/>
      <c r="C692" s="266"/>
      <c r="D692" s="267"/>
      <c r="E692" s="268"/>
      <c r="F692" s="247"/>
      <c r="G692" s="269"/>
      <c r="H692" s="247"/>
      <c r="I692" s="270"/>
      <c r="J692" s="270"/>
      <c r="K692" s="270"/>
      <c r="L692" s="247"/>
      <c r="M692" s="271"/>
      <c r="N692" s="271"/>
      <c r="O692" s="272"/>
      <c r="P692" s="276"/>
      <c r="Q692" s="277"/>
      <c r="R692" s="274"/>
      <c r="S692" s="275"/>
      <c r="T692" s="275"/>
      <c r="U692" s="247"/>
    </row>
    <row r="693" ht="43.5" customHeight="1">
      <c r="A693" s="247"/>
      <c r="B693" s="247"/>
      <c r="C693" s="266"/>
      <c r="D693" s="267"/>
      <c r="E693" s="268"/>
      <c r="F693" s="247"/>
      <c r="G693" s="269"/>
      <c r="H693" s="247"/>
      <c r="I693" s="270"/>
      <c r="J693" s="270"/>
      <c r="K693" s="270"/>
      <c r="L693" s="247"/>
      <c r="M693" s="271"/>
      <c r="N693" s="271"/>
      <c r="O693" s="272"/>
      <c r="P693" s="276"/>
      <c r="Q693" s="277"/>
      <c r="R693" s="274"/>
      <c r="S693" s="275"/>
      <c r="T693" s="275"/>
      <c r="U693" s="247"/>
    </row>
    <row r="694" ht="43.5" customHeight="1">
      <c r="A694" s="247"/>
      <c r="B694" s="247"/>
      <c r="C694" s="266"/>
      <c r="D694" s="267"/>
      <c r="E694" s="268"/>
      <c r="F694" s="247"/>
      <c r="G694" s="269"/>
      <c r="H694" s="247"/>
      <c r="I694" s="270"/>
      <c r="J694" s="270"/>
      <c r="K694" s="270"/>
      <c r="L694" s="247"/>
      <c r="M694" s="271"/>
      <c r="N694" s="271"/>
      <c r="O694" s="272"/>
      <c r="P694" s="276"/>
      <c r="Q694" s="277"/>
      <c r="R694" s="274"/>
      <c r="S694" s="275"/>
      <c r="T694" s="275"/>
      <c r="U694" s="247"/>
    </row>
    <row r="695" ht="43.5" customHeight="1">
      <c r="A695" s="247"/>
      <c r="B695" s="247"/>
      <c r="C695" s="266"/>
      <c r="D695" s="267"/>
      <c r="E695" s="268"/>
      <c r="F695" s="247"/>
      <c r="G695" s="269"/>
      <c r="H695" s="247"/>
      <c r="I695" s="270"/>
      <c r="J695" s="270"/>
      <c r="K695" s="270"/>
      <c r="L695" s="247"/>
      <c r="M695" s="271"/>
      <c r="N695" s="271"/>
      <c r="O695" s="272"/>
      <c r="P695" s="276"/>
      <c r="Q695" s="277"/>
      <c r="R695" s="274"/>
      <c r="S695" s="275"/>
      <c r="T695" s="275"/>
      <c r="U695" s="247"/>
    </row>
    <row r="696" ht="43.5" customHeight="1">
      <c r="A696" s="247"/>
      <c r="B696" s="247"/>
      <c r="C696" s="266"/>
      <c r="D696" s="267"/>
      <c r="E696" s="268"/>
      <c r="F696" s="247"/>
      <c r="G696" s="269"/>
      <c r="H696" s="247"/>
      <c r="I696" s="270"/>
      <c r="J696" s="270"/>
      <c r="K696" s="270"/>
      <c r="L696" s="247"/>
      <c r="M696" s="271"/>
      <c r="N696" s="271"/>
      <c r="O696" s="272"/>
      <c r="P696" s="276"/>
      <c r="Q696" s="277"/>
      <c r="R696" s="274"/>
      <c r="S696" s="275"/>
      <c r="T696" s="275"/>
      <c r="U696" s="247"/>
    </row>
    <row r="697" ht="43.5" customHeight="1">
      <c r="A697" s="247"/>
      <c r="B697" s="247"/>
      <c r="C697" s="266"/>
      <c r="D697" s="267"/>
      <c r="E697" s="268"/>
      <c r="F697" s="247"/>
      <c r="G697" s="269"/>
      <c r="H697" s="247"/>
      <c r="I697" s="270"/>
      <c r="J697" s="270"/>
      <c r="K697" s="270"/>
      <c r="L697" s="247"/>
      <c r="M697" s="271"/>
      <c r="N697" s="271"/>
      <c r="O697" s="272"/>
      <c r="P697" s="276"/>
      <c r="Q697" s="277"/>
      <c r="R697" s="274"/>
      <c r="S697" s="275"/>
      <c r="T697" s="275"/>
      <c r="U697" s="247"/>
    </row>
    <row r="698" ht="43.5" customHeight="1">
      <c r="A698" s="247"/>
      <c r="B698" s="247"/>
      <c r="C698" s="266"/>
      <c r="D698" s="267"/>
      <c r="E698" s="268"/>
      <c r="F698" s="247"/>
      <c r="G698" s="269"/>
      <c r="H698" s="247"/>
      <c r="I698" s="270"/>
      <c r="J698" s="270"/>
      <c r="K698" s="270"/>
      <c r="L698" s="247"/>
      <c r="M698" s="271"/>
      <c r="N698" s="271"/>
      <c r="O698" s="272"/>
      <c r="P698" s="276"/>
      <c r="Q698" s="277"/>
      <c r="R698" s="274"/>
      <c r="S698" s="275"/>
      <c r="T698" s="275"/>
      <c r="U698" s="247"/>
    </row>
    <row r="699" ht="43.5" customHeight="1">
      <c r="A699" s="247"/>
      <c r="B699" s="247"/>
      <c r="C699" s="266"/>
      <c r="D699" s="267"/>
      <c r="E699" s="268"/>
      <c r="F699" s="247"/>
      <c r="G699" s="269"/>
      <c r="H699" s="247"/>
      <c r="I699" s="270"/>
      <c r="J699" s="270"/>
      <c r="K699" s="270"/>
      <c r="L699" s="247"/>
      <c r="M699" s="271"/>
      <c r="N699" s="271"/>
      <c r="O699" s="272"/>
      <c r="P699" s="276"/>
      <c r="Q699" s="277"/>
      <c r="R699" s="274"/>
      <c r="S699" s="275"/>
      <c r="T699" s="275"/>
      <c r="U699" s="247"/>
    </row>
    <row r="700" ht="43.5" customHeight="1">
      <c r="A700" s="247"/>
      <c r="B700" s="247"/>
      <c r="C700" s="266"/>
      <c r="D700" s="267"/>
      <c r="E700" s="268"/>
      <c r="F700" s="247"/>
      <c r="G700" s="269"/>
      <c r="H700" s="247"/>
      <c r="I700" s="270"/>
      <c r="J700" s="270"/>
      <c r="K700" s="270"/>
      <c r="L700" s="247"/>
      <c r="M700" s="271"/>
      <c r="N700" s="271"/>
      <c r="O700" s="272"/>
      <c r="P700" s="276"/>
      <c r="Q700" s="277"/>
      <c r="R700" s="274"/>
      <c r="S700" s="275"/>
      <c r="T700" s="275"/>
      <c r="U700" s="247"/>
    </row>
    <row r="701" ht="43.5" customHeight="1">
      <c r="A701" s="247"/>
      <c r="B701" s="247"/>
      <c r="C701" s="266"/>
      <c r="D701" s="267"/>
      <c r="E701" s="268"/>
      <c r="F701" s="247"/>
      <c r="G701" s="269"/>
      <c r="H701" s="247"/>
      <c r="I701" s="270"/>
      <c r="J701" s="270"/>
      <c r="K701" s="270"/>
      <c r="L701" s="247"/>
      <c r="M701" s="271"/>
      <c r="N701" s="271"/>
      <c r="O701" s="272"/>
      <c r="P701" s="276"/>
      <c r="Q701" s="277"/>
      <c r="R701" s="274"/>
      <c r="S701" s="275"/>
      <c r="T701" s="275"/>
      <c r="U701" s="247"/>
    </row>
    <row r="702" ht="43.5" customHeight="1">
      <c r="A702" s="247"/>
      <c r="B702" s="247"/>
      <c r="C702" s="266"/>
      <c r="D702" s="267"/>
      <c r="E702" s="268"/>
      <c r="F702" s="247"/>
      <c r="G702" s="269"/>
      <c r="H702" s="247"/>
      <c r="I702" s="270"/>
      <c r="J702" s="270"/>
      <c r="K702" s="270"/>
      <c r="L702" s="247"/>
      <c r="M702" s="271"/>
      <c r="N702" s="271"/>
      <c r="O702" s="272"/>
      <c r="P702" s="276"/>
      <c r="Q702" s="277"/>
      <c r="R702" s="274"/>
      <c r="S702" s="275"/>
      <c r="T702" s="275"/>
      <c r="U702" s="247"/>
    </row>
    <row r="703" ht="43.5" customHeight="1">
      <c r="A703" s="247"/>
      <c r="B703" s="247"/>
      <c r="C703" s="266"/>
      <c r="D703" s="267"/>
      <c r="E703" s="268"/>
      <c r="F703" s="247"/>
      <c r="G703" s="269"/>
      <c r="H703" s="247"/>
      <c r="I703" s="270"/>
      <c r="J703" s="270"/>
      <c r="K703" s="270"/>
      <c r="L703" s="247"/>
      <c r="M703" s="271"/>
      <c r="N703" s="271"/>
      <c r="O703" s="272"/>
      <c r="P703" s="276"/>
      <c r="Q703" s="277"/>
      <c r="R703" s="274"/>
      <c r="S703" s="275"/>
      <c r="T703" s="275"/>
      <c r="U703" s="247"/>
    </row>
    <row r="704" ht="43.5" customHeight="1">
      <c r="A704" s="247"/>
      <c r="B704" s="247"/>
      <c r="C704" s="266"/>
      <c r="D704" s="267"/>
      <c r="E704" s="268"/>
      <c r="F704" s="247"/>
      <c r="G704" s="269"/>
      <c r="H704" s="247"/>
      <c r="I704" s="270"/>
      <c r="J704" s="270"/>
      <c r="K704" s="270"/>
      <c r="L704" s="247"/>
      <c r="M704" s="271"/>
      <c r="N704" s="271"/>
      <c r="O704" s="272"/>
      <c r="P704" s="276"/>
      <c r="Q704" s="277"/>
      <c r="R704" s="274"/>
      <c r="S704" s="275"/>
      <c r="T704" s="275"/>
      <c r="U704" s="247"/>
    </row>
    <row r="705" ht="43.5" customHeight="1">
      <c r="A705" s="247"/>
      <c r="B705" s="247"/>
      <c r="C705" s="266"/>
      <c r="D705" s="267"/>
      <c r="E705" s="268"/>
      <c r="F705" s="247"/>
      <c r="G705" s="269"/>
      <c r="H705" s="247"/>
      <c r="I705" s="270"/>
      <c r="J705" s="270"/>
      <c r="K705" s="270"/>
      <c r="L705" s="247"/>
      <c r="M705" s="271"/>
      <c r="N705" s="271"/>
      <c r="O705" s="272"/>
      <c r="P705" s="276"/>
      <c r="Q705" s="277"/>
      <c r="R705" s="274"/>
      <c r="S705" s="275"/>
      <c r="T705" s="275"/>
      <c r="U705" s="247"/>
    </row>
    <row r="706" ht="43.5" customHeight="1">
      <c r="A706" s="247"/>
      <c r="B706" s="247"/>
      <c r="C706" s="266"/>
      <c r="D706" s="267"/>
      <c r="E706" s="268"/>
      <c r="F706" s="247"/>
      <c r="G706" s="269"/>
      <c r="H706" s="247"/>
      <c r="I706" s="270"/>
      <c r="J706" s="270"/>
      <c r="K706" s="270"/>
      <c r="L706" s="247"/>
      <c r="M706" s="271"/>
      <c r="N706" s="271"/>
      <c r="O706" s="272"/>
      <c r="P706" s="276"/>
      <c r="Q706" s="277"/>
      <c r="R706" s="274"/>
      <c r="S706" s="275"/>
      <c r="T706" s="275"/>
      <c r="U706" s="247"/>
    </row>
    <row r="707" ht="43.5" customHeight="1">
      <c r="A707" s="247"/>
      <c r="B707" s="247"/>
      <c r="C707" s="266"/>
      <c r="D707" s="267"/>
      <c r="E707" s="268"/>
      <c r="F707" s="247"/>
      <c r="G707" s="269"/>
      <c r="H707" s="247"/>
      <c r="I707" s="270"/>
      <c r="J707" s="270"/>
      <c r="K707" s="270"/>
      <c r="L707" s="247"/>
      <c r="M707" s="271"/>
      <c r="N707" s="271"/>
      <c r="O707" s="272"/>
      <c r="P707" s="276"/>
      <c r="Q707" s="277"/>
      <c r="R707" s="274"/>
      <c r="S707" s="275"/>
      <c r="T707" s="275"/>
      <c r="U707" s="247"/>
    </row>
    <row r="708" ht="43.5" customHeight="1">
      <c r="A708" s="247"/>
      <c r="B708" s="247"/>
      <c r="C708" s="266"/>
      <c r="D708" s="267"/>
      <c r="E708" s="268"/>
      <c r="F708" s="247"/>
      <c r="G708" s="269"/>
      <c r="H708" s="247"/>
      <c r="I708" s="270"/>
      <c r="J708" s="270"/>
      <c r="K708" s="270"/>
      <c r="L708" s="247"/>
      <c r="M708" s="271"/>
      <c r="N708" s="271"/>
      <c r="O708" s="272"/>
      <c r="P708" s="276"/>
      <c r="Q708" s="277"/>
      <c r="R708" s="274"/>
      <c r="S708" s="275"/>
      <c r="T708" s="275"/>
      <c r="U708" s="247"/>
    </row>
    <row r="709" ht="43.5" customHeight="1">
      <c r="A709" s="247"/>
      <c r="B709" s="247"/>
      <c r="C709" s="266"/>
      <c r="D709" s="267"/>
      <c r="E709" s="268"/>
      <c r="F709" s="247"/>
      <c r="G709" s="269"/>
      <c r="H709" s="247"/>
      <c r="I709" s="270"/>
      <c r="J709" s="270"/>
      <c r="K709" s="270"/>
      <c r="L709" s="247"/>
      <c r="M709" s="271"/>
      <c r="N709" s="271"/>
      <c r="O709" s="272"/>
      <c r="P709" s="276"/>
      <c r="Q709" s="277"/>
      <c r="R709" s="274"/>
      <c r="S709" s="275"/>
      <c r="T709" s="275"/>
      <c r="U709" s="247"/>
    </row>
    <row r="710" ht="43.5" customHeight="1">
      <c r="A710" s="247"/>
      <c r="B710" s="247"/>
      <c r="C710" s="266"/>
      <c r="D710" s="267"/>
      <c r="E710" s="268"/>
      <c r="F710" s="247"/>
      <c r="G710" s="269"/>
      <c r="H710" s="247"/>
      <c r="I710" s="270"/>
      <c r="J710" s="270"/>
      <c r="K710" s="270"/>
      <c r="L710" s="247"/>
      <c r="M710" s="271"/>
      <c r="N710" s="271"/>
      <c r="O710" s="272"/>
      <c r="P710" s="276"/>
      <c r="Q710" s="277"/>
      <c r="R710" s="274"/>
      <c r="S710" s="275"/>
      <c r="T710" s="275"/>
      <c r="U710" s="247"/>
    </row>
    <row r="711" ht="43.5" customHeight="1">
      <c r="A711" s="247"/>
      <c r="B711" s="247"/>
      <c r="C711" s="266"/>
      <c r="D711" s="267"/>
      <c r="E711" s="268"/>
      <c r="F711" s="247"/>
      <c r="G711" s="269"/>
      <c r="H711" s="247"/>
      <c r="I711" s="270"/>
      <c r="J711" s="270"/>
      <c r="K711" s="270"/>
      <c r="L711" s="247"/>
      <c r="M711" s="271"/>
      <c r="N711" s="271"/>
      <c r="O711" s="272"/>
      <c r="P711" s="276"/>
      <c r="Q711" s="277"/>
      <c r="R711" s="274"/>
      <c r="S711" s="275"/>
      <c r="T711" s="275"/>
      <c r="U711" s="247"/>
    </row>
    <row r="712" ht="43.5" customHeight="1">
      <c r="A712" s="247"/>
      <c r="B712" s="247"/>
      <c r="C712" s="266"/>
      <c r="D712" s="267"/>
      <c r="E712" s="268"/>
      <c r="F712" s="247"/>
      <c r="G712" s="269"/>
      <c r="H712" s="247"/>
      <c r="I712" s="270"/>
      <c r="J712" s="270"/>
      <c r="K712" s="270"/>
      <c r="L712" s="247"/>
      <c r="M712" s="271"/>
      <c r="N712" s="271"/>
      <c r="O712" s="272"/>
      <c r="P712" s="276"/>
      <c r="Q712" s="277"/>
      <c r="R712" s="274"/>
      <c r="S712" s="275"/>
      <c r="T712" s="275"/>
      <c r="U712" s="247"/>
    </row>
    <row r="713" ht="43.5" customHeight="1">
      <c r="A713" s="247"/>
      <c r="B713" s="247"/>
      <c r="C713" s="266"/>
      <c r="D713" s="267"/>
      <c r="E713" s="268"/>
      <c r="F713" s="247"/>
      <c r="G713" s="269"/>
      <c r="H713" s="247"/>
      <c r="I713" s="270"/>
      <c r="J713" s="270"/>
      <c r="K713" s="270"/>
      <c r="L713" s="247"/>
      <c r="M713" s="271"/>
      <c r="N713" s="271"/>
      <c r="O713" s="272"/>
      <c r="P713" s="276"/>
      <c r="Q713" s="277"/>
      <c r="R713" s="274"/>
      <c r="S713" s="275"/>
      <c r="T713" s="275"/>
      <c r="U713" s="247"/>
    </row>
    <row r="714" ht="43.5" customHeight="1">
      <c r="A714" s="247"/>
      <c r="B714" s="247"/>
      <c r="C714" s="266"/>
      <c r="D714" s="267"/>
      <c r="E714" s="268"/>
      <c r="F714" s="247"/>
      <c r="G714" s="269"/>
      <c r="H714" s="247"/>
      <c r="I714" s="270"/>
      <c r="J714" s="270"/>
      <c r="K714" s="270"/>
      <c r="L714" s="247"/>
      <c r="M714" s="271"/>
      <c r="N714" s="271"/>
      <c r="O714" s="272"/>
      <c r="P714" s="276"/>
      <c r="Q714" s="277"/>
      <c r="R714" s="274"/>
      <c r="S714" s="275"/>
      <c r="T714" s="275"/>
      <c r="U714" s="247"/>
    </row>
    <row r="715" ht="43.5" customHeight="1">
      <c r="A715" s="247"/>
      <c r="B715" s="247"/>
      <c r="C715" s="266"/>
      <c r="D715" s="267"/>
      <c r="E715" s="268"/>
      <c r="F715" s="247"/>
      <c r="G715" s="269"/>
      <c r="H715" s="247"/>
      <c r="I715" s="270"/>
      <c r="J715" s="270"/>
      <c r="K715" s="270"/>
      <c r="L715" s="247"/>
      <c r="M715" s="271"/>
      <c r="N715" s="271"/>
      <c r="O715" s="272"/>
      <c r="P715" s="276"/>
      <c r="Q715" s="277"/>
      <c r="R715" s="274"/>
      <c r="S715" s="275"/>
      <c r="T715" s="275"/>
      <c r="U715" s="247"/>
    </row>
    <row r="716" ht="43.5" customHeight="1">
      <c r="A716" s="247"/>
      <c r="B716" s="247"/>
      <c r="C716" s="266"/>
      <c r="D716" s="267"/>
      <c r="E716" s="268"/>
      <c r="F716" s="247"/>
      <c r="G716" s="269"/>
      <c r="H716" s="247"/>
      <c r="I716" s="270"/>
      <c r="J716" s="270"/>
      <c r="K716" s="270"/>
      <c r="L716" s="247"/>
      <c r="M716" s="271"/>
      <c r="N716" s="271"/>
      <c r="O716" s="272"/>
      <c r="P716" s="276"/>
      <c r="Q716" s="277"/>
      <c r="R716" s="274"/>
      <c r="S716" s="275"/>
      <c r="T716" s="275"/>
      <c r="U716" s="247"/>
    </row>
    <row r="717" ht="43.5" customHeight="1">
      <c r="A717" s="247"/>
      <c r="B717" s="247"/>
      <c r="C717" s="266"/>
      <c r="D717" s="267"/>
      <c r="E717" s="268"/>
      <c r="F717" s="247"/>
      <c r="G717" s="269"/>
      <c r="H717" s="247"/>
      <c r="I717" s="270"/>
      <c r="J717" s="270"/>
      <c r="K717" s="270"/>
      <c r="L717" s="247"/>
      <c r="M717" s="271"/>
      <c r="N717" s="271"/>
      <c r="O717" s="272"/>
      <c r="P717" s="276"/>
      <c r="Q717" s="277"/>
      <c r="R717" s="274"/>
      <c r="S717" s="275"/>
      <c r="T717" s="275"/>
      <c r="U717" s="247"/>
    </row>
    <row r="718" ht="43.5" customHeight="1">
      <c r="A718" s="247"/>
      <c r="B718" s="247"/>
      <c r="C718" s="266"/>
      <c r="D718" s="267"/>
      <c r="E718" s="268"/>
      <c r="F718" s="247"/>
      <c r="G718" s="269"/>
      <c r="H718" s="247"/>
      <c r="I718" s="270"/>
      <c r="J718" s="270"/>
      <c r="K718" s="270"/>
      <c r="L718" s="247"/>
      <c r="M718" s="271"/>
      <c r="N718" s="271"/>
      <c r="O718" s="272"/>
      <c r="P718" s="276"/>
      <c r="Q718" s="277"/>
      <c r="R718" s="274"/>
      <c r="S718" s="275"/>
      <c r="T718" s="275"/>
      <c r="U718" s="247"/>
    </row>
    <row r="719" ht="43.5" customHeight="1">
      <c r="A719" s="247"/>
      <c r="B719" s="247"/>
      <c r="C719" s="266"/>
      <c r="D719" s="267"/>
      <c r="E719" s="268"/>
      <c r="F719" s="247"/>
      <c r="G719" s="269"/>
      <c r="H719" s="247"/>
      <c r="I719" s="270"/>
      <c r="J719" s="270"/>
      <c r="K719" s="270"/>
      <c r="L719" s="247"/>
      <c r="M719" s="271"/>
      <c r="N719" s="271"/>
      <c r="O719" s="272"/>
      <c r="P719" s="276"/>
      <c r="Q719" s="277"/>
      <c r="R719" s="274"/>
      <c r="S719" s="275"/>
      <c r="T719" s="275"/>
      <c r="U719" s="247"/>
    </row>
    <row r="720" ht="43.5" customHeight="1">
      <c r="A720" s="247"/>
      <c r="B720" s="247"/>
      <c r="C720" s="266"/>
      <c r="D720" s="267"/>
      <c r="E720" s="268"/>
      <c r="F720" s="247"/>
      <c r="G720" s="269"/>
      <c r="H720" s="247"/>
      <c r="I720" s="270"/>
      <c r="J720" s="270"/>
      <c r="K720" s="270"/>
      <c r="L720" s="247"/>
      <c r="M720" s="271"/>
      <c r="N720" s="271"/>
      <c r="O720" s="272"/>
      <c r="P720" s="276"/>
      <c r="Q720" s="277"/>
      <c r="R720" s="274"/>
      <c r="S720" s="275"/>
      <c r="T720" s="275"/>
      <c r="U720" s="247"/>
    </row>
    <row r="721" ht="43.5" customHeight="1">
      <c r="A721" s="247"/>
      <c r="B721" s="247"/>
      <c r="C721" s="266"/>
      <c r="D721" s="267"/>
      <c r="E721" s="268"/>
      <c r="F721" s="247"/>
      <c r="G721" s="269"/>
      <c r="H721" s="247"/>
      <c r="I721" s="270"/>
      <c r="J721" s="270"/>
      <c r="K721" s="270"/>
      <c r="L721" s="247"/>
      <c r="M721" s="271"/>
      <c r="N721" s="271"/>
      <c r="O721" s="272"/>
      <c r="P721" s="276"/>
      <c r="Q721" s="277"/>
      <c r="R721" s="274"/>
      <c r="S721" s="275"/>
      <c r="T721" s="275"/>
      <c r="U721" s="247"/>
    </row>
    <row r="722" ht="43.5" customHeight="1">
      <c r="A722" s="247"/>
      <c r="B722" s="247"/>
      <c r="C722" s="266"/>
      <c r="D722" s="267"/>
      <c r="E722" s="268"/>
      <c r="F722" s="247"/>
      <c r="G722" s="269"/>
      <c r="H722" s="247"/>
      <c r="I722" s="270"/>
      <c r="J722" s="270"/>
      <c r="K722" s="270"/>
      <c r="L722" s="247"/>
      <c r="M722" s="271"/>
      <c r="N722" s="271"/>
      <c r="O722" s="272"/>
      <c r="P722" s="276"/>
      <c r="Q722" s="277"/>
      <c r="R722" s="274"/>
      <c r="S722" s="275"/>
      <c r="T722" s="275"/>
      <c r="U722" s="247"/>
    </row>
    <row r="723" ht="43.5" customHeight="1">
      <c r="A723" s="247"/>
      <c r="B723" s="247"/>
      <c r="C723" s="266"/>
      <c r="D723" s="267"/>
      <c r="E723" s="268"/>
      <c r="F723" s="247"/>
      <c r="G723" s="269"/>
      <c r="H723" s="247"/>
      <c r="I723" s="270"/>
      <c r="J723" s="270"/>
      <c r="K723" s="270"/>
      <c r="L723" s="247"/>
      <c r="M723" s="271"/>
      <c r="N723" s="271"/>
      <c r="O723" s="272"/>
      <c r="P723" s="276"/>
      <c r="Q723" s="277"/>
      <c r="R723" s="274"/>
      <c r="S723" s="275"/>
      <c r="T723" s="275"/>
      <c r="U723" s="247"/>
    </row>
    <row r="724" ht="43.5" customHeight="1">
      <c r="A724" s="247"/>
      <c r="B724" s="247"/>
      <c r="C724" s="266"/>
      <c r="D724" s="267"/>
      <c r="E724" s="268"/>
      <c r="F724" s="247"/>
      <c r="G724" s="269"/>
      <c r="H724" s="247"/>
      <c r="I724" s="270"/>
      <c r="J724" s="270"/>
      <c r="K724" s="270"/>
      <c r="L724" s="247"/>
      <c r="M724" s="271"/>
      <c r="N724" s="271"/>
      <c r="O724" s="272"/>
      <c r="P724" s="276"/>
      <c r="Q724" s="277"/>
      <c r="R724" s="274"/>
      <c r="S724" s="275"/>
      <c r="T724" s="275"/>
      <c r="U724" s="247"/>
    </row>
    <row r="725" ht="43.5" customHeight="1">
      <c r="A725" s="247"/>
      <c r="B725" s="247"/>
      <c r="C725" s="266"/>
      <c r="D725" s="267"/>
      <c r="E725" s="268"/>
      <c r="F725" s="247"/>
      <c r="G725" s="269"/>
      <c r="H725" s="247"/>
      <c r="I725" s="270"/>
      <c r="J725" s="270"/>
      <c r="K725" s="270"/>
      <c r="L725" s="247"/>
      <c r="M725" s="271"/>
      <c r="N725" s="271"/>
      <c r="O725" s="272"/>
      <c r="P725" s="276"/>
      <c r="Q725" s="277"/>
      <c r="R725" s="274"/>
      <c r="S725" s="275"/>
      <c r="T725" s="275"/>
      <c r="U725" s="247"/>
    </row>
    <row r="726" ht="43.5" customHeight="1">
      <c r="A726" s="247"/>
      <c r="B726" s="247"/>
      <c r="C726" s="266"/>
      <c r="D726" s="267"/>
      <c r="E726" s="268"/>
      <c r="F726" s="247"/>
      <c r="G726" s="269"/>
      <c r="H726" s="247"/>
      <c r="I726" s="270"/>
      <c r="J726" s="270"/>
      <c r="K726" s="270"/>
      <c r="L726" s="247"/>
      <c r="M726" s="271"/>
      <c r="N726" s="271"/>
      <c r="O726" s="272"/>
      <c r="P726" s="276"/>
      <c r="Q726" s="277"/>
      <c r="R726" s="274"/>
      <c r="S726" s="275"/>
      <c r="T726" s="275"/>
      <c r="U726" s="247"/>
    </row>
    <row r="727" ht="43.5" customHeight="1">
      <c r="A727" s="247"/>
      <c r="B727" s="247"/>
      <c r="C727" s="266"/>
      <c r="D727" s="267"/>
      <c r="E727" s="268"/>
      <c r="F727" s="247"/>
      <c r="G727" s="269"/>
      <c r="H727" s="247"/>
      <c r="I727" s="270"/>
      <c r="J727" s="270"/>
      <c r="K727" s="270"/>
      <c r="L727" s="247"/>
      <c r="M727" s="271"/>
      <c r="N727" s="271"/>
      <c r="O727" s="272"/>
      <c r="P727" s="276"/>
      <c r="Q727" s="277"/>
      <c r="R727" s="274"/>
      <c r="S727" s="275"/>
      <c r="T727" s="275"/>
      <c r="U727" s="247"/>
    </row>
    <row r="728" ht="43.5" customHeight="1">
      <c r="A728" s="247"/>
      <c r="B728" s="247"/>
      <c r="C728" s="266"/>
      <c r="D728" s="267"/>
      <c r="E728" s="268"/>
      <c r="F728" s="247"/>
      <c r="G728" s="269"/>
      <c r="H728" s="247"/>
      <c r="I728" s="270"/>
      <c r="J728" s="270"/>
      <c r="K728" s="270"/>
      <c r="L728" s="247"/>
      <c r="M728" s="271"/>
      <c r="N728" s="271"/>
      <c r="O728" s="272"/>
      <c r="P728" s="276"/>
      <c r="Q728" s="277"/>
      <c r="R728" s="274"/>
      <c r="S728" s="275"/>
      <c r="T728" s="275"/>
      <c r="U728" s="247"/>
    </row>
    <row r="729" ht="43.5" customHeight="1">
      <c r="A729" s="247"/>
      <c r="B729" s="247"/>
      <c r="C729" s="266"/>
      <c r="D729" s="267"/>
      <c r="E729" s="268"/>
      <c r="F729" s="247"/>
      <c r="G729" s="269"/>
      <c r="H729" s="247"/>
      <c r="I729" s="270"/>
      <c r="J729" s="270"/>
      <c r="K729" s="270"/>
      <c r="L729" s="247"/>
      <c r="M729" s="271"/>
      <c r="N729" s="271"/>
      <c r="O729" s="272"/>
      <c r="P729" s="276"/>
      <c r="Q729" s="277"/>
      <c r="R729" s="274"/>
      <c r="S729" s="275"/>
      <c r="T729" s="275"/>
      <c r="U729" s="247"/>
    </row>
    <row r="730" ht="43.5" customHeight="1">
      <c r="A730" s="247"/>
      <c r="B730" s="247"/>
      <c r="C730" s="266"/>
      <c r="D730" s="267"/>
      <c r="E730" s="268"/>
      <c r="F730" s="247"/>
      <c r="G730" s="269"/>
      <c r="H730" s="247"/>
      <c r="I730" s="270"/>
      <c r="J730" s="270"/>
      <c r="K730" s="270"/>
      <c r="L730" s="247"/>
      <c r="M730" s="271"/>
      <c r="N730" s="271"/>
      <c r="O730" s="272"/>
      <c r="P730" s="276"/>
      <c r="Q730" s="277"/>
      <c r="R730" s="274"/>
      <c r="S730" s="275"/>
      <c r="T730" s="275"/>
      <c r="U730" s="247"/>
    </row>
    <row r="731" ht="43.5" customHeight="1">
      <c r="A731" s="247"/>
      <c r="B731" s="247"/>
      <c r="C731" s="266"/>
      <c r="D731" s="267"/>
      <c r="E731" s="268"/>
      <c r="F731" s="247"/>
      <c r="G731" s="269"/>
      <c r="H731" s="247"/>
      <c r="I731" s="270"/>
      <c r="J731" s="270"/>
      <c r="K731" s="270"/>
      <c r="L731" s="247"/>
      <c r="M731" s="271"/>
      <c r="N731" s="271"/>
      <c r="O731" s="272"/>
      <c r="P731" s="276"/>
      <c r="Q731" s="277"/>
      <c r="R731" s="274"/>
      <c r="S731" s="275"/>
      <c r="T731" s="275"/>
      <c r="U731" s="247"/>
    </row>
    <row r="732" ht="43.5" customHeight="1">
      <c r="A732" s="247"/>
      <c r="B732" s="247"/>
      <c r="C732" s="266"/>
      <c r="D732" s="267"/>
      <c r="E732" s="268"/>
      <c r="F732" s="247"/>
      <c r="G732" s="269"/>
      <c r="H732" s="247"/>
      <c r="I732" s="270"/>
      <c r="J732" s="270"/>
      <c r="K732" s="270"/>
      <c r="L732" s="247"/>
      <c r="M732" s="271"/>
      <c r="N732" s="271"/>
      <c r="O732" s="272"/>
      <c r="P732" s="276"/>
      <c r="Q732" s="277"/>
      <c r="R732" s="274"/>
      <c r="S732" s="275"/>
      <c r="T732" s="275"/>
      <c r="U732" s="247"/>
    </row>
    <row r="733" ht="43.5" customHeight="1">
      <c r="A733" s="247"/>
      <c r="B733" s="247"/>
      <c r="C733" s="266"/>
      <c r="D733" s="267"/>
      <c r="E733" s="268"/>
      <c r="F733" s="247"/>
      <c r="G733" s="269"/>
      <c r="H733" s="247"/>
      <c r="I733" s="270"/>
      <c r="J733" s="270"/>
      <c r="K733" s="270"/>
      <c r="L733" s="247"/>
      <c r="M733" s="271"/>
      <c r="N733" s="271"/>
      <c r="O733" s="272"/>
      <c r="P733" s="276"/>
      <c r="Q733" s="277"/>
      <c r="R733" s="274"/>
      <c r="S733" s="275"/>
      <c r="T733" s="275"/>
      <c r="U733" s="247"/>
    </row>
    <row r="734" ht="43.5" customHeight="1">
      <c r="A734" s="247"/>
      <c r="B734" s="247"/>
      <c r="C734" s="266"/>
      <c r="D734" s="267"/>
      <c r="E734" s="268"/>
      <c r="F734" s="247"/>
      <c r="G734" s="269"/>
      <c r="H734" s="247"/>
      <c r="I734" s="270"/>
      <c r="J734" s="270"/>
      <c r="K734" s="270"/>
      <c r="L734" s="247"/>
      <c r="M734" s="271"/>
      <c r="N734" s="271"/>
      <c r="O734" s="272"/>
      <c r="P734" s="276"/>
      <c r="Q734" s="277"/>
      <c r="R734" s="274"/>
      <c r="S734" s="275"/>
      <c r="T734" s="275"/>
      <c r="U734" s="247"/>
    </row>
    <row r="735" ht="43.5" customHeight="1">
      <c r="A735" s="247"/>
      <c r="B735" s="247"/>
      <c r="C735" s="266"/>
      <c r="D735" s="267"/>
      <c r="E735" s="268"/>
      <c r="F735" s="247"/>
      <c r="G735" s="269"/>
      <c r="H735" s="247"/>
      <c r="I735" s="270"/>
      <c r="J735" s="270"/>
      <c r="K735" s="270"/>
      <c r="L735" s="247"/>
      <c r="M735" s="271"/>
      <c r="N735" s="271"/>
      <c r="O735" s="272"/>
      <c r="P735" s="276"/>
      <c r="Q735" s="277"/>
      <c r="R735" s="274"/>
      <c r="S735" s="275"/>
      <c r="T735" s="275"/>
      <c r="U735" s="247"/>
    </row>
    <row r="736" ht="43.5" customHeight="1">
      <c r="A736" s="247"/>
      <c r="B736" s="247"/>
      <c r="C736" s="266"/>
      <c r="D736" s="267"/>
      <c r="E736" s="268"/>
      <c r="F736" s="247"/>
      <c r="G736" s="269"/>
      <c r="H736" s="247"/>
      <c r="I736" s="270"/>
      <c r="J736" s="270"/>
      <c r="K736" s="270"/>
      <c r="L736" s="247"/>
      <c r="M736" s="271"/>
      <c r="N736" s="271"/>
      <c r="O736" s="272"/>
      <c r="P736" s="276"/>
      <c r="Q736" s="277"/>
      <c r="R736" s="274"/>
      <c r="S736" s="275"/>
      <c r="T736" s="275"/>
      <c r="U736" s="247"/>
    </row>
    <row r="737" ht="43.5" customHeight="1">
      <c r="A737" s="247"/>
      <c r="B737" s="247"/>
      <c r="C737" s="266"/>
      <c r="D737" s="267"/>
      <c r="E737" s="268"/>
      <c r="F737" s="247"/>
      <c r="G737" s="269"/>
      <c r="H737" s="247"/>
      <c r="I737" s="270"/>
      <c r="J737" s="270"/>
      <c r="K737" s="270"/>
      <c r="L737" s="247"/>
      <c r="M737" s="271"/>
      <c r="N737" s="271"/>
      <c r="O737" s="272"/>
      <c r="P737" s="276"/>
      <c r="Q737" s="277"/>
      <c r="R737" s="274"/>
      <c r="S737" s="275"/>
      <c r="T737" s="275"/>
      <c r="U737" s="247"/>
    </row>
    <row r="738" ht="43.5" customHeight="1">
      <c r="A738" s="247"/>
      <c r="B738" s="247"/>
      <c r="C738" s="266"/>
      <c r="D738" s="267"/>
      <c r="E738" s="268"/>
      <c r="F738" s="247"/>
      <c r="G738" s="269"/>
      <c r="H738" s="247"/>
      <c r="I738" s="270"/>
      <c r="J738" s="270"/>
      <c r="K738" s="270"/>
      <c r="L738" s="247"/>
      <c r="M738" s="271"/>
      <c r="N738" s="271"/>
      <c r="O738" s="272"/>
      <c r="P738" s="276"/>
      <c r="Q738" s="277"/>
      <c r="R738" s="274"/>
      <c r="S738" s="275"/>
      <c r="T738" s="275"/>
      <c r="U738" s="247"/>
    </row>
    <row r="739" ht="43.5" customHeight="1">
      <c r="A739" s="247"/>
      <c r="B739" s="247"/>
      <c r="C739" s="266"/>
      <c r="D739" s="267"/>
      <c r="E739" s="268"/>
      <c r="F739" s="247"/>
      <c r="G739" s="269"/>
      <c r="H739" s="247"/>
      <c r="I739" s="270"/>
      <c r="J739" s="270"/>
      <c r="K739" s="270"/>
      <c r="L739" s="247"/>
      <c r="M739" s="271"/>
      <c r="N739" s="271"/>
      <c r="O739" s="272"/>
      <c r="P739" s="276"/>
      <c r="Q739" s="277"/>
      <c r="R739" s="274"/>
      <c r="S739" s="275"/>
      <c r="T739" s="275"/>
      <c r="U739" s="247"/>
    </row>
    <row r="740" ht="43.5" customHeight="1">
      <c r="A740" s="247"/>
      <c r="B740" s="247"/>
      <c r="C740" s="266"/>
      <c r="D740" s="267"/>
      <c r="E740" s="268"/>
      <c r="F740" s="247"/>
      <c r="G740" s="269"/>
      <c r="H740" s="247"/>
      <c r="I740" s="270"/>
      <c r="J740" s="270"/>
      <c r="K740" s="270"/>
      <c r="L740" s="247"/>
      <c r="M740" s="271"/>
      <c r="N740" s="271"/>
      <c r="O740" s="272"/>
      <c r="P740" s="276"/>
      <c r="Q740" s="277"/>
      <c r="R740" s="274"/>
      <c r="S740" s="275"/>
      <c r="T740" s="275"/>
      <c r="U740" s="247"/>
    </row>
    <row r="741" ht="43.5" customHeight="1">
      <c r="A741" s="247"/>
      <c r="B741" s="247"/>
      <c r="C741" s="266"/>
      <c r="D741" s="267"/>
      <c r="E741" s="268"/>
      <c r="F741" s="247"/>
      <c r="G741" s="269"/>
      <c r="H741" s="247"/>
      <c r="I741" s="270"/>
      <c r="J741" s="270"/>
      <c r="K741" s="270"/>
      <c r="L741" s="247"/>
      <c r="M741" s="271"/>
      <c r="N741" s="271"/>
      <c r="O741" s="272"/>
      <c r="P741" s="276"/>
      <c r="Q741" s="277"/>
      <c r="R741" s="274"/>
      <c r="S741" s="275"/>
      <c r="T741" s="275"/>
      <c r="U741" s="247"/>
    </row>
    <row r="742" ht="43.5" customHeight="1">
      <c r="A742" s="247"/>
      <c r="B742" s="247"/>
      <c r="C742" s="266"/>
      <c r="D742" s="267"/>
      <c r="E742" s="268"/>
      <c r="F742" s="247"/>
      <c r="G742" s="269"/>
      <c r="H742" s="247"/>
      <c r="I742" s="270"/>
      <c r="J742" s="270"/>
      <c r="K742" s="270"/>
      <c r="L742" s="247"/>
      <c r="M742" s="271"/>
      <c r="N742" s="271"/>
      <c r="O742" s="272"/>
      <c r="P742" s="276"/>
      <c r="Q742" s="277"/>
      <c r="R742" s="274"/>
      <c r="S742" s="275"/>
      <c r="T742" s="275"/>
      <c r="U742" s="247"/>
    </row>
    <row r="743" ht="43.5" customHeight="1">
      <c r="A743" s="247"/>
      <c r="B743" s="247"/>
      <c r="C743" s="266"/>
      <c r="D743" s="267"/>
      <c r="E743" s="268"/>
      <c r="F743" s="247"/>
      <c r="G743" s="269"/>
      <c r="H743" s="247"/>
      <c r="I743" s="270"/>
      <c r="J743" s="270"/>
      <c r="K743" s="270"/>
      <c r="L743" s="247"/>
      <c r="M743" s="271"/>
      <c r="N743" s="271"/>
      <c r="O743" s="272"/>
      <c r="P743" s="276"/>
      <c r="Q743" s="277"/>
      <c r="R743" s="274"/>
      <c r="S743" s="275"/>
      <c r="T743" s="275"/>
      <c r="U743" s="247"/>
    </row>
    <row r="744" ht="43.5" customHeight="1">
      <c r="A744" s="247"/>
      <c r="B744" s="247"/>
      <c r="C744" s="266"/>
      <c r="D744" s="267"/>
      <c r="E744" s="268"/>
      <c r="F744" s="247"/>
      <c r="G744" s="269"/>
      <c r="H744" s="247"/>
      <c r="I744" s="270"/>
      <c r="J744" s="270"/>
      <c r="K744" s="270"/>
      <c r="L744" s="247"/>
      <c r="M744" s="271"/>
      <c r="N744" s="271"/>
      <c r="O744" s="272"/>
      <c r="P744" s="276"/>
      <c r="Q744" s="277"/>
      <c r="R744" s="274"/>
      <c r="S744" s="275"/>
      <c r="T744" s="275"/>
      <c r="U744" s="247"/>
    </row>
    <row r="745" ht="43.5" customHeight="1">
      <c r="A745" s="247"/>
      <c r="B745" s="247"/>
      <c r="C745" s="266"/>
      <c r="D745" s="267"/>
      <c r="E745" s="268"/>
      <c r="F745" s="247"/>
      <c r="G745" s="269"/>
      <c r="H745" s="247"/>
      <c r="I745" s="270"/>
      <c r="J745" s="270"/>
      <c r="K745" s="270"/>
      <c r="L745" s="247"/>
      <c r="M745" s="271"/>
      <c r="N745" s="271"/>
      <c r="O745" s="272"/>
      <c r="P745" s="276"/>
      <c r="Q745" s="277"/>
      <c r="R745" s="274"/>
      <c r="S745" s="275"/>
      <c r="T745" s="275"/>
      <c r="U745" s="247"/>
    </row>
    <row r="746" ht="43.5" customHeight="1">
      <c r="A746" s="247"/>
      <c r="B746" s="247"/>
      <c r="C746" s="266"/>
      <c r="D746" s="267"/>
      <c r="E746" s="268"/>
      <c r="F746" s="247"/>
      <c r="G746" s="269"/>
      <c r="H746" s="247"/>
      <c r="I746" s="270"/>
      <c r="J746" s="270"/>
      <c r="K746" s="270"/>
      <c r="L746" s="247"/>
      <c r="M746" s="271"/>
      <c r="N746" s="271"/>
      <c r="O746" s="272"/>
      <c r="P746" s="276"/>
      <c r="Q746" s="277"/>
      <c r="R746" s="274"/>
      <c r="S746" s="275"/>
      <c r="T746" s="275"/>
      <c r="U746" s="247"/>
    </row>
    <row r="747" ht="43.5" customHeight="1">
      <c r="A747" s="247"/>
      <c r="B747" s="247"/>
      <c r="C747" s="266"/>
      <c r="D747" s="267"/>
      <c r="E747" s="268"/>
      <c r="F747" s="247"/>
      <c r="G747" s="269"/>
      <c r="H747" s="247"/>
      <c r="I747" s="270"/>
      <c r="J747" s="270"/>
      <c r="K747" s="270"/>
      <c r="L747" s="247"/>
      <c r="M747" s="271"/>
      <c r="N747" s="271"/>
      <c r="O747" s="272"/>
      <c r="P747" s="276"/>
      <c r="Q747" s="277"/>
      <c r="R747" s="274"/>
      <c r="S747" s="275"/>
      <c r="T747" s="275"/>
      <c r="U747" s="247"/>
    </row>
    <row r="748" ht="43.5" customHeight="1">
      <c r="A748" s="247"/>
      <c r="B748" s="247"/>
      <c r="C748" s="266"/>
      <c r="D748" s="267"/>
      <c r="E748" s="268"/>
      <c r="F748" s="247"/>
      <c r="G748" s="269"/>
      <c r="H748" s="247"/>
      <c r="I748" s="270"/>
      <c r="J748" s="270"/>
      <c r="K748" s="270"/>
      <c r="L748" s="247"/>
      <c r="M748" s="271"/>
      <c r="N748" s="271"/>
      <c r="O748" s="272"/>
      <c r="P748" s="276"/>
      <c r="Q748" s="277"/>
      <c r="R748" s="274"/>
      <c r="S748" s="275"/>
      <c r="T748" s="275"/>
      <c r="U748" s="247"/>
    </row>
    <row r="749" ht="43.5" customHeight="1">
      <c r="A749" s="247"/>
      <c r="B749" s="247"/>
      <c r="C749" s="266"/>
      <c r="D749" s="267"/>
      <c r="E749" s="268"/>
      <c r="F749" s="247"/>
      <c r="G749" s="269"/>
      <c r="H749" s="247"/>
      <c r="I749" s="270"/>
      <c r="J749" s="270"/>
      <c r="K749" s="270"/>
      <c r="L749" s="247"/>
      <c r="M749" s="271"/>
      <c r="N749" s="271"/>
      <c r="O749" s="272"/>
      <c r="P749" s="276"/>
      <c r="Q749" s="277"/>
      <c r="R749" s="274"/>
      <c r="S749" s="275"/>
      <c r="T749" s="275"/>
      <c r="U749" s="247"/>
    </row>
    <row r="750" ht="43.5" customHeight="1">
      <c r="A750" s="247"/>
      <c r="B750" s="247"/>
      <c r="C750" s="266"/>
      <c r="D750" s="267"/>
      <c r="E750" s="268"/>
      <c r="F750" s="247"/>
      <c r="G750" s="269"/>
      <c r="H750" s="247"/>
      <c r="I750" s="270"/>
      <c r="J750" s="270"/>
      <c r="K750" s="270"/>
      <c r="L750" s="247"/>
      <c r="M750" s="271"/>
      <c r="N750" s="271"/>
      <c r="O750" s="272"/>
      <c r="P750" s="276"/>
      <c r="Q750" s="277"/>
      <c r="R750" s="274"/>
      <c r="S750" s="275"/>
      <c r="T750" s="275"/>
      <c r="U750" s="247"/>
    </row>
    <row r="751" ht="43.5" customHeight="1">
      <c r="A751" s="247"/>
      <c r="B751" s="247"/>
      <c r="C751" s="266"/>
      <c r="D751" s="267"/>
      <c r="E751" s="268"/>
      <c r="F751" s="247"/>
      <c r="G751" s="269"/>
      <c r="H751" s="247"/>
      <c r="I751" s="270"/>
      <c r="J751" s="270"/>
      <c r="K751" s="270"/>
      <c r="L751" s="247"/>
      <c r="M751" s="271"/>
      <c r="N751" s="271"/>
      <c r="O751" s="272"/>
      <c r="P751" s="276"/>
      <c r="Q751" s="277"/>
      <c r="R751" s="274"/>
      <c r="S751" s="275"/>
      <c r="T751" s="275"/>
      <c r="U751" s="247"/>
    </row>
    <row r="752" ht="43.5" customHeight="1">
      <c r="A752" s="247"/>
      <c r="B752" s="247"/>
      <c r="C752" s="266"/>
      <c r="D752" s="267"/>
      <c r="E752" s="268"/>
      <c r="F752" s="247"/>
      <c r="G752" s="269"/>
      <c r="H752" s="247"/>
      <c r="I752" s="270"/>
      <c r="J752" s="270"/>
      <c r="K752" s="270"/>
      <c r="L752" s="247"/>
      <c r="M752" s="271"/>
      <c r="N752" s="271"/>
      <c r="O752" s="272"/>
      <c r="P752" s="276"/>
      <c r="Q752" s="277"/>
      <c r="R752" s="274"/>
      <c r="S752" s="275"/>
      <c r="T752" s="275"/>
      <c r="U752" s="247"/>
    </row>
    <row r="753" ht="43.5" customHeight="1">
      <c r="A753" s="247"/>
      <c r="B753" s="247"/>
      <c r="C753" s="266"/>
      <c r="D753" s="267"/>
      <c r="E753" s="268"/>
      <c r="F753" s="247"/>
      <c r="G753" s="269"/>
      <c r="H753" s="247"/>
      <c r="I753" s="270"/>
      <c r="J753" s="270"/>
      <c r="K753" s="270"/>
      <c r="L753" s="247"/>
      <c r="M753" s="271"/>
      <c r="N753" s="271"/>
      <c r="O753" s="272"/>
      <c r="P753" s="276"/>
      <c r="Q753" s="277"/>
      <c r="R753" s="274"/>
      <c r="S753" s="275"/>
      <c r="T753" s="275"/>
      <c r="U753" s="247"/>
    </row>
    <row r="754" ht="43.5" customHeight="1">
      <c r="A754" s="247"/>
      <c r="B754" s="247"/>
      <c r="C754" s="266"/>
      <c r="D754" s="267"/>
      <c r="E754" s="268"/>
      <c r="F754" s="247"/>
      <c r="G754" s="269"/>
      <c r="H754" s="247"/>
      <c r="I754" s="270"/>
      <c r="J754" s="270"/>
      <c r="K754" s="270"/>
      <c r="L754" s="247"/>
      <c r="M754" s="271"/>
      <c r="N754" s="271"/>
      <c r="O754" s="272"/>
      <c r="P754" s="276"/>
      <c r="Q754" s="277"/>
      <c r="R754" s="274"/>
      <c r="S754" s="275"/>
      <c r="T754" s="275"/>
      <c r="U754" s="247"/>
    </row>
    <row r="755" ht="43.5" customHeight="1">
      <c r="A755" s="247"/>
      <c r="B755" s="247"/>
      <c r="C755" s="266"/>
      <c r="D755" s="267"/>
      <c r="E755" s="268"/>
      <c r="F755" s="247"/>
      <c r="G755" s="269"/>
      <c r="H755" s="247"/>
      <c r="I755" s="270"/>
      <c r="J755" s="270"/>
      <c r="K755" s="270"/>
      <c r="L755" s="247"/>
      <c r="M755" s="271"/>
      <c r="N755" s="271"/>
      <c r="O755" s="272"/>
      <c r="P755" s="276"/>
      <c r="Q755" s="277"/>
      <c r="R755" s="274"/>
      <c r="S755" s="275"/>
      <c r="T755" s="275"/>
      <c r="U755" s="247"/>
    </row>
    <row r="756" ht="43.5" customHeight="1">
      <c r="A756" s="247"/>
      <c r="B756" s="247"/>
      <c r="C756" s="266"/>
      <c r="D756" s="267"/>
      <c r="E756" s="268"/>
      <c r="F756" s="247"/>
      <c r="G756" s="269"/>
      <c r="H756" s="247"/>
      <c r="I756" s="270"/>
      <c r="J756" s="270"/>
      <c r="K756" s="270"/>
      <c r="L756" s="247"/>
      <c r="M756" s="271"/>
      <c r="N756" s="271"/>
      <c r="O756" s="272"/>
      <c r="P756" s="276"/>
      <c r="Q756" s="277"/>
      <c r="R756" s="274"/>
      <c r="S756" s="275"/>
      <c r="T756" s="275"/>
      <c r="U756" s="247"/>
    </row>
    <row r="757" ht="43.5" customHeight="1">
      <c r="A757" s="247"/>
      <c r="B757" s="247"/>
      <c r="C757" s="266"/>
      <c r="D757" s="267"/>
      <c r="E757" s="268"/>
      <c r="F757" s="247"/>
      <c r="G757" s="269"/>
      <c r="H757" s="247"/>
      <c r="I757" s="270"/>
      <c r="J757" s="270"/>
      <c r="K757" s="270"/>
      <c r="L757" s="247"/>
      <c r="M757" s="271"/>
      <c r="N757" s="271"/>
      <c r="O757" s="272"/>
      <c r="P757" s="276"/>
      <c r="Q757" s="277"/>
      <c r="R757" s="274"/>
      <c r="S757" s="275"/>
      <c r="T757" s="275"/>
      <c r="U757" s="247"/>
    </row>
    <row r="758" ht="43.5" customHeight="1">
      <c r="A758" s="247"/>
      <c r="B758" s="247"/>
      <c r="C758" s="266"/>
      <c r="D758" s="267"/>
      <c r="E758" s="268"/>
      <c r="F758" s="247"/>
      <c r="G758" s="269"/>
      <c r="H758" s="247"/>
      <c r="I758" s="270"/>
      <c r="J758" s="270"/>
      <c r="K758" s="270"/>
      <c r="L758" s="247"/>
      <c r="M758" s="271"/>
      <c r="N758" s="271"/>
      <c r="O758" s="272"/>
      <c r="P758" s="276"/>
      <c r="Q758" s="277"/>
      <c r="R758" s="274"/>
      <c r="S758" s="275"/>
      <c r="T758" s="275"/>
      <c r="U758" s="247"/>
    </row>
    <row r="759" ht="43.5" customHeight="1">
      <c r="A759" s="247"/>
      <c r="B759" s="247"/>
      <c r="C759" s="266"/>
      <c r="D759" s="267"/>
      <c r="E759" s="268"/>
      <c r="F759" s="247"/>
      <c r="G759" s="269"/>
      <c r="H759" s="247"/>
      <c r="I759" s="270"/>
      <c r="J759" s="270"/>
      <c r="K759" s="270"/>
      <c r="L759" s="247"/>
      <c r="M759" s="271"/>
      <c r="N759" s="271"/>
      <c r="O759" s="272"/>
      <c r="P759" s="276"/>
      <c r="Q759" s="277"/>
      <c r="R759" s="274"/>
      <c r="S759" s="275"/>
      <c r="T759" s="275"/>
      <c r="U759" s="247"/>
    </row>
    <row r="760" ht="43.5" customHeight="1">
      <c r="A760" s="247"/>
      <c r="B760" s="247"/>
      <c r="C760" s="266"/>
      <c r="D760" s="267"/>
      <c r="E760" s="268"/>
      <c r="F760" s="247"/>
      <c r="G760" s="269"/>
      <c r="H760" s="247"/>
      <c r="I760" s="270"/>
      <c r="J760" s="270"/>
      <c r="K760" s="270"/>
      <c r="L760" s="247"/>
      <c r="M760" s="271"/>
      <c r="N760" s="271"/>
      <c r="O760" s="272"/>
      <c r="P760" s="276"/>
      <c r="Q760" s="277"/>
      <c r="R760" s="274"/>
      <c r="S760" s="275"/>
      <c r="T760" s="275"/>
      <c r="U760" s="247"/>
    </row>
    <row r="761" ht="43.5" customHeight="1">
      <c r="A761" s="247"/>
      <c r="B761" s="247"/>
      <c r="C761" s="266"/>
      <c r="D761" s="267"/>
      <c r="E761" s="268"/>
      <c r="F761" s="247"/>
      <c r="G761" s="269"/>
      <c r="H761" s="247"/>
      <c r="I761" s="270"/>
      <c r="J761" s="270"/>
      <c r="K761" s="270"/>
      <c r="L761" s="247"/>
      <c r="M761" s="271"/>
      <c r="N761" s="271"/>
      <c r="O761" s="272"/>
      <c r="P761" s="276"/>
      <c r="Q761" s="277"/>
      <c r="R761" s="274"/>
      <c r="S761" s="275"/>
      <c r="T761" s="275"/>
      <c r="U761" s="247"/>
    </row>
    <row r="762" ht="43.5" customHeight="1">
      <c r="A762" s="247"/>
      <c r="B762" s="247"/>
      <c r="C762" s="266"/>
      <c r="D762" s="267"/>
      <c r="E762" s="268"/>
      <c r="F762" s="247"/>
      <c r="G762" s="269"/>
      <c r="H762" s="247"/>
      <c r="I762" s="270"/>
      <c r="J762" s="270"/>
      <c r="K762" s="270"/>
      <c r="L762" s="247"/>
      <c r="M762" s="271"/>
      <c r="N762" s="271"/>
      <c r="O762" s="272"/>
      <c r="P762" s="276"/>
      <c r="Q762" s="277"/>
      <c r="R762" s="274"/>
      <c r="S762" s="275"/>
      <c r="T762" s="275"/>
      <c r="U762" s="247"/>
    </row>
    <row r="763" ht="43.5" customHeight="1">
      <c r="A763" s="247"/>
      <c r="B763" s="247"/>
      <c r="C763" s="266"/>
      <c r="D763" s="267"/>
      <c r="E763" s="268"/>
      <c r="F763" s="247"/>
      <c r="G763" s="269"/>
      <c r="H763" s="247"/>
      <c r="I763" s="270"/>
      <c r="J763" s="270"/>
      <c r="K763" s="270"/>
      <c r="L763" s="247"/>
      <c r="M763" s="271"/>
      <c r="N763" s="271"/>
      <c r="O763" s="272"/>
      <c r="P763" s="276"/>
      <c r="Q763" s="277"/>
      <c r="R763" s="274"/>
      <c r="S763" s="275"/>
      <c r="T763" s="275"/>
      <c r="U763" s="247"/>
    </row>
    <row r="764" ht="43.5" customHeight="1">
      <c r="A764" s="247"/>
      <c r="B764" s="247"/>
      <c r="C764" s="266"/>
      <c r="D764" s="267"/>
      <c r="E764" s="268"/>
      <c r="F764" s="247"/>
      <c r="G764" s="269"/>
      <c r="H764" s="247"/>
      <c r="I764" s="270"/>
      <c r="J764" s="270"/>
      <c r="K764" s="270"/>
      <c r="L764" s="247"/>
      <c r="M764" s="271"/>
      <c r="N764" s="271"/>
      <c r="O764" s="272"/>
      <c r="P764" s="276"/>
      <c r="Q764" s="277"/>
      <c r="R764" s="274"/>
      <c r="S764" s="275"/>
      <c r="T764" s="275"/>
      <c r="U764" s="247"/>
    </row>
    <row r="765" ht="43.5" customHeight="1">
      <c r="A765" s="247"/>
      <c r="B765" s="247"/>
      <c r="C765" s="266"/>
      <c r="D765" s="267"/>
      <c r="E765" s="268"/>
      <c r="F765" s="247"/>
      <c r="G765" s="269"/>
      <c r="H765" s="247"/>
      <c r="I765" s="270"/>
      <c r="J765" s="270"/>
      <c r="K765" s="270"/>
      <c r="L765" s="247"/>
      <c r="M765" s="271"/>
      <c r="N765" s="271"/>
      <c r="O765" s="272"/>
      <c r="P765" s="276"/>
      <c r="Q765" s="277"/>
      <c r="R765" s="274"/>
      <c r="S765" s="275"/>
      <c r="T765" s="275"/>
      <c r="U765" s="247"/>
    </row>
    <row r="766" ht="43.5" customHeight="1">
      <c r="A766" s="247"/>
      <c r="B766" s="247"/>
      <c r="C766" s="266"/>
      <c r="D766" s="267"/>
      <c r="E766" s="268"/>
      <c r="F766" s="247"/>
      <c r="G766" s="269"/>
      <c r="H766" s="247"/>
      <c r="I766" s="270"/>
      <c r="J766" s="270"/>
      <c r="K766" s="270"/>
      <c r="L766" s="247"/>
      <c r="M766" s="271"/>
      <c r="N766" s="271"/>
      <c r="O766" s="272"/>
      <c r="P766" s="276"/>
      <c r="Q766" s="277"/>
      <c r="R766" s="274"/>
      <c r="S766" s="275"/>
      <c r="T766" s="275"/>
      <c r="U766" s="247"/>
    </row>
    <row r="767" ht="43.5" customHeight="1">
      <c r="A767" s="247"/>
      <c r="B767" s="247"/>
      <c r="C767" s="266"/>
      <c r="D767" s="267"/>
      <c r="E767" s="268"/>
      <c r="F767" s="247"/>
      <c r="G767" s="269"/>
      <c r="H767" s="247"/>
      <c r="I767" s="270"/>
      <c r="J767" s="270"/>
      <c r="K767" s="270"/>
      <c r="L767" s="247"/>
      <c r="M767" s="271"/>
      <c r="N767" s="271"/>
      <c r="O767" s="272"/>
      <c r="P767" s="276"/>
      <c r="Q767" s="277"/>
      <c r="R767" s="274"/>
      <c r="S767" s="275"/>
      <c r="T767" s="275"/>
      <c r="U767" s="247"/>
    </row>
    <row r="768" ht="43.5" customHeight="1">
      <c r="A768" s="247"/>
      <c r="B768" s="247"/>
      <c r="C768" s="266"/>
      <c r="D768" s="267"/>
      <c r="E768" s="268"/>
      <c r="F768" s="247"/>
      <c r="G768" s="269"/>
      <c r="H768" s="247"/>
      <c r="I768" s="270"/>
      <c r="J768" s="270"/>
      <c r="K768" s="270"/>
      <c r="L768" s="247"/>
      <c r="M768" s="271"/>
      <c r="N768" s="271"/>
      <c r="O768" s="272"/>
      <c r="P768" s="276"/>
      <c r="Q768" s="277"/>
      <c r="R768" s="274"/>
      <c r="S768" s="275"/>
      <c r="T768" s="275"/>
      <c r="U768" s="247"/>
    </row>
    <row r="769" ht="43.5" customHeight="1">
      <c r="A769" s="247"/>
      <c r="B769" s="247"/>
      <c r="C769" s="266"/>
      <c r="D769" s="267"/>
      <c r="E769" s="268"/>
      <c r="F769" s="247"/>
      <c r="G769" s="269"/>
      <c r="H769" s="247"/>
      <c r="I769" s="270"/>
      <c r="J769" s="270"/>
      <c r="K769" s="270"/>
      <c r="L769" s="247"/>
      <c r="M769" s="271"/>
      <c r="N769" s="271"/>
      <c r="O769" s="272"/>
      <c r="P769" s="276"/>
      <c r="Q769" s="277"/>
      <c r="R769" s="274"/>
      <c r="S769" s="275"/>
      <c r="T769" s="275"/>
      <c r="U769" s="247"/>
    </row>
    <row r="770" ht="43.5" customHeight="1">
      <c r="A770" s="247"/>
      <c r="B770" s="247"/>
      <c r="C770" s="266"/>
      <c r="D770" s="267"/>
      <c r="E770" s="268"/>
      <c r="F770" s="247"/>
      <c r="G770" s="269"/>
      <c r="H770" s="247"/>
      <c r="I770" s="270"/>
      <c r="J770" s="270"/>
      <c r="K770" s="270"/>
      <c r="L770" s="247"/>
      <c r="M770" s="271"/>
      <c r="N770" s="271"/>
      <c r="O770" s="272"/>
      <c r="P770" s="276"/>
      <c r="Q770" s="277"/>
      <c r="R770" s="274"/>
      <c r="S770" s="275"/>
      <c r="T770" s="275"/>
      <c r="U770" s="247"/>
    </row>
    <row r="771" ht="43.5" customHeight="1">
      <c r="A771" s="247"/>
      <c r="B771" s="247"/>
      <c r="C771" s="266"/>
      <c r="D771" s="267"/>
      <c r="E771" s="268"/>
      <c r="F771" s="247"/>
      <c r="G771" s="269"/>
      <c r="H771" s="247"/>
      <c r="I771" s="270"/>
      <c r="J771" s="270"/>
      <c r="K771" s="270"/>
      <c r="L771" s="247"/>
      <c r="M771" s="271"/>
      <c r="N771" s="271"/>
      <c r="O771" s="272"/>
      <c r="P771" s="276"/>
      <c r="Q771" s="277"/>
      <c r="R771" s="274"/>
      <c r="S771" s="275"/>
      <c r="T771" s="275"/>
      <c r="U771" s="247"/>
    </row>
    <row r="772" ht="43.5" customHeight="1">
      <c r="A772" s="247"/>
      <c r="B772" s="247"/>
      <c r="C772" s="266"/>
      <c r="D772" s="267"/>
      <c r="E772" s="268"/>
      <c r="F772" s="247"/>
      <c r="G772" s="269"/>
      <c r="H772" s="247"/>
      <c r="I772" s="270"/>
      <c r="J772" s="270"/>
      <c r="K772" s="270"/>
      <c r="L772" s="247"/>
      <c r="M772" s="271"/>
      <c r="N772" s="271"/>
      <c r="O772" s="272"/>
      <c r="P772" s="276"/>
      <c r="Q772" s="277"/>
      <c r="R772" s="274"/>
      <c r="S772" s="275"/>
      <c r="T772" s="275"/>
      <c r="U772" s="247"/>
    </row>
    <row r="773" ht="43.5" customHeight="1">
      <c r="A773" s="247"/>
      <c r="B773" s="247"/>
      <c r="C773" s="266"/>
      <c r="D773" s="267"/>
      <c r="E773" s="268"/>
      <c r="F773" s="247"/>
      <c r="G773" s="269"/>
      <c r="H773" s="247"/>
      <c r="I773" s="270"/>
      <c r="J773" s="270"/>
      <c r="K773" s="270"/>
      <c r="L773" s="247"/>
      <c r="M773" s="271"/>
      <c r="N773" s="271"/>
      <c r="O773" s="272"/>
      <c r="P773" s="276"/>
      <c r="Q773" s="277"/>
      <c r="R773" s="274"/>
      <c r="S773" s="275"/>
      <c r="T773" s="275"/>
      <c r="U773" s="247"/>
    </row>
    <row r="774" ht="43.5" customHeight="1">
      <c r="A774" s="247"/>
      <c r="B774" s="247"/>
      <c r="C774" s="266"/>
      <c r="D774" s="267"/>
      <c r="E774" s="268"/>
      <c r="F774" s="247"/>
      <c r="G774" s="269"/>
      <c r="H774" s="247"/>
      <c r="I774" s="270"/>
      <c r="J774" s="270"/>
      <c r="K774" s="270"/>
      <c r="L774" s="247"/>
      <c r="M774" s="271"/>
      <c r="N774" s="271"/>
      <c r="O774" s="272"/>
      <c r="P774" s="276"/>
      <c r="Q774" s="277"/>
      <c r="R774" s="274"/>
      <c r="S774" s="275"/>
      <c r="T774" s="275"/>
      <c r="U774" s="247"/>
    </row>
    <row r="775" ht="43.5" customHeight="1">
      <c r="A775" s="247"/>
      <c r="B775" s="247"/>
      <c r="C775" s="266"/>
      <c r="D775" s="267"/>
      <c r="E775" s="268"/>
      <c r="F775" s="247"/>
      <c r="G775" s="269"/>
      <c r="H775" s="247"/>
      <c r="I775" s="270"/>
      <c r="J775" s="270"/>
      <c r="K775" s="270"/>
      <c r="L775" s="247"/>
      <c r="M775" s="271"/>
      <c r="N775" s="271"/>
      <c r="O775" s="272"/>
      <c r="P775" s="276"/>
      <c r="Q775" s="277"/>
      <c r="R775" s="274"/>
      <c r="S775" s="275"/>
      <c r="T775" s="275"/>
      <c r="U775" s="247"/>
    </row>
    <row r="776" ht="43.5" customHeight="1">
      <c r="A776" s="247"/>
      <c r="B776" s="247"/>
      <c r="C776" s="266"/>
      <c r="D776" s="267"/>
      <c r="E776" s="268"/>
      <c r="F776" s="247"/>
      <c r="G776" s="269"/>
      <c r="H776" s="247"/>
      <c r="I776" s="270"/>
      <c r="J776" s="270"/>
      <c r="K776" s="270"/>
      <c r="L776" s="247"/>
      <c r="M776" s="271"/>
      <c r="N776" s="271"/>
      <c r="O776" s="272"/>
      <c r="P776" s="276"/>
      <c r="Q776" s="277"/>
      <c r="R776" s="274"/>
      <c r="S776" s="275"/>
      <c r="T776" s="275"/>
      <c r="U776" s="247"/>
    </row>
    <row r="777" ht="43.5" customHeight="1">
      <c r="A777" s="247"/>
      <c r="B777" s="247"/>
      <c r="C777" s="266"/>
      <c r="D777" s="267"/>
      <c r="E777" s="268"/>
      <c r="F777" s="247"/>
      <c r="G777" s="269"/>
      <c r="H777" s="247"/>
      <c r="I777" s="270"/>
      <c r="J777" s="270"/>
      <c r="K777" s="270"/>
      <c r="L777" s="247"/>
      <c r="M777" s="271"/>
      <c r="N777" s="271"/>
      <c r="O777" s="272"/>
      <c r="P777" s="276"/>
      <c r="Q777" s="277"/>
      <c r="R777" s="274"/>
      <c r="S777" s="275"/>
      <c r="T777" s="275"/>
      <c r="U777" s="247"/>
    </row>
    <row r="778" ht="43.5" customHeight="1">
      <c r="A778" s="247"/>
      <c r="B778" s="247"/>
      <c r="C778" s="266"/>
      <c r="D778" s="267"/>
      <c r="E778" s="268"/>
      <c r="F778" s="247"/>
      <c r="G778" s="269"/>
      <c r="H778" s="247"/>
      <c r="I778" s="270"/>
      <c r="J778" s="270"/>
      <c r="K778" s="270"/>
      <c r="L778" s="247"/>
      <c r="M778" s="271"/>
      <c r="N778" s="271"/>
      <c r="O778" s="272"/>
      <c r="P778" s="276"/>
      <c r="Q778" s="277"/>
      <c r="R778" s="274"/>
      <c r="S778" s="275"/>
      <c r="T778" s="275"/>
      <c r="U778" s="247"/>
    </row>
    <row r="779" ht="43.5" customHeight="1">
      <c r="A779" s="247"/>
      <c r="B779" s="247"/>
      <c r="C779" s="266"/>
      <c r="D779" s="267"/>
      <c r="E779" s="268"/>
      <c r="F779" s="247"/>
      <c r="G779" s="269"/>
      <c r="H779" s="247"/>
      <c r="I779" s="270"/>
      <c r="J779" s="270"/>
      <c r="K779" s="270"/>
      <c r="L779" s="247"/>
      <c r="M779" s="271"/>
      <c r="N779" s="271"/>
      <c r="O779" s="272"/>
      <c r="P779" s="276"/>
      <c r="Q779" s="277"/>
      <c r="R779" s="274"/>
      <c r="S779" s="275"/>
      <c r="T779" s="275"/>
      <c r="U779" s="247"/>
    </row>
    <row r="780" ht="43.5" customHeight="1">
      <c r="A780" s="247"/>
      <c r="B780" s="247"/>
      <c r="C780" s="266"/>
      <c r="D780" s="267"/>
      <c r="E780" s="268"/>
      <c r="F780" s="247"/>
      <c r="G780" s="269"/>
      <c r="H780" s="247"/>
      <c r="I780" s="270"/>
      <c r="J780" s="270"/>
      <c r="K780" s="270"/>
      <c r="L780" s="247"/>
      <c r="M780" s="271"/>
      <c r="N780" s="271"/>
      <c r="O780" s="272"/>
      <c r="P780" s="276"/>
      <c r="Q780" s="277"/>
      <c r="R780" s="274"/>
      <c r="S780" s="275"/>
      <c r="T780" s="275"/>
      <c r="U780" s="247"/>
    </row>
    <row r="781" ht="43.5" customHeight="1">
      <c r="A781" s="247"/>
      <c r="B781" s="247"/>
      <c r="C781" s="266"/>
      <c r="D781" s="267"/>
      <c r="E781" s="268"/>
      <c r="F781" s="247"/>
      <c r="G781" s="269"/>
      <c r="H781" s="247"/>
      <c r="I781" s="270"/>
      <c r="J781" s="270"/>
      <c r="K781" s="270"/>
      <c r="L781" s="247"/>
      <c r="M781" s="271"/>
      <c r="N781" s="271"/>
      <c r="O781" s="272"/>
      <c r="P781" s="276"/>
      <c r="Q781" s="277"/>
      <c r="R781" s="274"/>
      <c r="S781" s="275"/>
      <c r="T781" s="275"/>
      <c r="U781" s="247"/>
    </row>
    <row r="782" ht="43.5" customHeight="1">
      <c r="A782" s="247"/>
      <c r="B782" s="247"/>
      <c r="C782" s="266"/>
      <c r="D782" s="267"/>
      <c r="E782" s="268"/>
      <c r="F782" s="247"/>
      <c r="G782" s="269"/>
      <c r="H782" s="247"/>
      <c r="I782" s="270"/>
      <c r="J782" s="270"/>
      <c r="K782" s="270"/>
      <c r="L782" s="247"/>
      <c r="M782" s="271"/>
      <c r="N782" s="271"/>
      <c r="O782" s="272"/>
      <c r="P782" s="276"/>
      <c r="Q782" s="277"/>
      <c r="R782" s="274"/>
      <c r="S782" s="275"/>
      <c r="T782" s="275"/>
      <c r="U782" s="247"/>
    </row>
    <row r="783" ht="43.5" customHeight="1">
      <c r="A783" s="247"/>
      <c r="B783" s="247"/>
      <c r="C783" s="266"/>
      <c r="D783" s="267"/>
      <c r="E783" s="268"/>
      <c r="F783" s="247"/>
      <c r="G783" s="269"/>
      <c r="H783" s="247"/>
      <c r="I783" s="270"/>
      <c r="J783" s="270"/>
      <c r="K783" s="270"/>
      <c r="L783" s="247"/>
      <c r="M783" s="271"/>
      <c r="N783" s="271"/>
      <c r="O783" s="272"/>
      <c r="P783" s="276"/>
      <c r="Q783" s="277"/>
      <c r="R783" s="274"/>
      <c r="S783" s="275"/>
      <c r="T783" s="275"/>
      <c r="U783" s="247"/>
    </row>
    <row r="784" ht="43.5" customHeight="1">
      <c r="A784" s="247"/>
      <c r="B784" s="247"/>
      <c r="C784" s="266"/>
      <c r="D784" s="267"/>
      <c r="E784" s="268"/>
      <c r="F784" s="247"/>
      <c r="G784" s="269"/>
      <c r="H784" s="247"/>
      <c r="I784" s="270"/>
      <c r="J784" s="270"/>
      <c r="K784" s="270"/>
      <c r="L784" s="247"/>
      <c r="M784" s="271"/>
      <c r="N784" s="271"/>
      <c r="O784" s="272"/>
      <c r="P784" s="276"/>
      <c r="Q784" s="277"/>
      <c r="R784" s="274"/>
      <c r="S784" s="275"/>
      <c r="T784" s="275"/>
      <c r="U784" s="247"/>
    </row>
    <row r="785" ht="43.5" customHeight="1">
      <c r="A785" s="247"/>
      <c r="B785" s="247"/>
      <c r="C785" s="266"/>
      <c r="D785" s="267"/>
      <c r="E785" s="268"/>
      <c r="F785" s="247"/>
      <c r="G785" s="269"/>
      <c r="H785" s="247"/>
      <c r="I785" s="270"/>
      <c r="J785" s="270"/>
      <c r="K785" s="270"/>
      <c r="L785" s="247"/>
      <c r="M785" s="271"/>
      <c r="N785" s="271"/>
      <c r="O785" s="272"/>
      <c r="P785" s="276"/>
      <c r="Q785" s="277"/>
      <c r="R785" s="274"/>
      <c r="S785" s="275"/>
      <c r="T785" s="275"/>
      <c r="U785" s="247"/>
    </row>
    <row r="786" ht="43.5" customHeight="1">
      <c r="A786" s="247"/>
      <c r="B786" s="247"/>
      <c r="C786" s="266"/>
      <c r="D786" s="267"/>
      <c r="E786" s="268"/>
      <c r="F786" s="247"/>
      <c r="G786" s="269"/>
      <c r="H786" s="247"/>
      <c r="I786" s="270"/>
      <c r="J786" s="270"/>
      <c r="K786" s="270"/>
      <c r="L786" s="247"/>
      <c r="M786" s="271"/>
      <c r="N786" s="271"/>
      <c r="O786" s="272"/>
      <c r="P786" s="276"/>
      <c r="Q786" s="277"/>
      <c r="R786" s="274"/>
      <c r="S786" s="275"/>
      <c r="T786" s="275"/>
      <c r="U786" s="247"/>
    </row>
    <row r="787" ht="43.5" customHeight="1">
      <c r="A787" s="247"/>
      <c r="B787" s="247"/>
      <c r="C787" s="266"/>
      <c r="D787" s="267"/>
      <c r="E787" s="268"/>
      <c r="F787" s="247"/>
      <c r="G787" s="269"/>
      <c r="H787" s="247"/>
      <c r="I787" s="270"/>
      <c r="J787" s="270"/>
      <c r="K787" s="270"/>
      <c r="L787" s="247"/>
      <c r="M787" s="271"/>
      <c r="N787" s="271"/>
      <c r="O787" s="272"/>
      <c r="P787" s="276"/>
      <c r="Q787" s="277"/>
      <c r="R787" s="274"/>
      <c r="S787" s="275"/>
      <c r="T787" s="275"/>
      <c r="U787" s="247"/>
    </row>
    <row r="788" ht="43.5" customHeight="1">
      <c r="A788" s="247"/>
      <c r="B788" s="247"/>
      <c r="C788" s="266"/>
      <c r="D788" s="267"/>
      <c r="E788" s="268"/>
      <c r="F788" s="247"/>
      <c r="G788" s="269"/>
      <c r="H788" s="247"/>
      <c r="I788" s="270"/>
      <c r="J788" s="270"/>
      <c r="K788" s="270"/>
      <c r="L788" s="247"/>
      <c r="M788" s="271"/>
      <c r="N788" s="271"/>
      <c r="O788" s="272"/>
      <c r="P788" s="276"/>
      <c r="Q788" s="277"/>
      <c r="R788" s="274"/>
      <c r="S788" s="275"/>
      <c r="T788" s="275"/>
      <c r="U788" s="247"/>
    </row>
    <row r="789" ht="43.5" customHeight="1">
      <c r="A789" s="247"/>
      <c r="B789" s="247"/>
      <c r="C789" s="266"/>
      <c r="D789" s="267"/>
      <c r="E789" s="268"/>
      <c r="F789" s="247"/>
      <c r="G789" s="269"/>
      <c r="H789" s="247"/>
      <c r="I789" s="270"/>
      <c r="J789" s="270"/>
      <c r="K789" s="270"/>
      <c r="L789" s="247"/>
      <c r="M789" s="271"/>
      <c r="N789" s="271"/>
      <c r="O789" s="272"/>
      <c r="P789" s="276"/>
      <c r="Q789" s="277"/>
      <c r="R789" s="274"/>
      <c r="S789" s="275"/>
      <c r="T789" s="275"/>
      <c r="U789" s="247"/>
    </row>
    <row r="790" ht="43.5" customHeight="1">
      <c r="A790" s="247"/>
      <c r="B790" s="247"/>
      <c r="C790" s="266"/>
      <c r="D790" s="267"/>
      <c r="E790" s="268"/>
      <c r="F790" s="247"/>
      <c r="G790" s="269"/>
      <c r="H790" s="247"/>
      <c r="I790" s="270"/>
      <c r="J790" s="270"/>
      <c r="K790" s="270"/>
      <c r="L790" s="247"/>
      <c r="M790" s="271"/>
      <c r="N790" s="271"/>
      <c r="O790" s="272"/>
      <c r="P790" s="276"/>
      <c r="Q790" s="277"/>
      <c r="R790" s="274"/>
      <c r="S790" s="275"/>
      <c r="T790" s="275"/>
      <c r="U790" s="247"/>
    </row>
    <row r="791" ht="43.5" customHeight="1">
      <c r="A791" s="247"/>
      <c r="B791" s="247"/>
      <c r="C791" s="266"/>
      <c r="D791" s="267"/>
      <c r="E791" s="268"/>
      <c r="F791" s="247"/>
      <c r="G791" s="269"/>
      <c r="H791" s="247"/>
      <c r="I791" s="270"/>
      <c r="J791" s="270"/>
      <c r="K791" s="270"/>
      <c r="L791" s="247"/>
      <c r="M791" s="271"/>
      <c r="N791" s="271"/>
      <c r="O791" s="272"/>
      <c r="P791" s="276"/>
      <c r="Q791" s="277"/>
      <c r="R791" s="274"/>
      <c r="S791" s="275"/>
      <c r="T791" s="275"/>
      <c r="U791" s="247"/>
    </row>
    <row r="792" ht="43.5" customHeight="1">
      <c r="A792" s="247"/>
      <c r="B792" s="247"/>
      <c r="C792" s="266"/>
      <c r="D792" s="267"/>
      <c r="E792" s="268"/>
      <c r="F792" s="247"/>
      <c r="G792" s="269"/>
      <c r="H792" s="247"/>
      <c r="I792" s="270"/>
      <c r="J792" s="270"/>
      <c r="K792" s="270"/>
      <c r="L792" s="247"/>
      <c r="M792" s="271"/>
      <c r="N792" s="271"/>
      <c r="O792" s="272"/>
      <c r="P792" s="276"/>
      <c r="Q792" s="277"/>
      <c r="R792" s="274"/>
      <c r="S792" s="275"/>
      <c r="T792" s="275"/>
      <c r="U792" s="247"/>
    </row>
    <row r="793" ht="43.5" customHeight="1">
      <c r="A793" s="247"/>
      <c r="B793" s="247"/>
      <c r="C793" s="266"/>
      <c r="D793" s="267"/>
      <c r="E793" s="268"/>
      <c r="F793" s="247"/>
      <c r="G793" s="269"/>
      <c r="H793" s="247"/>
      <c r="I793" s="270"/>
      <c r="J793" s="270"/>
      <c r="K793" s="270"/>
      <c r="L793" s="247"/>
      <c r="M793" s="271"/>
      <c r="N793" s="271"/>
      <c r="O793" s="272"/>
      <c r="P793" s="276"/>
      <c r="Q793" s="277"/>
      <c r="R793" s="274"/>
      <c r="S793" s="275"/>
      <c r="T793" s="275"/>
      <c r="U793" s="247"/>
    </row>
    <row r="794" ht="43.5" customHeight="1">
      <c r="A794" s="247"/>
      <c r="B794" s="247"/>
      <c r="C794" s="266"/>
      <c r="D794" s="267"/>
      <c r="E794" s="268"/>
      <c r="F794" s="247"/>
      <c r="G794" s="269"/>
      <c r="H794" s="247"/>
      <c r="I794" s="270"/>
      <c r="J794" s="270"/>
      <c r="K794" s="270"/>
      <c r="L794" s="247"/>
      <c r="M794" s="271"/>
      <c r="N794" s="271"/>
      <c r="O794" s="272"/>
      <c r="P794" s="276"/>
      <c r="Q794" s="277"/>
      <c r="R794" s="274"/>
      <c r="S794" s="275"/>
      <c r="T794" s="275"/>
      <c r="U794" s="247"/>
    </row>
    <row r="795" ht="43.5" customHeight="1">
      <c r="A795" s="247"/>
      <c r="B795" s="247"/>
      <c r="C795" s="266"/>
      <c r="D795" s="267"/>
      <c r="E795" s="268"/>
      <c r="F795" s="247"/>
      <c r="G795" s="269"/>
      <c r="H795" s="247"/>
      <c r="I795" s="270"/>
      <c r="J795" s="270"/>
      <c r="K795" s="270"/>
      <c r="L795" s="247"/>
      <c r="M795" s="271"/>
      <c r="N795" s="271"/>
      <c r="O795" s="272"/>
      <c r="P795" s="276"/>
      <c r="Q795" s="277"/>
      <c r="R795" s="274"/>
      <c r="S795" s="275"/>
      <c r="T795" s="275"/>
      <c r="U795" s="247"/>
    </row>
    <row r="796" ht="43.5" customHeight="1">
      <c r="A796" s="247"/>
      <c r="B796" s="247"/>
      <c r="C796" s="266"/>
      <c r="D796" s="267"/>
      <c r="E796" s="268"/>
      <c r="F796" s="247"/>
      <c r="G796" s="269"/>
      <c r="H796" s="247"/>
      <c r="I796" s="270"/>
      <c r="J796" s="270"/>
      <c r="K796" s="270"/>
      <c r="L796" s="247"/>
      <c r="M796" s="271"/>
      <c r="N796" s="271"/>
      <c r="O796" s="272"/>
      <c r="P796" s="276"/>
      <c r="Q796" s="277"/>
      <c r="R796" s="274"/>
      <c r="S796" s="275"/>
      <c r="T796" s="275"/>
      <c r="U796" s="247"/>
    </row>
    <row r="797" ht="43.5" customHeight="1">
      <c r="A797" s="247"/>
      <c r="B797" s="247"/>
      <c r="C797" s="266"/>
      <c r="D797" s="267"/>
      <c r="E797" s="268"/>
      <c r="F797" s="247"/>
      <c r="G797" s="269"/>
      <c r="H797" s="247"/>
      <c r="I797" s="270"/>
      <c r="J797" s="270"/>
      <c r="K797" s="270"/>
      <c r="L797" s="247"/>
      <c r="M797" s="271"/>
      <c r="N797" s="271"/>
      <c r="O797" s="272"/>
      <c r="P797" s="276"/>
      <c r="Q797" s="277"/>
      <c r="R797" s="274"/>
      <c r="S797" s="275"/>
      <c r="T797" s="275"/>
      <c r="U797" s="247"/>
    </row>
    <row r="798" ht="43.5" customHeight="1">
      <c r="A798" s="247"/>
      <c r="B798" s="247"/>
      <c r="C798" s="266"/>
      <c r="D798" s="267"/>
      <c r="E798" s="268"/>
      <c r="F798" s="247"/>
      <c r="G798" s="269"/>
      <c r="H798" s="247"/>
      <c r="I798" s="270"/>
      <c r="J798" s="270"/>
      <c r="K798" s="270"/>
      <c r="L798" s="247"/>
      <c r="M798" s="271"/>
      <c r="N798" s="271"/>
      <c r="O798" s="272"/>
      <c r="P798" s="276"/>
      <c r="Q798" s="277"/>
      <c r="R798" s="274"/>
      <c r="S798" s="275"/>
      <c r="T798" s="275"/>
      <c r="U798" s="247"/>
    </row>
    <row r="799" ht="43.5" customHeight="1">
      <c r="A799" s="247"/>
      <c r="B799" s="247"/>
      <c r="C799" s="266"/>
      <c r="D799" s="267"/>
      <c r="E799" s="268"/>
      <c r="F799" s="247"/>
      <c r="G799" s="269"/>
      <c r="H799" s="247"/>
      <c r="I799" s="270"/>
      <c r="J799" s="270"/>
      <c r="K799" s="270"/>
      <c r="L799" s="247"/>
      <c r="M799" s="271"/>
      <c r="N799" s="271"/>
      <c r="O799" s="272"/>
      <c r="P799" s="276"/>
      <c r="Q799" s="277"/>
      <c r="R799" s="274"/>
      <c r="S799" s="275"/>
      <c r="T799" s="275"/>
      <c r="U799" s="247"/>
    </row>
    <row r="800" ht="43.5" customHeight="1">
      <c r="A800" s="247"/>
      <c r="B800" s="247"/>
      <c r="C800" s="266"/>
      <c r="D800" s="267"/>
      <c r="E800" s="268"/>
      <c r="F800" s="247"/>
      <c r="G800" s="269"/>
      <c r="H800" s="247"/>
      <c r="I800" s="270"/>
      <c r="J800" s="270"/>
      <c r="K800" s="270"/>
      <c r="L800" s="247"/>
      <c r="M800" s="271"/>
      <c r="N800" s="271"/>
      <c r="O800" s="272"/>
      <c r="P800" s="276"/>
      <c r="Q800" s="277"/>
      <c r="R800" s="274"/>
      <c r="S800" s="275"/>
      <c r="T800" s="275"/>
      <c r="U800" s="247"/>
    </row>
    <row r="801" ht="43.5" customHeight="1">
      <c r="A801" s="247"/>
      <c r="B801" s="247"/>
      <c r="C801" s="266"/>
      <c r="D801" s="267"/>
      <c r="E801" s="268"/>
      <c r="F801" s="247"/>
      <c r="G801" s="269"/>
      <c r="H801" s="247"/>
      <c r="I801" s="270"/>
      <c r="J801" s="270"/>
      <c r="K801" s="270"/>
      <c r="L801" s="247"/>
      <c r="M801" s="271"/>
      <c r="N801" s="271"/>
      <c r="O801" s="272"/>
      <c r="P801" s="276"/>
      <c r="Q801" s="277"/>
      <c r="R801" s="274"/>
      <c r="S801" s="275"/>
      <c r="T801" s="275"/>
      <c r="U801" s="247"/>
    </row>
    <row r="802" ht="43.5" customHeight="1">
      <c r="A802" s="247"/>
      <c r="B802" s="247"/>
      <c r="C802" s="266"/>
      <c r="D802" s="267"/>
      <c r="E802" s="268"/>
      <c r="F802" s="247"/>
      <c r="G802" s="269"/>
      <c r="H802" s="247"/>
      <c r="I802" s="270"/>
      <c r="J802" s="270"/>
      <c r="K802" s="270"/>
      <c r="L802" s="247"/>
      <c r="M802" s="271"/>
      <c r="N802" s="271"/>
      <c r="O802" s="272"/>
      <c r="P802" s="276"/>
      <c r="Q802" s="277"/>
      <c r="R802" s="274"/>
      <c r="S802" s="275"/>
      <c r="T802" s="275"/>
      <c r="U802" s="247"/>
    </row>
    <row r="803" ht="43.5" customHeight="1">
      <c r="A803" s="247"/>
      <c r="B803" s="247"/>
      <c r="C803" s="266"/>
      <c r="D803" s="267"/>
      <c r="E803" s="268"/>
      <c r="F803" s="247"/>
      <c r="G803" s="269"/>
      <c r="H803" s="247"/>
      <c r="I803" s="270"/>
      <c r="J803" s="270"/>
      <c r="K803" s="270"/>
      <c r="L803" s="247"/>
      <c r="M803" s="271"/>
      <c r="N803" s="271"/>
      <c r="O803" s="272"/>
      <c r="P803" s="276"/>
      <c r="Q803" s="277"/>
      <c r="R803" s="274"/>
      <c r="S803" s="275"/>
      <c r="T803" s="275"/>
      <c r="U803" s="247"/>
    </row>
    <row r="804" ht="43.5" customHeight="1">
      <c r="A804" s="247"/>
      <c r="B804" s="247"/>
      <c r="C804" s="266"/>
      <c r="D804" s="267"/>
      <c r="E804" s="268"/>
      <c r="F804" s="247"/>
      <c r="G804" s="269"/>
      <c r="H804" s="247"/>
      <c r="I804" s="270"/>
      <c r="J804" s="270"/>
      <c r="K804" s="270"/>
      <c r="L804" s="247"/>
      <c r="M804" s="271"/>
      <c r="N804" s="271"/>
      <c r="O804" s="272"/>
      <c r="P804" s="276"/>
      <c r="Q804" s="277"/>
      <c r="R804" s="274"/>
      <c r="S804" s="275"/>
      <c r="T804" s="275"/>
      <c r="U804" s="247"/>
    </row>
    <row r="805" ht="43.5" customHeight="1">
      <c r="A805" s="247"/>
      <c r="B805" s="247"/>
      <c r="C805" s="266"/>
      <c r="D805" s="267"/>
      <c r="E805" s="268"/>
      <c r="F805" s="247"/>
      <c r="G805" s="269"/>
      <c r="H805" s="247"/>
      <c r="I805" s="270"/>
      <c r="J805" s="270"/>
      <c r="K805" s="270"/>
      <c r="L805" s="247"/>
      <c r="M805" s="271"/>
      <c r="N805" s="271"/>
      <c r="O805" s="272"/>
      <c r="P805" s="276"/>
      <c r="Q805" s="277"/>
      <c r="R805" s="274"/>
      <c r="S805" s="275"/>
      <c r="T805" s="275"/>
      <c r="U805" s="247"/>
    </row>
    <row r="806" ht="43.5" customHeight="1">
      <c r="A806" s="247"/>
      <c r="B806" s="247"/>
      <c r="C806" s="266"/>
      <c r="D806" s="267"/>
      <c r="E806" s="268"/>
      <c r="F806" s="247"/>
      <c r="G806" s="269"/>
      <c r="H806" s="247"/>
      <c r="I806" s="270"/>
      <c r="J806" s="270"/>
      <c r="K806" s="270"/>
      <c r="L806" s="247"/>
      <c r="M806" s="271"/>
      <c r="N806" s="271"/>
      <c r="O806" s="272"/>
      <c r="P806" s="276"/>
      <c r="Q806" s="277"/>
      <c r="R806" s="274"/>
      <c r="S806" s="275"/>
      <c r="T806" s="275"/>
      <c r="U806" s="247"/>
    </row>
    <row r="807" ht="43.5" customHeight="1">
      <c r="A807" s="247"/>
      <c r="B807" s="247"/>
      <c r="C807" s="266"/>
      <c r="D807" s="267"/>
      <c r="E807" s="268"/>
      <c r="F807" s="247"/>
      <c r="G807" s="269"/>
      <c r="H807" s="247"/>
      <c r="I807" s="270"/>
      <c r="J807" s="270"/>
      <c r="K807" s="270"/>
      <c r="L807" s="247"/>
      <c r="M807" s="271"/>
      <c r="N807" s="271"/>
      <c r="O807" s="272"/>
      <c r="P807" s="276"/>
      <c r="Q807" s="277"/>
      <c r="R807" s="274"/>
      <c r="S807" s="275"/>
      <c r="T807" s="275"/>
      <c r="U807" s="247"/>
    </row>
    <row r="808" ht="43.5" customHeight="1">
      <c r="A808" s="247"/>
      <c r="B808" s="247"/>
      <c r="C808" s="266"/>
      <c r="D808" s="267"/>
      <c r="E808" s="268"/>
      <c r="F808" s="247"/>
      <c r="G808" s="269"/>
      <c r="H808" s="247"/>
      <c r="I808" s="270"/>
      <c r="J808" s="270"/>
      <c r="K808" s="270"/>
      <c r="L808" s="247"/>
      <c r="M808" s="271"/>
      <c r="N808" s="271"/>
      <c r="O808" s="272"/>
      <c r="P808" s="276"/>
      <c r="Q808" s="277"/>
      <c r="R808" s="274"/>
      <c r="S808" s="275"/>
      <c r="T808" s="275"/>
      <c r="U808" s="247"/>
    </row>
    <row r="809" ht="43.5" customHeight="1">
      <c r="A809" s="247"/>
      <c r="B809" s="247"/>
      <c r="C809" s="266"/>
      <c r="D809" s="267"/>
      <c r="E809" s="268"/>
      <c r="F809" s="247"/>
      <c r="G809" s="269"/>
      <c r="H809" s="247"/>
      <c r="I809" s="270"/>
      <c r="J809" s="270"/>
      <c r="K809" s="270"/>
      <c r="L809" s="247"/>
      <c r="M809" s="271"/>
      <c r="N809" s="271"/>
      <c r="O809" s="272"/>
      <c r="P809" s="276"/>
      <c r="Q809" s="277"/>
      <c r="R809" s="274"/>
      <c r="S809" s="275"/>
      <c r="T809" s="275"/>
      <c r="U809" s="247"/>
    </row>
    <row r="810" ht="43.5" customHeight="1">
      <c r="A810" s="247"/>
      <c r="B810" s="247"/>
      <c r="C810" s="266"/>
      <c r="D810" s="267"/>
      <c r="E810" s="268"/>
      <c r="F810" s="247"/>
      <c r="G810" s="269"/>
      <c r="H810" s="247"/>
      <c r="I810" s="270"/>
      <c r="J810" s="270"/>
      <c r="K810" s="270"/>
      <c r="L810" s="247"/>
      <c r="M810" s="271"/>
      <c r="N810" s="271"/>
      <c r="O810" s="272"/>
      <c r="P810" s="276"/>
      <c r="Q810" s="277"/>
      <c r="R810" s="274"/>
      <c r="S810" s="275"/>
      <c r="T810" s="275"/>
      <c r="U810" s="247"/>
    </row>
    <row r="811" ht="43.5" customHeight="1">
      <c r="A811" s="247"/>
      <c r="B811" s="247"/>
      <c r="C811" s="266"/>
      <c r="D811" s="267"/>
      <c r="E811" s="268"/>
      <c r="F811" s="247"/>
      <c r="G811" s="269"/>
      <c r="H811" s="247"/>
      <c r="I811" s="270"/>
      <c r="J811" s="270"/>
      <c r="K811" s="270"/>
      <c r="L811" s="247"/>
      <c r="M811" s="271"/>
      <c r="N811" s="271"/>
      <c r="O811" s="272"/>
      <c r="P811" s="276"/>
      <c r="Q811" s="277"/>
      <c r="R811" s="274"/>
      <c r="S811" s="275"/>
      <c r="T811" s="275"/>
      <c r="U811" s="247"/>
    </row>
    <row r="812" ht="43.5" customHeight="1">
      <c r="A812" s="247"/>
      <c r="B812" s="247"/>
      <c r="C812" s="266"/>
      <c r="D812" s="267"/>
      <c r="E812" s="268"/>
      <c r="F812" s="247"/>
      <c r="G812" s="269"/>
      <c r="H812" s="247"/>
      <c r="I812" s="270"/>
      <c r="J812" s="270"/>
      <c r="K812" s="270"/>
      <c r="L812" s="247"/>
      <c r="M812" s="271"/>
      <c r="N812" s="271"/>
      <c r="O812" s="272"/>
      <c r="P812" s="276"/>
      <c r="Q812" s="277"/>
      <c r="R812" s="274"/>
      <c r="S812" s="275"/>
      <c r="T812" s="275"/>
      <c r="U812" s="247"/>
    </row>
    <row r="813" ht="43.5" customHeight="1">
      <c r="A813" s="247"/>
      <c r="B813" s="247"/>
      <c r="C813" s="266"/>
      <c r="D813" s="267"/>
      <c r="E813" s="268"/>
      <c r="F813" s="247"/>
      <c r="G813" s="269"/>
      <c r="H813" s="247"/>
      <c r="I813" s="270"/>
      <c r="J813" s="270"/>
      <c r="K813" s="270"/>
      <c r="L813" s="247"/>
      <c r="M813" s="271"/>
      <c r="N813" s="271"/>
      <c r="O813" s="272"/>
      <c r="P813" s="276"/>
      <c r="Q813" s="277"/>
      <c r="R813" s="274"/>
      <c r="S813" s="275"/>
      <c r="T813" s="275"/>
      <c r="U813" s="247"/>
    </row>
    <row r="814" ht="43.5" customHeight="1">
      <c r="A814" s="247"/>
      <c r="B814" s="247"/>
      <c r="C814" s="266"/>
      <c r="D814" s="267"/>
      <c r="E814" s="268"/>
      <c r="F814" s="247"/>
      <c r="G814" s="269"/>
      <c r="H814" s="247"/>
      <c r="I814" s="270"/>
      <c r="J814" s="270"/>
      <c r="K814" s="270"/>
      <c r="L814" s="247"/>
      <c r="M814" s="271"/>
      <c r="N814" s="271"/>
      <c r="O814" s="272"/>
      <c r="P814" s="276"/>
      <c r="Q814" s="277"/>
      <c r="R814" s="274"/>
      <c r="S814" s="275"/>
      <c r="T814" s="275"/>
      <c r="U814" s="247"/>
    </row>
    <row r="815" ht="43.5" customHeight="1">
      <c r="A815" s="247"/>
      <c r="B815" s="247"/>
      <c r="C815" s="266"/>
      <c r="D815" s="267"/>
      <c r="E815" s="268"/>
      <c r="F815" s="247"/>
      <c r="G815" s="269"/>
      <c r="H815" s="247"/>
      <c r="I815" s="270"/>
      <c r="J815" s="270"/>
      <c r="K815" s="270"/>
      <c r="L815" s="247"/>
      <c r="M815" s="271"/>
      <c r="N815" s="271"/>
      <c r="O815" s="272"/>
      <c r="P815" s="276"/>
      <c r="Q815" s="277"/>
      <c r="R815" s="274"/>
      <c r="S815" s="275"/>
      <c r="T815" s="275"/>
      <c r="U815" s="247"/>
    </row>
    <row r="816" ht="43.5" customHeight="1">
      <c r="A816" s="247"/>
      <c r="B816" s="247"/>
      <c r="C816" s="266"/>
      <c r="D816" s="267"/>
      <c r="E816" s="268"/>
      <c r="F816" s="247"/>
      <c r="G816" s="269"/>
      <c r="H816" s="247"/>
      <c r="I816" s="270"/>
      <c r="J816" s="270"/>
      <c r="K816" s="270"/>
      <c r="L816" s="247"/>
      <c r="M816" s="271"/>
      <c r="N816" s="271"/>
      <c r="O816" s="272"/>
      <c r="P816" s="276"/>
      <c r="Q816" s="277"/>
      <c r="R816" s="274"/>
      <c r="S816" s="275"/>
      <c r="T816" s="275"/>
      <c r="U816" s="247"/>
    </row>
    <row r="817" ht="43.5" customHeight="1">
      <c r="A817" s="247"/>
      <c r="B817" s="247"/>
      <c r="C817" s="266"/>
      <c r="D817" s="267"/>
      <c r="E817" s="268"/>
      <c r="F817" s="247"/>
      <c r="G817" s="269"/>
      <c r="H817" s="247"/>
      <c r="I817" s="270"/>
      <c r="J817" s="270"/>
      <c r="K817" s="270"/>
      <c r="L817" s="247"/>
      <c r="M817" s="271"/>
      <c r="N817" s="271"/>
      <c r="O817" s="272"/>
      <c r="P817" s="276"/>
      <c r="Q817" s="277"/>
      <c r="R817" s="274"/>
      <c r="S817" s="275"/>
      <c r="T817" s="275"/>
      <c r="U817" s="247"/>
    </row>
    <row r="818" ht="43.5" customHeight="1">
      <c r="A818" s="247"/>
      <c r="B818" s="247"/>
      <c r="C818" s="266"/>
      <c r="D818" s="267"/>
      <c r="E818" s="268"/>
      <c r="F818" s="247"/>
      <c r="G818" s="269"/>
      <c r="H818" s="247"/>
      <c r="I818" s="270"/>
      <c r="J818" s="270"/>
      <c r="K818" s="270"/>
      <c r="L818" s="247"/>
      <c r="M818" s="271"/>
      <c r="N818" s="271"/>
      <c r="O818" s="272"/>
      <c r="P818" s="276"/>
      <c r="Q818" s="277"/>
      <c r="R818" s="274"/>
      <c r="S818" s="275"/>
      <c r="T818" s="275"/>
      <c r="U818" s="247"/>
    </row>
    <row r="819" ht="43.5" customHeight="1">
      <c r="A819" s="247"/>
      <c r="B819" s="247"/>
      <c r="C819" s="266"/>
      <c r="D819" s="267"/>
      <c r="E819" s="268"/>
      <c r="F819" s="247"/>
      <c r="G819" s="269"/>
      <c r="H819" s="247"/>
      <c r="I819" s="270"/>
      <c r="J819" s="270"/>
      <c r="K819" s="270"/>
      <c r="L819" s="247"/>
      <c r="M819" s="271"/>
      <c r="N819" s="271"/>
      <c r="O819" s="272"/>
      <c r="P819" s="276"/>
      <c r="Q819" s="277"/>
      <c r="R819" s="274"/>
      <c r="S819" s="275"/>
      <c r="T819" s="275"/>
      <c r="U819" s="247"/>
    </row>
    <row r="820" ht="43.5" customHeight="1">
      <c r="A820" s="247"/>
      <c r="B820" s="247"/>
      <c r="C820" s="266"/>
      <c r="D820" s="267"/>
      <c r="E820" s="268"/>
      <c r="F820" s="247"/>
      <c r="G820" s="269"/>
      <c r="H820" s="247"/>
      <c r="I820" s="270"/>
      <c r="J820" s="270"/>
      <c r="K820" s="270"/>
      <c r="L820" s="247"/>
      <c r="M820" s="271"/>
      <c r="N820" s="271"/>
      <c r="O820" s="272"/>
      <c r="P820" s="276"/>
      <c r="Q820" s="277"/>
      <c r="R820" s="274"/>
      <c r="S820" s="275"/>
      <c r="T820" s="275"/>
      <c r="U820" s="247"/>
    </row>
    <row r="821" ht="43.5" customHeight="1">
      <c r="A821" s="247"/>
      <c r="B821" s="247"/>
      <c r="C821" s="266"/>
      <c r="D821" s="267"/>
      <c r="E821" s="268"/>
      <c r="F821" s="247"/>
      <c r="G821" s="269"/>
      <c r="H821" s="247"/>
      <c r="I821" s="270"/>
      <c r="J821" s="270"/>
      <c r="K821" s="270"/>
      <c r="L821" s="247"/>
      <c r="M821" s="271"/>
      <c r="N821" s="271"/>
      <c r="O821" s="272"/>
      <c r="P821" s="276"/>
      <c r="Q821" s="277"/>
      <c r="R821" s="274"/>
      <c r="S821" s="275"/>
      <c r="T821" s="275"/>
      <c r="U821" s="247"/>
    </row>
    <row r="822" ht="43.5" customHeight="1">
      <c r="A822" s="247"/>
      <c r="B822" s="247"/>
      <c r="C822" s="266"/>
      <c r="D822" s="267"/>
      <c r="E822" s="268"/>
      <c r="F822" s="247"/>
      <c r="G822" s="269"/>
      <c r="H822" s="247"/>
      <c r="I822" s="270"/>
      <c r="J822" s="270"/>
      <c r="K822" s="270"/>
      <c r="L822" s="247"/>
      <c r="M822" s="271"/>
      <c r="N822" s="271"/>
      <c r="O822" s="272"/>
      <c r="P822" s="276"/>
      <c r="Q822" s="277"/>
      <c r="R822" s="274"/>
      <c r="S822" s="275"/>
      <c r="T822" s="275"/>
      <c r="U822" s="247"/>
    </row>
    <row r="823" ht="43.5" customHeight="1">
      <c r="A823" s="247"/>
      <c r="B823" s="247"/>
      <c r="C823" s="266"/>
      <c r="D823" s="267"/>
      <c r="E823" s="268"/>
      <c r="F823" s="247"/>
      <c r="G823" s="269"/>
      <c r="H823" s="247"/>
      <c r="I823" s="270"/>
      <c r="J823" s="270"/>
      <c r="K823" s="270"/>
      <c r="L823" s="247"/>
      <c r="M823" s="271"/>
      <c r="N823" s="271"/>
      <c r="O823" s="272"/>
      <c r="P823" s="276"/>
      <c r="Q823" s="277"/>
      <c r="R823" s="274"/>
      <c r="S823" s="275"/>
      <c r="T823" s="275"/>
      <c r="U823" s="247"/>
    </row>
    <row r="824" ht="43.5" customHeight="1">
      <c r="A824" s="247"/>
      <c r="B824" s="247"/>
      <c r="C824" s="266"/>
      <c r="D824" s="267"/>
      <c r="E824" s="268"/>
      <c r="F824" s="247"/>
      <c r="G824" s="269"/>
      <c r="H824" s="247"/>
      <c r="I824" s="270"/>
      <c r="J824" s="270"/>
      <c r="K824" s="270"/>
      <c r="L824" s="247"/>
      <c r="M824" s="271"/>
      <c r="N824" s="271"/>
      <c r="O824" s="272"/>
      <c r="P824" s="276"/>
      <c r="Q824" s="277"/>
      <c r="R824" s="274"/>
      <c r="S824" s="275"/>
      <c r="T824" s="275"/>
      <c r="U824" s="247"/>
    </row>
    <row r="825" ht="43.5" customHeight="1">
      <c r="A825" s="247"/>
      <c r="B825" s="247"/>
      <c r="C825" s="266"/>
      <c r="D825" s="267"/>
      <c r="E825" s="268"/>
      <c r="F825" s="247"/>
      <c r="G825" s="269"/>
      <c r="H825" s="247"/>
      <c r="I825" s="270"/>
      <c r="J825" s="270"/>
      <c r="K825" s="270"/>
      <c r="L825" s="247"/>
      <c r="M825" s="271"/>
      <c r="N825" s="271"/>
      <c r="O825" s="272"/>
      <c r="P825" s="276"/>
      <c r="Q825" s="277"/>
      <c r="R825" s="274"/>
      <c r="S825" s="275"/>
      <c r="T825" s="275"/>
      <c r="U825" s="247"/>
    </row>
    <row r="826" ht="43.5" customHeight="1">
      <c r="A826" s="247"/>
      <c r="B826" s="247"/>
      <c r="C826" s="266"/>
      <c r="D826" s="267"/>
      <c r="E826" s="268"/>
      <c r="F826" s="247"/>
      <c r="G826" s="269"/>
      <c r="H826" s="247"/>
      <c r="I826" s="270"/>
      <c r="J826" s="270"/>
      <c r="K826" s="270"/>
      <c r="L826" s="247"/>
      <c r="M826" s="271"/>
      <c r="N826" s="271"/>
      <c r="O826" s="272"/>
      <c r="P826" s="276"/>
      <c r="Q826" s="277"/>
      <c r="R826" s="274"/>
      <c r="S826" s="275"/>
      <c r="T826" s="275"/>
      <c r="U826" s="247"/>
    </row>
    <row r="827" ht="43.5" customHeight="1">
      <c r="A827" s="247"/>
      <c r="B827" s="247"/>
      <c r="C827" s="266"/>
      <c r="D827" s="267"/>
      <c r="E827" s="268"/>
      <c r="F827" s="247"/>
      <c r="G827" s="269"/>
      <c r="H827" s="247"/>
      <c r="I827" s="270"/>
      <c r="J827" s="270"/>
      <c r="K827" s="270"/>
      <c r="L827" s="247"/>
      <c r="M827" s="271"/>
      <c r="N827" s="271"/>
      <c r="O827" s="272"/>
      <c r="P827" s="276"/>
      <c r="Q827" s="277"/>
      <c r="R827" s="274"/>
      <c r="S827" s="275"/>
      <c r="T827" s="275"/>
      <c r="U827" s="247"/>
    </row>
    <row r="828" ht="43.5" customHeight="1">
      <c r="A828" s="247"/>
      <c r="B828" s="247"/>
      <c r="C828" s="266"/>
      <c r="D828" s="267"/>
      <c r="E828" s="268"/>
      <c r="F828" s="247"/>
      <c r="G828" s="269"/>
      <c r="H828" s="247"/>
      <c r="I828" s="270"/>
      <c r="J828" s="270"/>
      <c r="K828" s="270"/>
      <c r="L828" s="247"/>
      <c r="M828" s="271"/>
      <c r="N828" s="271"/>
      <c r="O828" s="272"/>
      <c r="P828" s="276"/>
      <c r="Q828" s="277"/>
      <c r="R828" s="274"/>
      <c r="S828" s="275"/>
      <c r="T828" s="275"/>
      <c r="U828" s="247"/>
    </row>
    <row r="829" ht="43.5" customHeight="1">
      <c r="A829" s="247"/>
      <c r="B829" s="247"/>
      <c r="C829" s="266"/>
      <c r="D829" s="267"/>
      <c r="E829" s="268"/>
      <c r="F829" s="247"/>
      <c r="G829" s="269"/>
      <c r="H829" s="247"/>
      <c r="I829" s="270"/>
      <c r="J829" s="270"/>
      <c r="K829" s="270"/>
      <c r="L829" s="247"/>
      <c r="M829" s="271"/>
      <c r="N829" s="271"/>
      <c r="O829" s="272"/>
      <c r="P829" s="276"/>
      <c r="Q829" s="277"/>
      <c r="R829" s="274"/>
      <c r="S829" s="275"/>
      <c r="T829" s="275"/>
      <c r="U829" s="247"/>
    </row>
    <row r="830" ht="43.5" customHeight="1">
      <c r="A830" s="247"/>
      <c r="B830" s="247"/>
      <c r="C830" s="266"/>
      <c r="D830" s="267"/>
      <c r="E830" s="268"/>
      <c r="F830" s="247"/>
      <c r="G830" s="269"/>
      <c r="H830" s="247"/>
      <c r="I830" s="270"/>
      <c r="J830" s="270"/>
      <c r="K830" s="270"/>
      <c r="L830" s="247"/>
      <c r="M830" s="271"/>
      <c r="N830" s="271"/>
      <c r="O830" s="272"/>
      <c r="P830" s="276"/>
      <c r="Q830" s="277"/>
      <c r="R830" s="274"/>
      <c r="S830" s="275"/>
      <c r="T830" s="275"/>
      <c r="U830" s="247"/>
    </row>
    <row r="831" ht="43.5" customHeight="1">
      <c r="A831" s="247"/>
      <c r="B831" s="247"/>
      <c r="C831" s="266"/>
      <c r="D831" s="267"/>
      <c r="E831" s="268"/>
      <c r="F831" s="247"/>
      <c r="G831" s="269"/>
      <c r="H831" s="247"/>
      <c r="I831" s="270"/>
      <c r="J831" s="270"/>
      <c r="K831" s="270"/>
      <c r="L831" s="247"/>
      <c r="M831" s="271"/>
      <c r="N831" s="271"/>
      <c r="O831" s="272"/>
      <c r="P831" s="276"/>
      <c r="Q831" s="277"/>
      <c r="R831" s="274"/>
      <c r="S831" s="275"/>
      <c r="T831" s="275"/>
      <c r="U831" s="247"/>
    </row>
    <row r="832" ht="43.5" customHeight="1">
      <c r="A832" s="247"/>
      <c r="B832" s="247"/>
      <c r="C832" s="266"/>
      <c r="D832" s="267"/>
      <c r="E832" s="268"/>
      <c r="F832" s="247"/>
      <c r="G832" s="269"/>
      <c r="H832" s="247"/>
      <c r="I832" s="270"/>
      <c r="J832" s="270"/>
      <c r="K832" s="270"/>
      <c r="L832" s="247"/>
      <c r="M832" s="271"/>
      <c r="N832" s="271"/>
      <c r="O832" s="272"/>
      <c r="P832" s="276"/>
      <c r="Q832" s="277"/>
      <c r="R832" s="274"/>
      <c r="S832" s="275"/>
      <c r="T832" s="275"/>
      <c r="U832" s="247"/>
    </row>
    <row r="833" ht="43.5" customHeight="1">
      <c r="A833" s="247"/>
      <c r="B833" s="247"/>
      <c r="C833" s="266"/>
      <c r="D833" s="267"/>
      <c r="E833" s="268"/>
      <c r="F833" s="247"/>
      <c r="G833" s="269"/>
      <c r="H833" s="247"/>
      <c r="I833" s="270"/>
      <c r="J833" s="270"/>
      <c r="K833" s="270"/>
      <c r="L833" s="247"/>
      <c r="M833" s="271"/>
      <c r="N833" s="271"/>
      <c r="O833" s="272"/>
      <c r="P833" s="276"/>
      <c r="Q833" s="277"/>
      <c r="R833" s="274"/>
      <c r="S833" s="275"/>
      <c r="T833" s="275"/>
      <c r="U833" s="247"/>
    </row>
    <row r="834" ht="43.5" customHeight="1">
      <c r="A834" s="247"/>
      <c r="B834" s="247"/>
      <c r="C834" s="266"/>
      <c r="D834" s="267"/>
      <c r="E834" s="268"/>
      <c r="F834" s="247"/>
      <c r="G834" s="269"/>
      <c r="H834" s="247"/>
      <c r="I834" s="270"/>
      <c r="J834" s="270"/>
      <c r="K834" s="270"/>
      <c r="L834" s="247"/>
      <c r="M834" s="271"/>
      <c r="N834" s="271"/>
      <c r="O834" s="272"/>
      <c r="P834" s="276"/>
      <c r="Q834" s="277"/>
      <c r="R834" s="274"/>
      <c r="S834" s="275"/>
      <c r="T834" s="275"/>
      <c r="U834" s="247"/>
    </row>
    <row r="835" ht="43.5" customHeight="1">
      <c r="A835" s="247"/>
      <c r="B835" s="247"/>
      <c r="C835" s="266"/>
      <c r="D835" s="267"/>
      <c r="E835" s="268"/>
      <c r="F835" s="247"/>
      <c r="G835" s="269"/>
      <c r="H835" s="247"/>
      <c r="I835" s="270"/>
      <c r="J835" s="270"/>
      <c r="K835" s="270"/>
      <c r="L835" s="247"/>
      <c r="M835" s="271"/>
      <c r="N835" s="271"/>
      <c r="O835" s="272"/>
      <c r="P835" s="276"/>
      <c r="Q835" s="277"/>
      <c r="R835" s="274"/>
      <c r="S835" s="275"/>
      <c r="T835" s="275"/>
      <c r="U835" s="247"/>
    </row>
    <row r="836" ht="43.5" customHeight="1">
      <c r="A836" s="247"/>
      <c r="B836" s="247"/>
      <c r="C836" s="266"/>
      <c r="D836" s="267"/>
      <c r="E836" s="268"/>
      <c r="F836" s="247"/>
      <c r="G836" s="269"/>
      <c r="H836" s="247"/>
      <c r="I836" s="270"/>
      <c r="J836" s="270"/>
      <c r="K836" s="270"/>
      <c r="L836" s="247"/>
      <c r="M836" s="271"/>
      <c r="N836" s="271"/>
      <c r="O836" s="272"/>
      <c r="P836" s="276"/>
      <c r="Q836" s="277"/>
      <c r="R836" s="274"/>
      <c r="S836" s="275"/>
      <c r="T836" s="275"/>
      <c r="U836" s="247"/>
    </row>
    <row r="837" ht="43.5" customHeight="1">
      <c r="A837" s="247"/>
      <c r="B837" s="247"/>
      <c r="C837" s="266"/>
      <c r="D837" s="267"/>
      <c r="E837" s="268"/>
      <c r="F837" s="247"/>
      <c r="G837" s="269"/>
      <c r="H837" s="247"/>
      <c r="I837" s="270"/>
      <c r="J837" s="270"/>
      <c r="K837" s="270"/>
      <c r="L837" s="247"/>
      <c r="M837" s="271"/>
      <c r="N837" s="271"/>
      <c r="O837" s="272"/>
      <c r="P837" s="276"/>
      <c r="Q837" s="277"/>
      <c r="R837" s="274"/>
      <c r="S837" s="275"/>
      <c r="T837" s="275"/>
      <c r="U837" s="247"/>
    </row>
    <row r="838" ht="43.5" customHeight="1">
      <c r="A838" s="247"/>
      <c r="B838" s="247"/>
      <c r="C838" s="266"/>
      <c r="D838" s="267"/>
      <c r="E838" s="268"/>
      <c r="F838" s="247"/>
      <c r="G838" s="269"/>
      <c r="H838" s="247"/>
      <c r="I838" s="270"/>
      <c r="J838" s="270"/>
      <c r="K838" s="270"/>
      <c r="L838" s="247"/>
      <c r="M838" s="271"/>
      <c r="N838" s="271"/>
      <c r="O838" s="272"/>
      <c r="P838" s="276"/>
      <c r="Q838" s="277"/>
      <c r="R838" s="274"/>
      <c r="S838" s="275"/>
      <c r="T838" s="275"/>
      <c r="U838" s="247"/>
    </row>
    <row r="839" ht="43.5" customHeight="1">
      <c r="A839" s="247"/>
      <c r="B839" s="247"/>
      <c r="C839" s="266"/>
      <c r="D839" s="267"/>
      <c r="E839" s="268"/>
      <c r="F839" s="247"/>
      <c r="G839" s="269"/>
      <c r="H839" s="247"/>
      <c r="I839" s="270"/>
      <c r="J839" s="270"/>
      <c r="K839" s="270"/>
      <c r="L839" s="247"/>
      <c r="M839" s="271"/>
      <c r="N839" s="271"/>
      <c r="O839" s="272"/>
      <c r="P839" s="276"/>
      <c r="Q839" s="277"/>
      <c r="R839" s="274"/>
      <c r="S839" s="275"/>
      <c r="T839" s="275"/>
      <c r="U839" s="247"/>
    </row>
    <row r="840" ht="43.5" customHeight="1">
      <c r="A840" s="247"/>
      <c r="B840" s="247"/>
      <c r="C840" s="266"/>
      <c r="D840" s="267"/>
      <c r="E840" s="268"/>
      <c r="F840" s="247"/>
      <c r="G840" s="269"/>
      <c r="H840" s="247"/>
      <c r="I840" s="270"/>
      <c r="J840" s="270"/>
      <c r="K840" s="270"/>
      <c r="L840" s="247"/>
      <c r="M840" s="271"/>
      <c r="N840" s="271"/>
      <c r="O840" s="272"/>
      <c r="P840" s="276"/>
      <c r="Q840" s="277"/>
      <c r="R840" s="274"/>
      <c r="S840" s="275"/>
      <c r="T840" s="275"/>
      <c r="U840" s="247"/>
    </row>
    <row r="841" ht="43.5" customHeight="1">
      <c r="A841" s="247"/>
      <c r="B841" s="247"/>
      <c r="C841" s="266"/>
      <c r="D841" s="267"/>
      <c r="E841" s="268"/>
      <c r="F841" s="247"/>
      <c r="G841" s="269"/>
      <c r="H841" s="247"/>
      <c r="I841" s="270"/>
      <c r="J841" s="270"/>
      <c r="K841" s="270"/>
      <c r="L841" s="247"/>
      <c r="M841" s="271"/>
      <c r="N841" s="271"/>
      <c r="O841" s="272"/>
      <c r="P841" s="276"/>
      <c r="Q841" s="277"/>
      <c r="R841" s="274"/>
      <c r="S841" s="275"/>
      <c r="T841" s="275"/>
      <c r="U841" s="247"/>
    </row>
    <row r="842" ht="43.5" customHeight="1">
      <c r="A842" s="247"/>
      <c r="B842" s="247"/>
      <c r="C842" s="266"/>
      <c r="D842" s="267"/>
      <c r="E842" s="268"/>
      <c r="F842" s="247"/>
      <c r="G842" s="269"/>
      <c r="H842" s="247"/>
      <c r="I842" s="270"/>
      <c r="J842" s="270"/>
      <c r="K842" s="270"/>
      <c r="L842" s="247"/>
      <c r="M842" s="271"/>
      <c r="N842" s="271"/>
      <c r="O842" s="272"/>
      <c r="P842" s="276"/>
      <c r="Q842" s="277"/>
      <c r="R842" s="274"/>
      <c r="S842" s="275"/>
      <c r="T842" s="275"/>
      <c r="U842" s="247"/>
    </row>
    <row r="843" ht="43.5" customHeight="1">
      <c r="A843" s="247"/>
      <c r="B843" s="247"/>
      <c r="C843" s="266"/>
      <c r="D843" s="267"/>
      <c r="E843" s="268"/>
      <c r="F843" s="247"/>
      <c r="G843" s="269"/>
      <c r="H843" s="247"/>
      <c r="I843" s="270"/>
      <c r="J843" s="270"/>
      <c r="K843" s="270"/>
      <c r="L843" s="247"/>
      <c r="M843" s="271"/>
      <c r="N843" s="271"/>
      <c r="O843" s="272"/>
      <c r="P843" s="276"/>
      <c r="Q843" s="277"/>
      <c r="R843" s="274"/>
      <c r="S843" s="275"/>
      <c r="T843" s="275"/>
      <c r="U843" s="247"/>
    </row>
    <row r="844" ht="43.5" customHeight="1">
      <c r="A844" s="247"/>
      <c r="B844" s="247"/>
      <c r="C844" s="266"/>
      <c r="D844" s="267"/>
      <c r="E844" s="268"/>
      <c r="F844" s="247"/>
      <c r="G844" s="269"/>
      <c r="H844" s="247"/>
      <c r="I844" s="270"/>
      <c r="J844" s="270"/>
      <c r="K844" s="270"/>
      <c r="L844" s="247"/>
      <c r="M844" s="271"/>
      <c r="N844" s="271"/>
      <c r="O844" s="272"/>
      <c r="P844" s="276"/>
      <c r="Q844" s="277"/>
      <c r="R844" s="274"/>
      <c r="S844" s="275"/>
      <c r="T844" s="275"/>
      <c r="U844" s="247"/>
    </row>
    <row r="845" ht="43.5" customHeight="1">
      <c r="A845" s="247"/>
      <c r="B845" s="247"/>
      <c r="C845" s="266"/>
      <c r="D845" s="267"/>
      <c r="E845" s="268"/>
      <c r="F845" s="247"/>
      <c r="G845" s="269"/>
      <c r="H845" s="247"/>
      <c r="I845" s="270"/>
      <c r="J845" s="270"/>
      <c r="K845" s="270"/>
      <c r="L845" s="247"/>
      <c r="M845" s="271"/>
      <c r="N845" s="271"/>
      <c r="O845" s="272"/>
      <c r="P845" s="276"/>
      <c r="Q845" s="277"/>
      <c r="R845" s="274"/>
      <c r="S845" s="275"/>
      <c r="T845" s="275"/>
      <c r="U845" s="247"/>
    </row>
    <row r="846" ht="43.5" customHeight="1">
      <c r="A846" s="247"/>
      <c r="B846" s="247"/>
      <c r="C846" s="266"/>
      <c r="D846" s="267"/>
      <c r="E846" s="268"/>
      <c r="F846" s="247"/>
      <c r="G846" s="269"/>
      <c r="H846" s="247"/>
      <c r="I846" s="270"/>
      <c r="J846" s="270"/>
      <c r="K846" s="270"/>
      <c r="L846" s="247"/>
      <c r="M846" s="271"/>
      <c r="N846" s="271"/>
      <c r="O846" s="272"/>
      <c r="P846" s="276"/>
      <c r="Q846" s="277"/>
      <c r="R846" s="274"/>
      <c r="S846" s="275"/>
      <c r="T846" s="275"/>
      <c r="U846" s="247"/>
    </row>
    <row r="847" ht="43.5" customHeight="1">
      <c r="A847" s="247"/>
      <c r="B847" s="247"/>
      <c r="C847" s="266"/>
      <c r="D847" s="267"/>
      <c r="E847" s="268"/>
      <c r="F847" s="247"/>
      <c r="G847" s="269"/>
      <c r="H847" s="247"/>
      <c r="I847" s="270"/>
      <c r="J847" s="270"/>
      <c r="K847" s="270"/>
      <c r="L847" s="247"/>
      <c r="M847" s="271"/>
      <c r="N847" s="271"/>
      <c r="O847" s="272"/>
      <c r="P847" s="276"/>
      <c r="Q847" s="277"/>
      <c r="R847" s="274"/>
      <c r="S847" s="275"/>
      <c r="T847" s="275"/>
      <c r="U847" s="247"/>
    </row>
    <row r="848" ht="43.5" customHeight="1">
      <c r="A848" s="247"/>
      <c r="B848" s="247"/>
      <c r="C848" s="266"/>
      <c r="D848" s="267"/>
      <c r="E848" s="268"/>
      <c r="F848" s="247"/>
      <c r="G848" s="269"/>
      <c r="H848" s="247"/>
      <c r="I848" s="270"/>
      <c r="J848" s="270"/>
      <c r="K848" s="270"/>
      <c r="L848" s="247"/>
      <c r="M848" s="271"/>
      <c r="N848" s="271"/>
      <c r="O848" s="272"/>
      <c r="P848" s="276"/>
      <c r="Q848" s="277"/>
      <c r="R848" s="274"/>
      <c r="S848" s="275"/>
      <c r="T848" s="275"/>
      <c r="U848" s="247"/>
    </row>
    <row r="849" ht="43.5" customHeight="1">
      <c r="A849" s="247"/>
      <c r="B849" s="247"/>
      <c r="C849" s="266"/>
      <c r="D849" s="267"/>
      <c r="E849" s="268"/>
      <c r="F849" s="247"/>
      <c r="G849" s="269"/>
      <c r="H849" s="247"/>
      <c r="I849" s="270"/>
      <c r="J849" s="270"/>
      <c r="K849" s="270"/>
      <c r="L849" s="247"/>
      <c r="M849" s="271"/>
      <c r="N849" s="271"/>
      <c r="O849" s="272"/>
      <c r="P849" s="276"/>
      <c r="Q849" s="277"/>
      <c r="R849" s="274"/>
      <c r="S849" s="275"/>
      <c r="T849" s="275"/>
      <c r="U849" s="247"/>
    </row>
    <row r="850" ht="43.5" customHeight="1">
      <c r="A850" s="247"/>
      <c r="B850" s="247"/>
      <c r="C850" s="266"/>
      <c r="D850" s="267"/>
      <c r="E850" s="268"/>
      <c r="F850" s="247"/>
      <c r="G850" s="269"/>
      <c r="H850" s="247"/>
      <c r="I850" s="270"/>
      <c r="J850" s="270"/>
      <c r="K850" s="270"/>
      <c r="L850" s="247"/>
      <c r="M850" s="271"/>
      <c r="N850" s="271"/>
      <c r="O850" s="272"/>
      <c r="P850" s="276"/>
      <c r="Q850" s="277"/>
      <c r="R850" s="274"/>
      <c r="S850" s="275"/>
      <c r="T850" s="275"/>
      <c r="U850" s="247"/>
    </row>
    <row r="851" ht="43.5" customHeight="1">
      <c r="A851" s="247"/>
      <c r="B851" s="247"/>
      <c r="C851" s="266"/>
      <c r="D851" s="267"/>
      <c r="E851" s="268"/>
      <c r="F851" s="247"/>
      <c r="G851" s="269"/>
      <c r="H851" s="247"/>
      <c r="I851" s="270"/>
      <c r="J851" s="270"/>
      <c r="K851" s="270"/>
      <c r="L851" s="247"/>
      <c r="M851" s="271"/>
      <c r="N851" s="271"/>
      <c r="O851" s="272"/>
      <c r="P851" s="276"/>
      <c r="Q851" s="277"/>
      <c r="R851" s="274"/>
      <c r="S851" s="275"/>
      <c r="T851" s="275"/>
      <c r="U851" s="247"/>
    </row>
    <row r="852" ht="43.5" customHeight="1">
      <c r="A852" s="247"/>
      <c r="B852" s="247"/>
      <c r="C852" s="266"/>
      <c r="D852" s="267"/>
      <c r="E852" s="268"/>
      <c r="F852" s="247"/>
      <c r="G852" s="269"/>
      <c r="H852" s="247"/>
      <c r="I852" s="270"/>
      <c r="J852" s="270"/>
      <c r="K852" s="270"/>
      <c r="L852" s="247"/>
      <c r="M852" s="271"/>
      <c r="N852" s="271"/>
      <c r="O852" s="272"/>
      <c r="P852" s="276"/>
      <c r="Q852" s="277"/>
      <c r="R852" s="274"/>
      <c r="S852" s="275"/>
      <c r="T852" s="275"/>
      <c r="U852" s="247"/>
    </row>
    <row r="853" ht="43.5" customHeight="1">
      <c r="A853" s="247"/>
      <c r="B853" s="247"/>
      <c r="C853" s="266"/>
      <c r="D853" s="267"/>
      <c r="E853" s="268"/>
      <c r="F853" s="247"/>
      <c r="G853" s="269"/>
      <c r="H853" s="247"/>
      <c r="I853" s="270"/>
      <c r="J853" s="270"/>
      <c r="K853" s="270"/>
      <c r="L853" s="247"/>
      <c r="M853" s="271"/>
      <c r="N853" s="271"/>
      <c r="O853" s="272"/>
      <c r="P853" s="276"/>
      <c r="Q853" s="277"/>
      <c r="R853" s="274"/>
      <c r="S853" s="275"/>
      <c r="T853" s="275"/>
      <c r="U853" s="247"/>
    </row>
    <row r="854" ht="43.5" customHeight="1">
      <c r="A854" s="247"/>
      <c r="B854" s="247"/>
      <c r="C854" s="266"/>
      <c r="D854" s="267"/>
      <c r="E854" s="268"/>
      <c r="F854" s="247"/>
      <c r="G854" s="269"/>
      <c r="H854" s="247"/>
      <c r="I854" s="270"/>
      <c r="J854" s="270"/>
      <c r="K854" s="270"/>
      <c r="L854" s="247"/>
      <c r="M854" s="271"/>
      <c r="N854" s="271"/>
      <c r="O854" s="272"/>
      <c r="P854" s="276"/>
      <c r="Q854" s="277"/>
      <c r="R854" s="274"/>
      <c r="S854" s="275"/>
      <c r="T854" s="275"/>
      <c r="U854" s="247"/>
    </row>
    <row r="855" ht="43.5" customHeight="1">
      <c r="A855" s="247"/>
      <c r="B855" s="247"/>
      <c r="C855" s="266"/>
      <c r="D855" s="267"/>
      <c r="E855" s="268"/>
      <c r="F855" s="247"/>
      <c r="G855" s="269"/>
      <c r="H855" s="247"/>
      <c r="I855" s="270"/>
      <c r="J855" s="270"/>
      <c r="K855" s="270"/>
      <c r="L855" s="247"/>
      <c r="M855" s="271"/>
      <c r="N855" s="271"/>
      <c r="O855" s="272"/>
      <c r="P855" s="276"/>
      <c r="Q855" s="277"/>
      <c r="R855" s="274"/>
      <c r="S855" s="275"/>
      <c r="T855" s="275"/>
      <c r="U855" s="247"/>
    </row>
    <row r="856" ht="43.5" customHeight="1">
      <c r="A856" s="247"/>
      <c r="B856" s="247"/>
      <c r="C856" s="266"/>
      <c r="D856" s="267"/>
      <c r="E856" s="268"/>
      <c r="F856" s="247"/>
      <c r="G856" s="269"/>
      <c r="H856" s="247"/>
      <c r="I856" s="270"/>
      <c r="J856" s="270"/>
      <c r="K856" s="270"/>
      <c r="L856" s="247"/>
      <c r="M856" s="271"/>
      <c r="N856" s="271"/>
      <c r="O856" s="272"/>
      <c r="P856" s="276"/>
      <c r="Q856" s="277"/>
      <c r="R856" s="274"/>
      <c r="S856" s="275"/>
      <c r="T856" s="275"/>
      <c r="U856" s="247"/>
    </row>
    <row r="857" ht="43.5" customHeight="1">
      <c r="A857" s="247"/>
      <c r="B857" s="247"/>
      <c r="C857" s="266"/>
      <c r="D857" s="267"/>
      <c r="E857" s="268"/>
      <c r="F857" s="247"/>
      <c r="G857" s="269"/>
      <c r="H857" s="247"/>
      <c r="I857" s="270"/>
      <c r="J857" s="270"/>
      <c r="K857" s="270"/>
      <c r="L857" s="247"/>
      <c r="M857" s="271"/>
      <c r="N857" s="271"/>
      <c r="O857" s="272"/>
      <c r="P857" s="276"/>
      <c r="Q857" s="277"/>
      <c r="R857" s="274"/>
      <c r="S857" s="275"/>
      <c r="T857" s="275"/>
      <c r="U857" s="247"/>
    </row>
    <row r="858" ht="43.5" customHeight="1">
      <c r="A858" s="247"/>
      <c r="B858" s="247"/>
      <c r="C858" s="266"/>
      <c r="D858" s="267"/>
      <c r="E858" s="268"/>
      <c r="F858" s="247"/>
      <c r="G858" s="269"/>
      <c r="H858" s="247"/>
      <c r="I858" s="270"/>
      <c r="J858" s="270"/>
      <c r="K858" s="270"/>
      <c r="L858" s="247"/>
      <c r="M858" s="271"/>
      <c r="N858" s="271"/>
      <c r="O858" s="272"/>
      <c r="P858" s="276"/>
      <c r="Q858" s="277"/>
      <c r="R858" s="274"/>
      <c r="S858" s="275"/>
      <c r="T858" s="275"/>
      <c r="U858" s="247"/>
    </row>
    <row r="859" ht="43.5" customHeight="1">
      <c r="A859" s="247"/>
      <c r="B859" s="247"/>
      <c r="C859" s="266"/>
      <c r="D859" s="267"/>
      <c r="E859" s="268"/>
      <c r="F859" s="247"/>
      <c r="G859" s="269"/>
      <c r="H859" s="247"/>
      <c r="I859" s="270"/>
      <c r="J859" s="270"/>
      <c r="K859" s="270"/>
      <c r="L859" s="247"/>
      <c r="M859" s="271"/>
      <c r="N859" s="271"/>
      <c r="O859" s="272"/>
      <c r="P859" s="276"/>
      <c r="Q859" s="277"/>
      <c r="R859" s="274"/>
      <c r="S859" s="275"/>
      <c r="T859" s="275"/>
      <c r="U859" s="247"/>
    </row>
    <row r="860" ht="43.5" customHeight="1">
      <c r="A860" s="247"/>
      <c r="B860" s="247"/>
      <c r="C860" s="266"/>
      <c r="D860" s="267"/>
      <c r="E860" s="268"/>
      <c r="F860" s="247"/>
      <c r="G860" s="269"/>
      <c r="H860" s="247"/>
      <c r="I860" s="270"/>
      <c r="J860" s="270"/>
      <c r="K860" s="270"/>
      <c r="L860" s="247"/>
      <c r="M860" s="271"/>
      <c r="N860" s="271"/>
      <c r="O860" s="272"/>
      <c r="P860" s="276"/>
      <c r="Q860" s="277"/>
      <c r="R860" s="274"/>
      <c r="S860" s="275"/>
      <c r="T860" s="275"/>
      <c r="U860" s="247"/>
    </row>
    <row r="861" ht="43.5" customHeight="1">
      <c r="A861" s="247"/>
      <c r="B861" s="247"/>
      <c r="C861" s="266"/>
      <c r="D861" s="267"/>
      <c r="E861" s="268"/>
      <c r="F861" s="247"/>
      <c r="G861" s="269"/>
      <c r="H861" s="247"/>
      <c r="I861" s="270"/>
      <c r="J861" s="270"/>
      <c r="K861" s="270"/>
      <c r="L861" s="247"/>
      <c r="M861" s="271"/>
      <c r="N861" s="271"/>
      <c r="O861" s="272"/>
      <c r="P861" s="276"/>
      <c r="Q861" s="277"/>
      <c r="R861" s="274"/>
      <c r="S861" s="275"/>
      <c r="T861" s="275"/>
      <c r="U861" s="247"/>
    </row>
    <row r="862" ht="43.5" customHeight="1">
      <c r="A862" s="247"/>
      <c r="B862" s="247"/>
      <c r="C862" s="266"/>
      <c r="D862" s="267"/>
      <c r="E862" s="268"/>
      <c r="F862" s="247"/>
      <c r="G862" s="269"/>
      <c r="H862" s="247"/>
      <c r="I862" s="270"/>
      <c r="J862" s="270"/>
      <c r="K862" s="270"/>
      <c r="L862" s="247"/>
      <c r="M862" s="271"/>
      <c r="N862" s="271"/>
      <c r="O862" s="272"/>
      <c r="P862" s="276"/>
      <c r="Q862" s="277"/>
      <c r="R862" s="274"/>
      <c r="S862" s="275"/>
      <c r="T862" s="275"/>
      <c r="U862" s="247"/>
    </row>
    <row r="863" ht="43.5" customHeight="1">
      <c r="A863" s="247"/>
      <c r="B863" s="247"/>
      <c r="C863" s="266"/>
      <c r="D863" s="267"/>
      <c r="E863" s="268"/>
      <c r="F863" s="247"/>
      <c r="G863" s="269"/>
      <c r="H863" s="247"/>
      <c r="I863" s="270"/>
      <c r="J863" s="270"/>
      <c r="K863" s="270"/>
      <c r="L863" s="247"/>
      <c r="M863" s="271"/>
      <c r="N863" s="271"/>
      <c r="O863" s="272"/>
      <c r="P863" s="276"/>
      <c r="Q863" s="277"/>
      <c r="R863" s="274"/>
      <c r="S863" s="275"/>
      <c r="T863" s="275"/>
      <c r="U863" s="247"/>
    </row>
    <row r="864" ht="43.5" customHeight="1">
      <c r="A864" s="247"/>
      <c r="B864" s="247"/>
      <c r="C864" s="266"/>
      <c r="D864" s="267"/>
      <c r="E864" s="268"/>
      <c r="F864" s="247"/>
      <c r="G864" s="269"/>
      <c r="H864" s="247"/>
      <c r="I864" s="270"/>
      <c r="J864" s="270"/>
      <c r="K864" s="270"/>
      <c r="L864" s="247"/>
      <c r="M864" s="271"/>
      <c r="N864" s="271"/>
      <c r="O864" s="272"/>
      <c r="P864" s="276"/>
      <c r="Q864" s="277"/>
      <c r="R864" s="274"/>
      <c r="S864" s="275"/>
      <c r="T864" s="275"/>
      <c r="U864" s="247"/>
    </row>
    <row r="865" ht="43.5" customHeight="1">
      <c r="A865" s="247"/>
      <c r="B865" s="247"/>
      <c r="C865" s="266"/>
      <c r="D865" s="267"/>
      <c r="E865" s="268"/>
      <c r="F865" s="247"/>
      <c r="G865" s="269"/>
      <c r="H865" s="247"/>
      <c r="I865" s="270"/>
      <c r="J865" s="270"/>
      <c r="K865" s="270"/>
      <c r="L865" s="247"/>
      <c r="M865" s="271"/>
      <c r="N865" s="271"/>
      <c r="O865" s="272"/>
      <c r="P865" s="276"/>
      <c r="Q865" s="277"/>
      <c r="R865" s="274"/>
      <c r="S865" s="275"/>
      <c r="T865" s="275"/>
      <c r="U865" s="247"/>
    </row>
    <row r="866" ht="43.5" customHeight="1">
      <c r="A866" s="247"/>
      <c r="B866" s="247"/>
      <c r="C866" s="266"/>
      <c r="D866" s="267"/>
      <c r="E866" s="268"/>
      <c r="F866" s="247"/>
      <c r="G866" s="269"/>
      <c r="H866" s="247"/>
      <c r="I866" s="270"/>
      <c r="J866" s="270"/>
      <c r="K866" s="270"/>
      <c r="L866" s="247"/>
      <c r="M866" s="271"/>
      <c r="N866" s="271"/>
      <c r="O866" s="272"/>
      <c r="P866" s="276"/>
      <c r="Q866" s="277"/>
      <c r="R866" s="274"/>
      <c r="S866" s="275"/>
      <c r="T866" s="275"/>
      <c r="U866" s="247"/>
    </row>
    <row r="867" ht="43.5" customHeight="1">
      <c r="A867" s="247"/>
      <c r="B867" s="247"/>
      <c r="C867" s="266"/>
      <c r="D867" s="267"/>
      <c r="E867" s="268"/>
      <c r="F867" s="247"/>
      <c r="G867" s="269"/>
      <c r="H867" s="247"/>
      <c r="I867" s="270"/>
      <c r="J867" s="270"/>
      <c r="K867" s="270"/>
      <c r="L867" s="247"/>
      <c r="M867" s="271"/>
      <c r="N867" s="271"/>
      <c r="O867" s="272"/>
      <c r="P867" s="276"/>
      <c r="Q867" s="277"/>
      <c r="R867" s="274"/>
      <c r="S867" s="275"/>
      <c r="T867" s="275"/>
      <c r="U867" s="247"/>
    </row>
    <row r="868" ht="43.5" customHeight="1">
      <c r="A868" s="247"/>
      <c r="B868" s="247"/>
      <c r="C868" s="266"/>
      <c r="D868" s="267"/>
      <c r="E868" s="268"/>
      <c r="F868" s="247"/>
      <c r="G868" s="269"/>
      <c r="H868" s="247"/>
      <c r="I868" s="270"/>
      <c r="J868" s="270"/>
      <c r="K868" s="270"/>
      <c r="L868" s="247"/>
      <c r="M868" s="271"/>
      <c r="N868" s="271"/>
      <c r="O868" s="272"/>
      <c r="P868" s="276"/>
      <c r="Q868" s="277"/>
      <c r="R868" s="274"/>
      <c r="S868" s="275"/>
      <c r="T868" s="275"/>
      <c r="U868" s="247"/>
    </row>
    <row r="869" ht="43.5" customHeight="1">
      <c r="A869" s="247"/>
      <c r="B869" s="247"/>
      <c r="C869" s="266"/>
      <c r="D869" s="267"/>
      <c r="E869" s="268"/>
      <c r="F869" s="247"/>
      <c r="G869" s="269"/>
      <c r="H869" s="247"/>
      <c r="I869" s="270"/>
      <c r="J869" s="270"/>
      <c r="K869" s="270"/>
      <c r="L869" s="247"/>
      <c r="M869" s="271"/>
      <c r="N869" s="271"/>
      <c r="O869" s="272"/>
      <c r="P869" s="276"/>
      <c r="Q869" s="277"/>
      <c r="R869" s="274"/>
      <c r="S869" s="275"/>
      <c r="T869" s="275"/>
      <c r="U869" s="247"/>
    </row>
    <row r="870" ht="43.5" customHeight="1">
      <c r="A870" s="247"/>
      <c r="B870" s="247"/>
      <c r="C870" s="266"/>
      <c r="D870" s="267"/>
      <c r="E870" s="268"/>
      <c r="F870" s="247"/>
      <c r="G870" s="269"/>
      <c r="H870" s="247"/>
      <c r="I870" s="270"/>
      <c r="J870" s="270"/>
      <c r="K870" s="270"/>
      <c r="L870" s="247"/>
      <c r="M870" s="271"/>
      <c r="N870" s="271"/>
      <c r="O870" s="272"/>
      <c r="P870" s="276"/>
      <c r="Q870" s="277"/>
      <c r="R870" s="274"/>
      <c r="S870" s="275"/>
      <c r="T870" s="275"/>
      <c r="U870" s="247"/>
    </row>
    <row r="871" ht="43.5" customHeight="1">
      <c r="A871" s="247"/>
      <c r="B871" s="247"/>
      <c r="C871" s="266"/>
      <c r="D871" s="267"/>
      <c r="E871" s="268"/>
      <c r="F871" s="247"/>
      <c r="G871" s="269"/>
      <c r="H871" s="247"/>
      <c r="I871" s="270"/>
      <c r="J871" s="270"/>
      <c r="K871" s="270"/>
      <c r="L871" s="247"/>
      <c r="M871" s="271"/>
      <c r="N871" s="271"/>
      <c r="O871" s="272"/>
      <c r="P871" s="276"/>
      <c r="Q871" s="277"/>
      <c r="R871" s="274"/>
      <c r="S871" s="275"/>
      <c r="T871" s="275"/>
      <c r="U871" s="247"/>
    </row>
    <row r="872" ht="43.5" customHeight="1">
      <c r="A872" s="247"/>
      <c r="B872" s="247"/>
      <c r="C872" s="266"/>
      <c r="D872" s="267"/>
      <c r="E872" s="268"/>
      <c r="F872" s="247"/>
      <c r="G872" s="269"/>
      <c r="H872" s="247"/>
      <c r="I872" s="270"/>
      <c r="J872" s="270"/>
      <c r="K872" s="270"/>
      <c r="L872" s="247"/>
      <c r="M872" s="271"/>
      <c r="N872" s="271"/>
      <c r="O872" s="272"/>
      <c r="P872" s="276"/>
      <c r="Q872" s="277"/>
      <c r="R872" s="274"/>
      <c r="S872" s="275"/>
      <c r="T872" s="275"/>
      <c r="U872" s="247"/>
    </row>
    <row r="873" ht="43.5" customHeight="1">
      <c r="A873" s="247"/>
      <c r="B873" s="247"/>
      <c r="C873" s="266"/>
      <c r="D873" s="267"/>
      <c r="E873" s="268"/>
      <c r="F873" s="247"/>
      <c r="G873" s="269"/>
      <c r="H873" s="247"/>
      <c r="I873" s="270"/>
      <c r="J873" s="270"/>
      <c r="K873" s="270"/>
      <c r="L873" s="247"/>
      <c r="M873" s="271"/>
      <c r="N873" s="271"/>
      <c r="O873" s="272"/>
      <c r="P873" s="276"/>
      <c r="Q873" s="277"/>
      <c r="R873" s="274"/>
      <c r="S873" s="275"/>
      <c r="T873" s="275"/>
      <c r="U873" s="247"/>
    </row>
    <row r="874" ht="43.5" customHeight="1">
      <c r="A874" s="247"/>
      <c r="B874" s="247"/>
      <c r="C874" s="266"/>
      <c r="D874" s="267"/>
      <c r="E874" s="268"/>
      <c r="F874" s="247"/>
      <c r="G874" s="269"/>
      <c r="H874" s="247"/>
      <c r="I874" s="270"/>
      <c r="J874" s="270"/>
      <c r="K874" s="270"/>
      <c r="L874" s="247"/>
      <c r="M874" s="271"/>
      <c r="N874" s="271"/>
      <c r="O874" s="272"/>
      <c r="P874" s="276"/>
      <c r="Q874" s="277"/>
      <c r="R874" s="274"/>
      <c r="S874" s="275"/>
      <c r="T874" s="275"/>
      <c r="U874" s="247"/>
    </row>
    <row r="875" ht="43.5" customHeight="1">
      <c r="A875" s="247"/>
      <c r="B875" s="247"/>
      <c r="C875" s="266"/>
      <c r="D875" s="267"/>
      <c r="E875" s="268"/>
      <c r="F875" s="247"/>
      <c r="G875" s="269"/>
      <c r="H875" s="247"/>
      <c r="I875" s="270"/>
      <c r="J875" s="270"/>
      <c r="K875" s="270"/>
      <c r="L875" s="247"/>
      <c r="M875" s="271"/>
      <c r="N875" s="271"/>
      <c r="O875" s="272"/>
      <c r="P875" s="276"/>
      <c r="Q875" s="277"/>
      <c r="R875" s="274"/>
      <c r="S875" s="275"/>
      <c r="T875" s="275"/>
      <c r="U875" s="247"/>
    </row>
    <row r="876" ht="43.5" customHeight="1">
      <c r="A876" s="247"/>
      <c r="B876" s="247"/>
      <c r="C876" s="266"/>
      <c r="D876" s="267"/>
      <c r="E876" s="268"/>
      <c r="F876" s="247"/>
      <c r="G876" s="269"/>
      <c r="H876" s="247"/>
      <c r="I876" s="270"/>
      <c r="J876" s="270"/>
      <c r="K876" s="270"/>
      <c r="L876" s="247"/>
      <c r="M876" s="271"/>
      <c r="N876" s="271"/>
      <c r="O876" s="272"/>
      <c r="P876" s="276"/>
      <c r="Q876" s="277"/>
      <c r="R876" s="274"/>
      <c r="S876" s="275"/>
      <c r="T876" s="275"/>
      <c r="U876" s="247"/>
    </row>
    <row r="877" ht="43.5" customHeight="1">
      <c r="A877" s="247"/>
      <c r="B877" s="247"/>
      <c r="C877" s="266"/>
      <c r="D877" s="267"/>
      <c r="E877" s="268"/>
      <c r="F877" s="247"/>
      <c r="G877" s="269"/>
      <c r="H877" s="247"/>
      <c r="I877" s="270"/>
      <c r="J877" s="270"/>
      <c r="K877" s="270"/>
      <c r="L877" s="247"/>
      <c r="M877" s="271"/>
      <c r="N877" s="271"/>
      <c r="O877" s="272"/>
      <c r="P877" s="276"/>
      <c r="Q877" s="277"/>
      <c r="R877" s="274"/>
      <c r="S877" s="275"/>
      <c r="T877" s="275"/>
      <c r="U877" s="247"/>
    </row>
    <row r="878" ht="43.5" customHeight="1">
      <c r="A878" s="247"/>
      <c r="B878" s="247"/>
      <c r="C878" s="266"/>
      <c r="D878" s="267"/>
      <c r="E878" s="268"/>
      <c r="F878" s="247"/>
      <c r="G878" s="269"/>
      <c r="H878" s="247"/>
      <c r="I878" s="270"/>
      <c r="J878" s="270"/>
      <c r="K878" s="270"/>
      <c r="L878" s="247"/>
      <c r="M878" s="271"/>
      <c r="N878" s="271"/>
      <c r="O878" s="272"/>
      <c r="P878" s="276"/>
      <c r="Q878" s="277"/>
      <c r="R878" s="274"/>
      <c r="S878" s="275"/>
      <c r="T878" s="275"/>
      <c r="U878" s="247"/>
    </row>
    <row r="879" ht="43.5" customHeight="1">
      <c r="A879" s="247"/>
      <c r="B879" s="247"/>
      <c r="C879" s="266"/>
      <c r="D879" s="267"/>
      <c r="E879" s="268"/>
      <c r="F879" s="247"/>
      <c r="G879" s="269"/>
      <c r="H879" s="247"/>
      <c r="I879" s="270"/>
      <c r="J879" s="270"/>
      <c r="K879" s="270"/>
      <c r="L879" s="247"/>
      <c r="M879" s="271"/>
      <c r="N879" s="271"/>
      <c r="O879" s="272"/>
      <c r="P879" s="276"/>
      <c r="Q879" s="277"/>
      <c r="R879" s="274"/>
      <c r="S879" s="275"/>
      <c r="T879" s="275"/>
      <c r="U879" s="247"/>
    </row>
    <row r="880" ht="43.5" customHeight="1">
      <c r="A880" s="247"/>
      <c r="B880" s="247"/>
      <c r="C880" s="266"/>
      <c r="D880" s="267"/>
      <c r="E880" s="268"/>
      <c r="F880" s="247"/>
      <c r="G880" s="269"/>
      <c r="H880" s="247"/>
      <c r="I880" s="270"/>
      <c r="J880" s="270"/>
      <c r="K880" s="270"/>
      <c r="L880" s="247"/>
      <c r="M880" s="271"/>
      <c r="N880" s="271"/>
      <c r="O880" s="272"/>
      <c r="P880" s="276"/>
      <c r="Q880" s="277"/>
      <c r="R880" s="274"/>
      <c r="S880" s="275"/>
      <c r="T880" s="275"/>
      <c r="U880" s="247"/>
    </row>
    <row r="881" ht="43.5" customHeight="1">
      <c r="A881" s="247"/>
      <c r="B881" s="247"/>
      <c r="C881" s="266"/>
      <c r="D881" s="267"/>
      <c r="E881" s="268"/>
      <c r="F881" s="247"/>
      <c r="G881" s="269"/>
      <c r="H881" s="247"/>
      <c r="I881" s="270"/>
      <c r="J881" s="270"/>
      <c r="K881" s="270"/>
      <c r="L881" s="247"/>
      <c r="M881" s="271"/>
      <c r="N881" s="271"/>
      <c r="O881" s="272"/>
      <c r="P881" s="276"/>
      <c r="Q881" s="277"/>
      <c r="R881" s="274"/>
      <c r="S881" s="275"/>
      <c r="T881" s="275"/>
      <c r="U881" s="247"/>
    </row>
    <row r="882" ht="43.5" customHeight="1">
      <c r="A882" s="247"/>
      <c r="B882" s="247"/>
      <c r="C882" s="266"/>
      <c r="D882" s="267"/>
      <c r="E882" s="268"/>
      <c r="F882" s="247"/>
      <c r="G882" s="269"/>
      <c r="H882" s="247"/>
      <c r="I882" s="270"/>
      <c r="J882" s="270"/>
      <c r="K882" s="270"/>
      <c r="L882" s="247"/>
      <c r="M882" s="271"/>
      <c r="N882" s="271"/>
      <c r="O882" s="272"/>
      <c r="P882" s="276"/>
      <c r="Q882" s="277"/>
      <c r="R882" s="274"/>
      <c r="S882" s="275"/>
      <c r="T882" s="275"/>
      <c r="U882" s="247"/>
    </row>
    <row r="883" ht="43.5" customHeight="1">
      <c r="A883" s="247"/>
      <c r="B883" s="247"/>
      <c r="C883" s="266"/>
      <c r="D883" s="267"/>
      <c r="E883" s="268"/>
      <c r="F883" s="247"/>
      <c r="G883" s="269"/>
      <c r="H883" s="247"/>
      <c r="I883" s="270"/>
      <c r="J883" s="270"/>
      <c r="K883" s="270"/>
      <c r="L883" s="247"/>
      <c r="M883" s="271"/>
      <c r="N883" s="271"/>
      <c r="O883" s="272"/>
      <c r="P883" s="276"/>
      <c r="Q883" s="277"/>
      <c r="R883" s="274"/>
      <c r="S883" s="275"/>
      <c r="T883" s="275"/>
      <c r="U883" s="247"/>
    </row>
    <row r="884" ht="43.5" customHeight="1">
      <c r="A884" s="247"/>
      <c r="B884" s="247"/>
      <c r="C884" s="266"/>
      <c r="D884" s="267"/>
      <c r="E884" s="268"/>
      <c r="F884" s="247"/>
      <c r="G884" s="269"/>
      <c r="H884" s="247"/>
      <c r="I884" s="270"/>
      <c r="J884" s="270"/>
      <c r="K884" s="270"/>
      <c r="L884" s="247"/>
      <c r="M884" s="271"/>
      <c r="N884" s="271"/>
      <c r="O884" s="272"/>
      <c r="P884" s="276"/>
      <c r="Q884" s="277"/>
      <c r="R884" s="274"/>
      <c r="S884" s="275"/>
      <c r="T884" s="275"/>
      <c r="U884" s="247"/>
    </row>
    <row r="885" ht="43.5" customHeight="1">
      <c r="A885" s="247"/>
      <c r="B885" s="247"/>
      <c r="C885" s="266"/>
      <c r="D885" s="267"/>
      <c r="E885" s="268"/>
      <c r="F885" s="247"/>
      <c r="G885" s="269"/>
      <c r="H885" s="247"/>
      <c r="I885" s="270"/>
      <c r="J885" s="270"/>
      <c r="K885" s="270"/>
      <c r="L885" s="247"/>
      <c r="M885" s="271"/>
      <c r="N885" s="271"/>
      <c r="O885" s="272"/>
      <c r="P885" s="276"/>
      <c r="Q885" s="277"/>
      <c r="R885" s="274"/>
      <c r="S885" s="275"/>
      <c r="T885" s="275"/>
      <c r="U885" s="247"/>
    </row>
    <row r="886" ht="43.5" customHeight="1">
      <c r="A886" s="247"/>
      <c r="B886" s="247"/>
      <c r="C886" s="266"/>
      <c r="D886" s="267"/>
      <c r="E886" s="268"/>
      <c r="F886" s="247"/>
      <c r="G886" s="269"/>
      <c r="H886" s="247"/>
      <c r="I886" s="270"/>
      <c r="J886" s="270"/>
      <c r="K886" s="270"/>
      <c r="L886" s="247"/>
      <c r="M886" s="271"/>
      <c r="N886" s="271"/>
      <c r="O886" s="272"/>
      <c r="P886" s="276"/>
      <c r="Q886" s="277"/>
      <c r="R886" s="274"/>
      <c r="S886" s="275"/>
      <c r="T886" s="275"/>
      <c r="U886" s="247"/>
    </row>
    <row r="887" ht="43.5" customHeight="1">
      <c r="A887" s="247"/>
      <c r="B887" s="247"/>
      <c r="C887" s="266"/>
      <c r="D887" s="267"/>
      <c r="E887" s="268"/>
      <c r="F887" s="247"/>
      <c r="G887" s="269"/>
      <c r="H887" s="247"/>
      <c r="I887" s="270"/>
      <c r="J887" s="270"/>
      <c r="K887" s="270"/>
      <c r="L887" s="247"/>
      <c r="M887" s="271"/>
      <c r="N887" s="271"/>
      <c r="O887" s="272"/>
      <c r="P887" s="276"/>
      <c r="Q887" s="277"/>
      <c r="R887" s="274"/>
      <c r="S887" s="275"/>
      <c r="T887" s="275"/>
      <c r="U887" s="247"/>
    </row>
    <row r="888" ht="43.5" customHeight="1">
      <c r="A888" s="247"/>
      <c r="B888" s="247"/>
      <c r="C888" s="266"/>
      <c r="D888" s="267"/>
      <c r="E888" s="268"/>
      <c r="F888" s="247"/>
      <c r="G888" s="269"/>
      <c r="H888" s="247"/>
      <c r="I888" s="270"/>
      <c r="J888" s="270"/>
      <c r="K888" s="270"/>
      <c r="L888" s="247"/>
      <c r="M888" s="271"/>
      <c r="N888" s="271"/>
      <c r="O888" s="272"/>
      <c r="P888" s="276"/>
      <c r="Q888" s="277"/>
      <c r="R888" s="274"/>
      <c r="S888" s="275"/>
      <c r="T888" s="275"/>
      <c r="U888" s="247"/>
    </row>
    <row r="889" ht="43.5" customHeight="1">
      <c r="A889" s="247"/>
      <c r="B889" s="247"/>
      <c r="C889" s="266"/>
      <c r="D889" s="267"/>
      <c r="E889" s="268"/>
      <c r="F889" s="247"/>
      <c r="G889" s="269"/>
      <c r="H889" s="247"/>
      <c r="I889" s="270"/>
      <c r="J889" s="270"/>
      <c r="K889" s="270"/>
      <c r="L889" s="247"/>
      <c r="M889" s="271"/>
      <c r="N889" s="271"/>
      <c r="O889" s="272"/>
      <c r="P889" s="276"/>
      <c r="Q889" s="277"/>
      <c r="R889" s="274"/>
      <c r="S889" s="275"/>
      <c r="T889" s="275"/>
      <c r="U889" s="247"/>
    </row>
    <row r="890" ht="43.5" customHeight="1">
      <c r="A890" s="247"/>
      <c r="B890" s="247"/>
      <c r="C890" s="266"/>
      <c r="D890" s="267"/>
      <c r="E890" s="268"/>
      <c r="F890" s="247"/>
      <c r="G890" s="269"/>
      <c r="H890" s="247"/>
      <c r="I890" s="270"/>
      <c r="J890" s="270"/>
      <c r="K890" s="270"/>
      <c r="L890" s="247"/>
      <c r="M890" s="271"/>
      <c r="N890" s="271"/>
      <c r="O890" s="272"/>
      <c r="P890" s="276"/>
      <c r="Q890" s="277"/>
      <c r="R890" s="274"/>
      <c r="S890" s="275"/>
      <c r="T890" s="275"/>
      <c r="U890" s="247"/>
    </row>
    <row r="891" ht="43.5" customHeight="1">
      <c r="A891" s="247"/>
      <c r="B891" s="247"/>
      <c r="C891" s="266"/>
      <c r="D891" s="267"/>
      <c r="E891" s="268"/>
      <c r="F891" s="247"/>
      <c r="G891" s="269"/>
      <c r="H891" s="247"/>
      <c r="I891" s="270"/>
      <c r="J891" s="270"/>
      <c r="K891" s="270"/>
      <c r="L891" s="247"/>
      <c r="M891" s="271"/>
      <c r="N891" s="271"/>
      <c r="O891" s="272"/>
      <c r="P891" s="276"/>
      <c r="Q891" s="277"/>
      <c r="R891" s="274"/>
      <c r="S891" s="275"/>
      <c r="T891" s="275"/>
      <c r="U891" s="247"/>
    </row>
    <row r="892" ht="43.5" customHeight="1">
      <c r="A892" s="247"/>
      <c r="B892" s="247"/>
      <c r="C892" s="266"/>
      <c r="D892" s="267"/>
      <c r="E892" s="268"/>
      <c r="F892" s="247"/>
      <c r="G892" s="269"/>
      <c r="H892" s="247"/>
      <c r="I892" s="270"/>
      <c r="J892" s="270"/>
      <c r="K892" s="270"/>
      <c r="L892" s="247"/>
      <c r="M892" s="271"/>
      <c r="N892" s="271"/>
      <c r="O892" s="272"/>
      <c r="P892" s="276"/>
      <c r="Q892" s="277"/>
      <c r="R892" s="274"/>
      <c r="S892" s="275"/>
      <c r="T892" s="275"/>
      <c r="U892" s="247"/>
    </row>
    <row r="893" ht="43.5" customHeight="1">
      <c r="A893" s="247"/>
      <c r="B893" s="247"/>
      <c r="C893" s="266"/>
      <c r="D893" s="267"/>
      <c r="E893" s="268"/>
      <c r="F893" s="247"/>
      <c r="G893" s="269"/>
      <c r="H893" s="247"/>
      <c r="I893" s="270"/>
      <c r="J893" s="270"/>
      <c r="K893" s="270"/>
      <c r="L893" s="247"/>
      <c r="M893" s="271"/>
      <c r="N893" s="271"/>
      <c r="O893" s="272"/>
      <c r="P893" s="276"/>
      <c r="Q893" s="277"/>
      <c r="R893" s="274"/>
      <c r="S893" s="275"/>
      <c r="T893" s="275"/>
      <c r="U893" s="247"/>
    </row>
    <row r="894" ht="43.5" customHeight="1">
      <c r="A894" s="247"/>
      <c r="B894" s="247"/>
      <c r="C894" s="266"/>
      <c r="D894" s="267"/>
      <c r="E894" s="268"/>
      <c r="F894" s="247"/>
      <c r="G894" s="269"/>
      <c r="H894" s="247"/>
      <c r="I894" s="270"/>
      <c r="J894" s="270"/>
      <c r="K894" s="270"/>
      <c r="L894" s="247"/>
      <c r="M894" s="271"/>
      <c r="N894" s="271"/>
      <c r="O894" s="272"/>
      <c r="P894" s="276"/>
      <c r="Q894" s="277"/>
      <c r="R894" s="274"/>
      <c r="S894" s="275"/>
      <c r="T894" s="275"/>
      <c r="U894" s="247"/>
    </row>
    <row r="895" ht="43.5" customHeight="1">
      <c r="A895" s="247"/>
      <c r="B895" s="247"/>
      <c r="C895" s="266"/>
      <c r="D895" s="267"/>
      <c r="E895" s="268"/>
      <c r="F895" s="247"/>
      <c r="G895" s="269"/>
      <c r="H895" s="247"/>
      <c r="I895" s="270"/>
      <c r="J895" s="270"/>
      <c r="K895" s="270"/>
      <c r="L895" s="247"/>
      <c r="M895" s="271"/>
      <c r="N895" s="271"/>
      <c r="O895" s="272"/>
      <c r="P895" s="276"/>
      <c r="Q895" s="277"/>
      <c r="R895" s="274"/>
      <c r="S895" s="275"/>
      <c r="T895" s="275"/>
      <c r="U895" s="247"/>
    </row>
    <row r="896" ht="43.5" customHeight="1">
      <c r="A896" s="247"/>
      <c r="B896" s="247"/>
      <c r="C896" s="266"/>
      <c r="D896" s="267"/>
      <c r="E896" s="268"/>
      <c r="F896" s="247"/>
      <c r="G896" s="269"/>
      <c r="H896" s="247"/>
      <c r="I896" s="270"/>
      <c r="J896" s="270"/>
      <c r="K896" s="270"/>
      <c r="L896" s="247"/>
      <c r="M896" s="271"/>
      <c r="N896" s="271"/>
      <c r="O896" s="272"/>
      <c r="P896" s="276"/>
      <c r="Q896" s="277"/>
      <c r="R896" s="274"/>
      <c r="S896" s="275"/>
      <c r="T896" s="275"/>
      <c r="U896" s="247"/>
    </row>
    <row r="897" ht="43.5" customHeight="1">
      <c r="A897" s="247"/>
      <c r="B897" s="247"/>
      <c r="C897" s="266"/>
      <c r="D897" s="267"/>
      <c r="E897" s="268"/>
      <c r="F897" s="247"/>
      <c r="G897" s="269"/>
      <c r="H897" s="247"/>
      <c r="I897" s="270"/>
      <c r="J897" s="270"/>
      <c r="K897" s="270"/>
      <c r="L897" s="247"/>
      <c r="M897" s="271"/>
      <c r="N897" s="271"/>
      <c r="O897" s="272"/>
      <c r="P897" s="276"/>
      <c r="Q897" s="277"/>
      <c r="R897" s="274"/>
      <c r="S897" s="275"/>
      <c r="T897" s="275"/>
      <c r="U897" s="247"/>
    </row>
    <row r="898" ht="43.5" customHeight="1">
      <c r="A898" s="247"/>
      <c r="B898" s="247"/>
      <c r="C898" s="266"/>
      <c r="D898" s="267"/>
      <c r="E898" s="268"/>
      <c r="F898" s="247"/>
      <c r="G898" s="269"/>
      <c r="H898" s="247"/>
      <c r="I898" s="270"/>
      <c r="J898" s="270"/>
      <c r="K898" s="270"/>
      <c r="L898" s="247"/>
      <c r="M898" s="271"/>
      <c r="N898" s="271"/>
      <c r="O898" s="272"/>
      <c r="P898" s="276"/>
      <c r="Q898" s="277"/>
      <c r="R898" s="274"/>
      <c r="S898" s="275"/>
      <c r="T898" s="275"/>
      <c r="U898" s="247"/>
    </row>
    <row r="899" ht="43.5" customHeight="1">
      <c r="A899" s="247"/>
      <c r="B899" s="247"/>
      <c r="C899" s="266"/>
      <c r="D899" s="267"/>
      <c r="E899" s="268"/>
      <c r="F899" s="247"/>
      <c r="G899" s="269"/>
      <c r="H899" s="247"/>
      <c r="I899" s="270"/>
      <c r="J899" s="270"/>
      <c r="K899" s="270"/>
      <c r="L899" s="247"/>
      <c r="M899" s="271"/>
      <c r="N899" s="271"/>
      <c r="O899" s="272"/>
      <c r="P899" s="276"/>
      <c r="Q899" s="277"/>
      <c r="R899" s="274"/>
      <c r="S899" s="275"/>
      <c r="T899" s="275"/>
      <c r="U899" s="247"/>
    </row>
    <row r="900" ht="43.5" customHeight="1">
      <c r="A900" s="247"/>
      <c r="B900" s="247"/>
      <c r="C900" s="266"/>
      <c r="D900" s="267"/>
      <c r="E900" s="268"/>
      <c r="F900" s="247"/>
      <c r="G900" s="269"/>
      <c r="H900" s="247"/>
      <c r="I900" s="270"/>
      <c r="J900" s="270"/>
      <c r="K900" s="270"/>
      <c r="L900" s="247"/>
      <c r="M900" s="271"/>
      <c r="N900" s="271"/>
      <c r="O900" s="272"/>
      <c r="P900" s="276"/>
      <c r="Q900" s="277"/>
      <c r="R900" s="274"/>
      <c r="S900" s="275"/>
      <c r="T900" s="275"/>
      <c r="U900" s="247"/>
    </row>
    <row r="901" ht="43.5" customHeight="1">
      <c r="A901" s="247"/>
      <c r="B901" s="247"/>
      <c r="C901" s="266"/>
      <c r="D901" s="267"/>
      <c r="E901" s="268"/>
      <c r="F901" s="247"/>
      <c r="G901" s="269"/>
      <c r="H901" s="247"/>
      <c r="I901" s="270"/>
      <c r="J901" s="270"/>
      <c r="K901" s="270"/>
      <c r="L901" s="247"/>
      <c r="M901" s="271"/>
      <c r="N901" s="271"/>
      <c r="O901" s="272"/>
      <c r="P901" s="276"/>
      <c r="Q901" s="277"/>
      <c r="R901" s="274"/>
      <c r="S901" s="275"/>
      <c r="T901" s="275"/>
      <c r="U901" s="247"/>
    </row>
    <row r="902" ht="43.5" customHeight="1">
      <c r="A902" s="247"/>
      <c r="B902" s="247"/>
      <c r="C902" s="266"/>
      <c r="D902" s="267"/>
      <c r="E902" s="268"/>
      <c r="F902" s="247"/>
      <c r="G902" s="269"/>
      <c r="H902" s="247"/>
      <c r="I902" s="270"/>
      <c r="J902" s="270"/>
      <c r="K902" s="270"/>
      <c r="L902" s="247"/>
      <c r="M902" s="271"/>
      <c r="N902" s="271"/>
      <c r="O902" s="272"/>
      <c r="P902" s="276"/>
      <c r="Q902" s="277"/>
      <c r="R902" s="274"/>
      <c r="S902" s="275"/>
      <c r="T902" s="275"/>
      <c r="U902" s="247"/>
    </row>
    <row r="903" ht="43.5" customHeight="1">
      <c r="A903" s="247"/>
      <c r="B903" s="247"/>
      <c r="C903" s="266"/>
      <c r="D903" s="267"/>
      <c r="E903" s="268"/>
      <c r="F903" s="247"/>
      <c r="G903" s="269"/>
      <c r="H903" s="247"/>
      <c r="I903" s="270"/>
      <c r="J903" s="270"/>
      <c r="K903" s="270"/>
      <c r="L903" s="247"/>
      <c r="M903" s="271"/>
      <c r="N903" s="271"/>
      <c r="O903" s="272"/>
      <c r="P903" s="276"/>
      <c r="Q903" s="277"/>
      <c r="R903" s="274"/>
      <c r="S903" s="275"/>
      <c r="T903" s="275"/>
      <c r="U903" s="247"/>
    </row>
    <row r="904" ht="43.5" customHeight="1">
      <c r="A904" s="247"/>
      <c r="B904" s="247"/>
      <c r="C904" s="266"/>
      <c r="D904" s="267"/>
      <c r="E904" s="268"/>
      <c r="F904" s="247"/>
      <c r="G904" s="269"/>
      <c r="H904" s="247"/>
      <c r="I904" s="270"/>
      <c r="J904" s="270"/>
      <c r="K904" s="270"/>
      <c r="L904" s="247"/>
      <c r="M904" s="271"/>
      <c r="N904" s="271"/>
      <c r="O904" s="272"/>
      <c r="P904" s="276"/>
      <c r="Q904" s="277"/>
      <c r="R904" s="274"/>
      <c r="S904" s="275"/>
      <c r="T904" s="275"/>
      <c r="U904" s="247"/>
    </row>
    <row r="905" ht="43.5" customHeight="1">
      <c r="A905" s="247"/>
      <c r="B905" s="247"/>
      <c r="C905" s="266"/>
      <c r="D905" s="267"/>
      <c r="E905" s="268"/>
      <c r="F905" s="247"/>
      <c r="G905" s="269"/>
      <c r="H905" s="247"/>
      <c r="I905" s="270"/>
      <c r="J905" s="270"/>
      <c r="K905" s="270"/>
      <c r="L905" s="247"/>
      <c r="M905" s="271"/>
      <c r="N905" s="271"/>
      <c r="O905" s="272"/>
      <c r="P905" s="276"/>
      <c r="Q905" s="277"/>
      <c r="R905" s="274"/>
      <c r="S905" s="275"/>
      <c r="T905" s="275"/>
      <c r="U905" s="247"/>
    </row>
    <row r="906" ht="43.5" customHeight="1">
      <c r="A906" s="247"/>
      <c r="B906" s="247"/>
      <c r="C906" s="266"/>
      <c r="D906" s="267"/>
      <c r="E906" s="268"/>
      <c r="F906" s="247"/>
      <c r="G906" s="269"/>
      <c r="H906" s="247"/>
      <c r="I906" s="270"/>
      <c r="J906" s="270"/>
      <c r="K906" s="270"/>
      <c r="L906" s="247"/>
      <c r="M906" s="271"/>
      <c r="N906" s="271"/>
      <c r="O906" s="272"/>
      <c r="P906" s="276"/>
      <c r="Q906" s="277"/>
      <c r="R906" s="274"/>
      <c r="S906" s="275"/>
      <c r="T906" s="275"/>
      <c r="U906" s="247"/>
    </row>
    <row r="907" ht="43.5" customHeight="1">
      <c r="A907" s="247"/>
      <c r="B907" s="247"/>
      <c r="C907" s="266"/>
      <c r="D907" s="267"/>
      <c r="E907" s="268"/>
      <c r="F907" s="247"/>
      <c r="G907" s="269"/>
      <c r="H907" s="247"/>
      <c r="I907" s="270"/>
      <c r="J907" s="270"/>
      <c r="K907" s="270"/>
      <c r="L907" s="247"/>
      <c r="M907" s="271"/>
      <c r="N907" s="271"/>
      <c r="O907" s="272"/>
      <c r="P907" s="276"/>
      <c r="Q907" s="277"/>
      <c r="R907" s="274"/>
      <c r="S907" s="275"/>
      <c r="T907" s="275"/>
      <c r="U907" s="247"/>
    </row>
    <row r="908" ht="43.5" customHeight="1">
      <c r="A908" s="247"/>
      <c r="B908" s="247"/>
      <c r="C908" s="266"/>
      <c r="D908" s="267"/>
      <c r="E908" s="268"/>
      <c r="F908" s="247"/>
      <c r="G908" s="269"/>
      <c r="H908" s="247"/>
      <c r="I908" s="270"/>
      <c r="J908" s="270"/>
      <c r="K908" s="270"/>
      <c r="L908" s="247"/>
      <c r="M908" s="271"/>
      <c r="N908" s="271"/>
      <c r="O908" s="272"/>
      <c r="P908" s="276"/>
      <c r="Q908" s="277"/>
      <c r="R908" s="274"/>
      <c r="S908" s="275"/>
      <c r="T908" s="275"/>
      <c r="U908" s="247"/>
    </row>
    <row r="909" ht="43.5" customHeight="1">
      <c r="A909" s="247"/>
      <c r="B909" s="247"/>
      <c r="C909" s="266"/>
      <c r="D909" s="267"/>
      <c r="E909" s="268"/>
      <c r="F909" s="247"/>
      <c r="G909" s="269"/>
      <c r="H909" s="247"/>
      <c r="I909" s="270"/>
      <c r="J909" s="270"/>
      <c r="K909" s="270"/>
      <c r="L909" s="247"/>
      <c r="M909" s="271"/>
      <c r="N909" s="271"/>
      <c r="O909" s="272"/>
      <c r="P909" s="276"/>
      <c r="Q909" s="277"/>
      <c r="R909" s="274"/>
      <c r="S909" s="275"/>
      <c r="T909" s="275"/>
      <c r="U909" s="247"/>
    </row>
    <row r="910" ht="43.5" customHeight="1">
      <c r="A910" s="247"/>
      <c r="B910" s="247"/>
      <c r="C910" s="266"/>
      <c r="D910" s="267"/>
      <c r="E910" s="268"/>
      <c r="F910" s="247"/>
      <c r="G910" s="269"/>
      <c r="H910" s="247"/>
      <c r="I910" s="270"/>
      <c r="J910" s="270"/>
      <c r="K910" s="270"/>
      <c r="L910" s="247"/>
      <c r="M910" s="271"/>
      <c r="N910" s="271"/>
      <c r="O910" s="272"/>
      <c r="P910" s="276"/>
      <c r="Q910" s="277"/>
      <c r="R910" s="274"/>
      <c r="S910" s="275"/>
      <c r="T910" s="275"/>
      <c r="U910" s="247"/>
    </row>
    <row r="911" ht="43.5" customHeight="1">
      <c r="A911" s="247"/>
      <c r="B911" s="247"/>
      <c r="C911" s="266"/>
      <c r="D911" s="267"/>
      <c r="E911" s="268"/>
      <c r="F911" s="247"/>
      <c r="G911" s="269"/>
      <c r="H911" s="247"/>
      <c r="I911" s="270"/>
      <c r="J911" s="270"/>
      <c r="K911" s="270"/>
      <c r="L911" s="247"/>
      <c r="M911" s="271"/>
      <c r="N911" s="271"/>
      <c r="O911" s="272"/>
      <c r="P911" s="276"/>
      <c r="Q911" s="277"/>
      <c r="R911" s="274"/>
      <c r="S911" s="275"/>
      <c r="T911" s="275"/>
      <c r="U911" s="247"/>
    </row>
    <row r="912" ht="43.5" customHeight="1">
      <c r="A912" s="247"/>
      <c r="B912" s="247"/>
      <c r="C912" s="266"/>
      <c r="D912" s="267"/>
      <c r="E912" s="268"/>
      <c r="F912" s="247"/>
      <c r="G912" s="269"/>
      <c r="H912" s="247"/>
      <c r="I912" s="270"/>
      <c r="J912" s="270"/>
      <c r="K912" s="270"/>
      <c r="L912" s="247"/>
      <c r="M912" s="271"/>
      <c r="N912" s="271"/>
      <c r="O912" s="272"/>
      <c r="P912" s="276"/>
      <c r="Q912" s="277"/>
      <c r="R912" s="274"/>
      <c r="S912" s="275"/>
      <c r="T912" s="275"/>
      <c r="U912" s="247"/>
    </row>
    <row r="913" ht="43.5" customHeight="1">
      <c r="A913" s="247"/>
      <c r="B913" s="247"/>
      <c r="C913" s="266"/>
      <c r="D913" s="267"/>
      <c r="E913" s="268"/>
      <c r="F913" s="247"/>
      <c r="G913" s="269"/>
      <c r="H913" s="247"/>
      <c r="I913" s="270"/>
      <c r="J913" s="270"/>
      <c r="K913" s="270"/>
      <c r="L913" s="247"/>
      <c r="M913" s="271"/>
      <c r="N913" s="271"/>
      <c r="O913" s="272"/>
      <c r="P913" s="276"/>
      <c r="Q913" s="277"/>
      <c r="R913" s="274"/>
      <c r="S913" s="275"/>
      <c r="T913" s="275"/>
      <c r="U913" s="247"/>
    </row>
    <row r="914" ht="43.5" customHeight="1">
      <c r="A914" s="247"/>
      <c r="B914" s="247"/>
      <c r="C914" s="266"/>
      <c r="D914" s="267"/>
      <c r="E914" s="268"/>
      <c r="F914" s="247"/>
      <c r="G914" s="269"/>
      <c r="H914" s="247"/>
      <c r="I914" s="270"/>
      <c r="J914" s="270"/>
      <c r="K914" s="270"/>
      <c r="L914" s="247"/>
      <c r="M914" s="271"/>
      <c r="N914" s="271"/>
      <c r="O914" s="272"/>
      <c r="P914" s="276"/>
      <c r="Q914" s="277"/>
      <c r="R914" s="274"/>
      <c r="S914" s="275"/>
      <c r="T914" s="275"/>
      <c r="U914" s="247"/>
    </row>
    <row r="915" ht="43.5" customHeight="1">
      <c r="A915" s="247"/>
      <c r="B915" s="247"/>
      <c r="C915" s="266"/>
      <c r="D915" s="267"/>
      <c r="E915" s="268"/>
      <c r="F915" s="247"/>
      <c r="G915" s="269"/>
      <c r="H915" s="247"/>
      <c r="I915" s="270"/>
      <c r="J915" s="270"/>
      <c r="K915" s="270"/>
      <c r="L915" s="247"/>
      <c r="M915" s="271"/>
      <c r="N915" s="271"/>
      <c r="O915" s="272"/>
      <c r="P915" s="276"/>
      <c r="Q915" s="277"/>
      <c r="R915" s="274"/>
      <c r="S915" s="275"/>
      <c r="T915" s="275"/>
      <c r="U915" s="247"/>
    </row>
    <row r="916" ht="43.5" customHeight="1">
      <c r="A916" s="247"/>
      <c r="B916" s="247"/>
      <c r="C916" s="266"/>
      <c r="D916" s="267"/>
      <c r="E916" s="268"/>
      <c r="F916" s="247"/>
      <c r="G916" s="269"/>
      <c r="H916" s="247"/>
      <c r="I916" s="270"/>
      <c r="J916" s="270"/>
      <c r="K916" s="270"/>
      <c r="L916" s="247"/>
      <c r="M916" s="271"/>
      <c r="N916" s="271"/>
      <c r="O916" s="272"/>
      <c r="P916" s="276"/>
      <c r="Q916" s="277"/>
      <c r="R916" s="274"/>
      <c r="S916" s="275"/>
      <c r="T916" s="275"/>
      <c r="U916" s="247"/>
    </row>
    <row r="917" ht="43.5" customHeight="1">
      <c r="A917" s="247"/>
      <c r="B917" s="247"/>
      <c r="C917" s="266"/>
      <c r="D917" s="267"/>
      <c r="E917" s="268"/>
      <c r="F917" s="247"/>
      <c r="G917" s="269"/>
      <c r="H917" s="247"/>
      <c r="I917" s="270"/>
      <c r="J917" s="270"/>
      <c r="K917" s="270"/>
      <c r="L917" s="247"/>
      <c r="M917" s="271"/>
      <c r="N917" s="271"/>
      <c r="O917" s="272"/>
      <c r="P917" s="276"/>
      <c r="Q917" s="277"/>
      <c r="R917" s="274"/>
      <c r="S917" s="275"/>
      <c r="T917" s="275"/>
      <c r="U917" s="247"/>
    </row>
    <row r="918" ht="43.5" customHeight="1">
      <c r="A918" s="247"/>
      <c r="B918" s="247"/>
      <c r="C918" s="266"/>
      <c r="D918" s="267"/>
      <c r="E918" s="268"/>
      <c r="F918" s="247"/>
      <c r="G918" s="269"/>
      <c r="H918" s="247"/>
      <c r="I918" s="270"/>
      <c r="J918" s="270"/>
      <c r="K918" s="270"/>
      <c r="L918" s="247"/>
      <c r="M918" s="271"/>
      <c r="N918" s="271"/>
      <c r="O918" s="272"/>
      <c r="P918" s="276"/>
      <c r="Q918" s="277"/>
      <c r="R918" s="274"/>
      <c r="S918" s="275"/>
      <c r="T918" s="275"/>
      <c r="U918" s="247"/>
    </row>
    <row r="919" ht="43.5" customHeight="1">
      <c r="A919" s="247"/>
      <c r="B919" s="247"/>
      <c r="C919" s="266"/>
      <c r="D919" s="267"/>
      <c r="E919" s="268"/>
      <c r="F919" s="247"/>
      <c r="G919" s="269"/>
      <c r="H919" s="247"/>
      <c r="I919" s="270"/>
      <c r="J919" s="270"/>
      <c r="K919" s="270"/>
      <c r="L919" s="247"/>
      <c r="M919" s="271"/>
      <c r="N919" s="271"/>
      <c r="O919" s="272"/>
      <c r="P919" s="276"/>
      <c r="Q919" s="277"/>
      <c r="R919" s="274"/>
      <c r="S919" s="275"/>
      <c r="T919" s="275"/>
      <c r="U919" s="247"/>
    </row>
    <row r="920" ht="43.5" customHeight="1">
      <c r="A920" s="247"/>
      <c r="B920" s="247"/>
      <c r="C920" s="266"/>
      <c r="D920" s="267"/>
      <c r="E920" s="268"/>
      <c r="F920" s="247"/>
      <c r="G920" s="269"/>
      <c r="H920" s="247"/>
      <c r="I920" s="270"/>
      <c r="J920" s="270"/>
      <c r="K920" s="270"/>
      <c r="L920" s="247"/>
      <c r="M920" s="271"/>
      <c r="N920" s="271"/>
      <c r="O920" s="272"/>
      <c r="P920" s="276"/>
      <c r="Q920" s="277"/>
      <c r="R920" s="274"/>
      <c r="S920" s="275"/>
      <c r="T920" s="275"/>
      <c r="U920" s="247"/>
    </row>
    <row r="921" ht="43.5" customHeight="1">
      <c r="A921" s="247"/>
      <c r="B921" s="247"/>
      <c r="C921" s="266"/>
      <c r="D921" s="267"/>
      <c r="E921" s="268"/>
      <c r="F921" s="247"/>
      <c r="G921" s="269"/>
      <c r="H921" s="247"/>
      <c r="I921" s="270"/>
      <c r="J921" s="270"/>
      <c r="K921" s="270"/>
      <c r="L921" s="247"/>
      <c r="M921" s="271"/>
      <c r="N921" s="271"/>
      <c r="O921" s="272"/>
      <c r="P921" s="276"/>
      <c r="Q921" s="277"/>
      <c r="R921" s="274"/>
      <c r="S921" s="275"/>
      <c r="T921" s="275"/>
      <c r="U921" s="247"/>
    </row>
    <row r="922" ht="43.5" customHeight="1">
      <c r="A922" s="247"/>
      <c r="B922" s="247"/>
      <c r="C922" s="266"/>
      <c r="D922" s="267"/>
      <c r="E922" s="268"/>
      <c r="F922" s="247"/>
      <c r="G922" s="269"/>
      <c r="H922" s="247"/>
      <c r="I922" s="270"/>
      <c r="J922" s="270"/>
      <c r="K922" s="270"/>
      <c r="L922" s="247"/>
      <c r="M922" s="271"/>
      <c r="N922" s="271"/>
      <c r="O922" s="272"/>
      <c r="P922" s="276"/>
      <c r="Q922" s="277"/>
      <c r="R922" s="274"/>
      <c r="S922" s="275"/>
      <c r="T922" s="275"/>
      <c r="U922" s="247"/>
    </row>
    <row r="923" ht="43.5" customHeight="1">
      <c r="A923" s="247"/>
      <c r="B923" s="247"/>
      <c r="C923" s="266"/>
      <c r="D923" s="267"/>
      <c r="E923" s="268"/>
      <c r="F923" s="247"/>
      <c r="G923" s="269"/>
      <c r="H923" s="247"/>
      <c r="I923" s="270"/>
      <c r="J923" s="270"/>
      <c r="K923" s="270"/>
      <c r="L923" s="247"/>
      <c r="M923" s="271"/>
      <c r="N923" s="271"/>
      <c r="O923" s="272"/>
      <c r="P923" s="276"/>
      <c r="Q923" s="277"/>
      <c r="R923" s="274"/>
      <c r="S923" s="275"/>
      <c r="T923" s="275"/>
      <c r="U923" s="247"/>
    </row>
    <row r="924" ht="43.5" customHeight="1">
      <c r="A924" s="247"/>
      <c r="B924" s="247"/>
      <c r="C924" s="266"/>
      <c r="D924" s="267"/>
      <c r="E924" s="268"/>
      <c r="F924" s="247"/>
      <c r="G924" s="269"/>
      <c r="H924" s="247"/>
      <c r="I924" s="270"/>
      <c r="J924" s="270"/>
      <c r="K924" s="270"/>
      <c r="L924" s="247"/>
      <c r="M924" s="271"/>
      <c r="N924" s="271"/>
      <c r="O924" s="272"/>
      <c r="P924" s="276"/>
      <c r="Q924" s="277"/>
      <c r="R924" s="274"/>
      <c r="S924" s="275"/>
      <c r="T924" s="275"/>
      <c r="U924" s="247"/>
    </row>
    <row r="925" ht="43.5" customHeight="1">
      <c r="A925" s="247"/>
      <c r="B925" s="247"/>
      <c r="C925" s="266"/>
      <c r="D925" s="267"/>
      <c r="E925" s="268"/>
      <c r="F925" s="247"/>
      <c r="G925" s="269"/>
      <c r="H925" s="247"/>
      <c r="I925" s="270"/>
      <c r="J925" s="270"/>
      <c r="K925" s="270"/>
      <c r="L925" s="247"/>
      <c r="M925" s="271"/>
      <c r="N925" s="271"/>
      <c r="O925" s="272"/>
      <c r="P925" s="276"/>
      <c r="Q925" s="277"/>
      <c r="R925" s="274"/>
      <c r="S925" s="275"/>
      <c r="T925" s="275"/>
      <c r="U925" s="247"/>
    </row>
    <row r="926" ht="43.5" customHeight="1">
      <c r="A926" s="247"/>
      <c r="B926" s="247"/>
      <c r="C926" s="266"/>
      <c r="D926" s="267"/>
      <c r="E926" s="268"/>
      <c r="F926" s="247"/>
      <c r="G926" s="269"/>
      <c r="H926" s="247"/>
      <c r="I926" s="270"/>
      <c r="J926" s="270"/>
      <c r="K926" s="270"/>
      <c r="L926" s="247"/>
      <c r="M926" s="271"/>
      <c r="N926" s="271"/>
      <c r="O926" s="272"/>
      <c r="P926" s="276"/>
      <c r="Q926" s="277"/>
      <c r="R926" s="274"/>
      <c r="S926" s="275"/>
      <c r="T926" s="275"/>
      <c r="U926" s="247"/>
    </row>
    <row r="927" ht="43.5" customHeight="1">
      <c r="A927" s="247"/>
      <c r="B927" s="247"/>
      <c r="C927" s="266"/>
      <c r="D927" s="267"/>
      <c r="E927" s="268"/>
      <c r="F927" s="247"/>
      <c r="G927" s="269"/>
      <c r="H927" s="247"/>
      <c r="I927" s="270"/>
      <c r="J927" s="270"/>
      <c r="K927" s="270"/>
      <c r="L927" s="247"/>
      <c r="M927" s="271"/>
      <c r="N927" s="271"/>
      <c r="O927" s="272"/>
      <c r="P927" s="276"/>
      <c r="Q927" s="277"/>
      <c r="R927" s="274"/>
      <c r="S927" s="275"/>
      <c r="T927" s="275"/>
      <c r="U927" s="247"/>
    </row>
    <row r="928" ht="43.5" customHeight="1">
      <c r="A928" s="247"/>
      <c r="B928" s="247"/>
      <c r="C928" s="266"/>
      <c r="D928" s="267"/>
      <c r="E928" s="268"/>
      <c r="F928" s="247"/>
      <c r="G928" s="269"/>
      <c r="H928" s="247"/>
      <c r="I928" s="270"/>
      <c r="J928" s="270"/>
      <c r="K928" s="270"/>
      <c r="L928" s="247"/>
      <c r="M928" s="271"/>
      <c r="N928" s="271"/>
      <c r="O928" s="272"/>
      <c r="P928" s="276"/>
      <c r="Q928" s="277"/>
      <c r="R928" s="274"/>
      <c r="S928" s="275"/>
      <c r="T928" s="275"/>
      <c r="U928" s="247"/>
    </row>
    <row r="929" ht="43.5" customHeight="1">
      <c r="A929" s="247"/>
      <c r="B929" s="247"/>
      <c r="C929" s="266"/>
      <c r="D929" s="267"/>
      <c r="E929" s="268"/>
      <c r="F929" s="247"/>
      <c r="G929" s="269"/>
      <c r="H929" s="247"/>
      <c r="I929" s="270"/>
      <c r="J929" s="270"/>
      <c r="K929" s="270"/>
      <c r="L929" s="247"/>
      <c r="M929" s="271"/>
      <c r="N929" s="271"/>
      <c r="O929" s="272"/>
      <c r="P929" s="276"/>
      <c r="Q929" s="277"/>
      <c r="R929" s="274"/>
      <c r="S929" s="275"/>
      <c r="T929" s="275"/>
      <c r="U929" s="247"/>
    </row>
    <row r="930" ht="43.5" customHeight="1">
      <c r="A930" s="247"/>
      <c r="B930" s="247"/>
      <c r="C930" s="266"/>
      <c r="D930" s="267"/>
      <c r="E930" s="268"/>
      <c r="F930" s="247"/>
      <c r="G930" s="269"/>
      <c r="H930" s="247"/>
      <c r="I930" s="270"/>
      <c r="J930" s="270"/>
      <c r="K930" s="270"/>
      <c r="L930" s="247"/>
      <c r="M930" s="271"/>
      <c r="N930" s="271"/>
      <c r="O930" s="272"/>
      <c r="P930" s="276"/>
      <c r="Q930" s="277"/>
      <c r="R930" s="274"/>
      <c r="S930" s="275"/>
      <c r="T930" s="275"/>
      <c r="U930" s="247"/>
    </row>
    <row r="931" ht="43.5" customHeight="1">
      <c r="A931" s="247"/>
      <c r="B931" s="247"/>
      <c r="C931" s="266"/>
      <c r="D931" s="267"/>
      <c r="E931" s="268"/>
      <c r="F931" s="247"/>
      <c r="G931" s="269"/>
      <c r="H931" s="247"/>
      <c r="I931" s="270"/>
      <c r="J931" s="270"/>
      <c r="K931" s="270"/>
      <c r="L931" s="247"/>
      <c r="M931" s="271"/>
      <c r="N931" s="271"/>
      <c r="O931" s="272"/>
      <c r="P931" s="276"/>
      <c r="Q931" s="277"/>
      <c r="R931" s="274"/>
      <c r="S931" s="275"/>
      <c r="T931" s="275"/>
      <c r="U931" s="247"/>
    </row>
    <row r="932" ht="43.5" customHeight="1">
      <c r="A932" s="247"/>
      <c r="B932" s="247"/>
      <c r="C932" s="266"/>
      <c r="D932" s="267"/>
      <c r="E932" s="268"/>
      <c r="F932" s="247"/>
      <c r="G932" s="269"/>
      <c r="H932" s="247"/>
      <c r="I932" s="270"/>
      <c r="J932" s="270"/>
      <c r="K932" s="270"/>
      <c r="L932" s="247"/>
      <c r="M932" s="271"/>
      <c r="N932" s="271"/>
      <c r="O932" s="272"/>
      <c r="P932" s="276"/>
      <c r="Q932" s="277"/>
      <c r="R932" s="274"/>
      <c r="S932" s="275"/>
      <c r="T932" s="275"/>
      <c r="U932" s="247"/>
    </row>
    <row r="933" ht="43.5" customHeight="1">
      <c r="A933" s="247"/>
      <c r="B933" s="247"/>
      <c r="C933" s="266"/>
      <c r="D933" s="267"/>
      <c r="E933" s="268"/>
      <c r="F933" s="247"/>
      <c r="G933" s="269"/>
      <c r="H933" s="247"/>
      <c r="I933" s="270"/>
      <c r="J933" s="270"/>
      <c r="K933" s="270"/>
      <c r="L933" s="247"/>
      <c r="M933" s="271"/>
      <c r="N933" s="271"/>
      <c r="O933" s="272"/>
      <c r="P933" s="276"/>
      <c r="Q933" s="277"/>
      <c r="R933" s="274"/>
      <c r="S933" s="275"/>
      <c r="T933" s="275"/>
      <c r="U933" s="247"/>
    </row>
    <row r="934" ht="43.5" customHeight="1">
      <c r="A934" s="247"/>
      <c r="B934" s="247"/>
      <c r="C934" s="266"/>
      <c r="D934" s="267"/>
      <c r="E934" s="268"/>
      <c r="F934" s="247"/>
      <c r="G934" s="269"/>
      <c r="H934" s="247"/>
      <c r="I934" s="270"/>
      <c r="J934" s="270"/>
      <c r="K934" s="270"/>
      <c r="L934" s="247"/>
      <c r="M934" s="271"/>
      <c r="N934" s="271"/>
      <c r="O934" s="272"/>
      <c r="P934" s="276"/>
      <c r="Q934" s="277"/>
      <c r="R934" s="274"/>
      <c r="S934" s="275"/>
      <c r="T934" s="275"/>
      <c r="U934" s="247"/>
    </row>
    <row r="935" ht="43.5" customHeight="1">
      <c r="A935" s="247"/>
      <c r="B935" s="247"/>
      <c r="C935" s="266"/>
      <c r="D935" s="267"/>
      <c r="E935" s="268"/>
      <c r="F935" s="247"/>
      <c r="G935" s="269"/>
      <c r="H935" s="247"/>
      <c r="I935" s="270"/>
      <c r="J935" s="270"/>
      <c r="K935" s="270"/>
      <c r="L935" s="247"/>
      <c r="M935" s="271"/>
      <c r="N935" s="271"/>
      <c r="O935" s="272"/>
      <c r="P935" s="276"/>
      <c r="Q935" s="277"/>
      <c r="R935" s="274"/>
      <c r="S935" s="275"/>
      <c r="T935" s="275"/>
      <c r="U935" s="247"/>
    </row>
    <row r="936" ht="43.5" customHeight="1">
      <c r="A936" s="247"/>
      <c r="B936" s="247"/>
      <c r="C936" s="266"/>
      <c r="D936" s="267"/>
      <c r="E936" s="268"/>
      <c r="F936" s="247"/>
      <c r="G936" s="269"/>
      <c r="H936" s="247"/>
      <c r="I936" s="270"/>
      <c r="J936" s="270"/>
      <c r="K936" s="270"/>
      <c r="L936" s="247"/>
      <c r="M936" s="271"/>
      <c r="N936" s="271"/>
      <c r="O936" s="272"/>
      <c r="P936" s="276"/>
      <c r="Q936" s="277"/>
      <c r="R936" s="274"/>
      <c r="S936" s="275"/>
      <c r="T936" s="275"/>
      <c r="U936" s="247"/>
    </row>
    <row r="937" ht="43.5" customHeight="1">
      <c r="A937" s="247"/>
      <c r="B937" s="247"/>
      <c r="C937" s="266"/>
      <c r="D937" s="267"/>
      <c r="E937" s="268"/>
      <c r="F937" s="247"/>
      <c r="G937" s="269"/>
      <c r="H937" s="247"/>
      <c r="I937" s="270"/>
      <c r="J937" s="270"/>
      <c r="K937" s="270"/>
      <c r="L937" s="247"/>
      <c r="M937" s="271"/>
      <c r="N937" s="271"/>
      <c r="O937" s="272"/>
      <c r="P937" s="276"/>
      <c r="Q937" s="277"/>
      <c r="R937" s="274"/>
      <c r="S937" s="275"/>
      <c r="T937" s="275"/>
      <c r="U937" s="247"/>
    </row>
    <row r="938" ht="43.5" customHeight="1">
      <c r="A938" s="247"/>
      <c r="B938" s="247"/>
      <c r="C938" s="266"/>
      <c r="D938" s="267"/>
      <c r="E938" s="268"/>
      <c r="F938" s="247"/>
      <c r="G938" s="269"/>
      <c r="H938" s="247"/>
      <c r="I938" s="270"/>
      <c r="J938" s="270"/>
      <c r="K938" s="270"/>
      <c r="L938" s="247"/>
      <c r="M938" s="271"/>
      <c r="N938" s="271"/>
      <c r="O938" s="272"/>
      <c r="P938" s="276"/>
      <c r="Q938" s="277"/>
      <c r="R938" s="274"/>
      <c r="S938" s="275"/>
      <c r="T938" s="275"/>
      <c r="U938" s="247"/>
    </row>
    <row r="939" ht="43.5" customHeight="1">
      <c r="A939" s="247"/>
      <c r="B939" s="247"/>
      <c r="C939" s="266"/>
      <c r="D939" s="267"/>
      <c r="E939" s="268"/>
      <c r="F939" s="247"/>
      <c r="G939" s="269"/>
      <c r="H939" s="247"/>
      <c r="I939" s="270"/>
      <c r="J939" s="270"/>
      <c r="K939" s="270"/>
      <c r="L939" s="247"/>
      <c r="M939" s="271"/>
      <c r="N939" s="271"/>
      <c r="O939" s="272"/>
      <c r="P939" s="276"/>
      <c r="Q939" s="277"/>
      <c r="R939" s="274"/>
      <c r="S939" s="275"/>
      <c r="T939" s="275"/>
      <c r="U939" s="247"/>
    </row>
    <row r="940" ht="43.5" customHeight="1">
      <c r="A940" s="247"/>
      <c r="B940" s="247"/>
      <c r="C940" s="266"/>
      <c r="D940" s="267"/>
      <c r="E940" s="268"/>
      <c r="F940" s="247"/>
      <c r="G940" s="269"/>
      <c r="H940" s="247"/>
      <c r="I940" s="270"/>
      <c r="J940" s="270"/>
      <c r="K940" s="270"/>
      <c r="L940" s="247"/>
      <c r="M940" s="271"/>
      <c r="N940" s="271"/>
      <c r="O940" s="272"/>
      <c r="P940" s="276"/>
      <c r="Q940" s="277"/>
      <c r="R940" s="274"/>
      <c r="S940" s="275"/>
      <c r="T940" s="275"/>
      <c r="U940" s="247"/>
    </row>
    <row r="941" ht="43.5" customHeight="1">
      <c r="A941" s="247"/>
      <c r="B941" s="247"/>
      <c r="C941" s="266"/>
      <c r="D941" s="267"/>
      <c r="E941" s="268"/>
      <c r="F941" s="247"/>
      <c r="G941" s="269"/>
      <c r="H941" s="247"/>
      <c r="I941" s="270"/>
      <c r="J941" s="270"/>
      <c r="K941" s="270"/>
      <c r="L941" s="247"/>
      <c r="M941" s="271"/>
      <c r="N941" s="271"/>
      <c r="O941" s="272"/>
      <c r="P941" s="276"/>
      <c r="Q941" s="277"/>
      <c r="R941" s="274"/>
      <c r="S941" s="275"/>
      <c r="T941" s="275"/>
      <c r="U941" s="247"/>
    </row>
    <row r="942" ht="43.5" customHeight="1">
      <c r="A942" s="247"/>
      <c r="B942" s="247"/>
      <c r="C942" s="266"/>
      <c r="D942" s="267"/>
      <c r="E942" s="268"/>
      <c r="F942" s="247"/>
      <c r="G942" s="269"/>
      <c r="H942" s="247"/>
      <c r="I942" s="270"/>
      <c r="J942" s="270"/>
      <c r="K942" s="270"/>
      <c r="L942" s="247"/>
      <c r="M942" s="271"/>
      <c r="N942" s="271"/>
      <c r="O942" s="272"/>
      <c r="P942" s="276"/>
      <c r="Q942" s="277"/>
      <c r="R942" s="274"/>
      <c r="S942" s="275"/>
      <c r="T942" s="275"/>
      <c r="U942" s="247"/>
    </row>
    <row r="943" ht="43.5" customHeight="1">
      <c r="A943" s="247"/>
      <c r="B943" s="247"/>
      <c r="C943" s="266"/>
      <c r="D943" s="267"/>
      <c r="E943" s="268"/>
      <c r="F943" s="247"/>
      <c r="G943" s="269"/>
      <c r="H943" s="247"/>
      <c r="I943" s="270"/>
      <c r="J943" s="270"/>
      <c r="K943" s="270"/>
      <c r="L943" s="247"/>
      <c r="M943" s="271"/>
      <c r="N943" s="271"/>
      <c r="O943" s="272"/>
      <c r="P943" s="276"/>
      <c r="Q943" s="277"/>
      <c r="R943" s="274"/>
      <c r="S943" s="275"/>
      <c r="T943" s="275"/>
      <c r="U943" s="247"/>
    </row>
    <row r="944" ht="43.5" customHeight="1">
      <c r="A944" s="247"/>
      <c r="B944" s="247"/>
      <c r="C944" s="266"/>
      <c r="D944" s="267"/>
      <c r="E944" s="268"/>
      <c r="F944" s="247"/>
      <c r="G944" s="269"/>
      <c r="H944" s="247"/>
      <c r="I944" s="270"/>
      <c r="J944" s="270"/>
      <c r="K944" s="270"/>
      <c r="L944" s="247"/>
      <c r="M944" s="271"/>
      <c r="N944" s="271"/>
      <c r="O944" s="272"/>
      <c r="P944" s="276"/>
      <c r="Q944" s="277"/>
      <c r="R944" s="274"/>
      <c r="S944" s="275"/>
      <c r="T944" s="275"/>
      <c r="U944" s="247"/>
    </row>
    <row r="945" ht="43.5" customHeight="1">
      <c r="A945" s="247"/>
      <c r="B945" s="247"/>
      <c r="C945" s="266"/>
      <c r="D945" s="267"/>
      <c r="E945" s="268"/>
      <c r="F945" s="247"/>
      <c r="G945" s="269"/>
      <c r="H945" s="247"/>
      <c r="I945" s="270"/>
      <c r="J945" s="270"/>
      <c r="K945" s="270"/>
      <c r="L945" s="247"/>
      <c r="M945" s="271"/>
      <c r="N945" s="271"/>
      <c r="O945" s="272"/>
      <c r="P945" s="276"/>
      <c r="Q945" s="277"/>
      <c r="R945" s="274"/>
      <c r="S945" s="275"/>
      <c r="T945" s="275"/>
      <c r="U945" s="247"/>
    </row>
    <row r="946" ht="43.5" customHeight="1">
      <c r="A946" s="247"/>
      <c r="B946" s="247"/>
      <c r="C946" s="266"/>
      <c r="D946" s="267"/>
      <c r="E946" s="268"/>
      <c r="F946" s="247"/>
      <c r="G946" s="269"/>
      <c r="H946" s="247"/>
      <c r="I946" s="270"/>
      <c r="J946" s="270"/>
      <c r="K946" s="270"/>
      <c r="L946" s="247"/>
      <c r="M946" s="271"/>
      <c r="N946" s="271"/>
      <c r="O946" s="272"/>
      <c r="P946" s="276"/>
      <c r="Q946" s="277"/>
      <c r="R946" s="274"/>
      <c r="S946" s="275"/>
      <c r="T946" s="275"/>
      <c r="U946" s="247"/>
    </row>
    <row r="947" ht="43.5" customHeight="1">
      <c r="A947" s="247"/>
      <c r="B947" s="247"/>
      <c r="C947" s="266"/>
      <c r="D947" s="267"/>
      <c r="E947" s="268"/>
      <c r="F947" s="247"/>
      <c r="G947" s="269"/>
      <c r="H947" s="247"/>
      <c r="I947" s="270"/>
      <c r="J947" s="270"/>
      <c r="K947" s="270"/>
      <c r="L947" s="247"/>
      <c r="M947" s="271"/>
      <c r="N947" s="271"/>
      <c r="O947" s="272"/>
      <c r="P947" s="276"/>
      <c r="Q947" s="277"/>
      <c r="R947" s="274"/>
      <c r="S947" s="275"/>
      <c r="T947" s="275"/>
      <c r="U947" s="247"/>
    </row>
    <row r="948" ht="43.5" customHeight="1">
      <c r="A948" s="247"/>
      <c r="B948" s="247"/>
      <c r="C948" s="266"/>
      <c r="D948" s="267"/>
      <c r="E948" s="268"/>
      <c r="F948" s="247"/>
      <c r="G948" s="269"/>
      <c r="H948" s="247"/>
      <c r="I948" s="270"/>
      <c r="J948" s="270"/>
      <c r="K948" s="270"/>
      <c r="L948" s="247"/>
      <c r="M948" s="271"/>
      <c r="N948" s="271"/>
      <c r="O948" s="272"/>
      <c r="P948" s="276"/>
      <c r="Q948" s="277"/>
      <c r="R948" s="274"/>
      <c r="S948" s="275"/>
      <c r="T948" s="275"/>
      <c r="U948" s="247"/>
    </row>
    <row r="949" ht="43.5" customHeight="1">
      <c r="A949" s="247"/>
      <c r="B949" s="247"/>
      <c r="C949" s="266"/>
      <c r="D949" s="267"/>
      <c r="E949" s="268"/>
      <c r="F949" s="247"/>
      <c r="G949" s="269"/>
      <c r="H949" s="247"/>
      <c r="I949" s="270"/>
      <c r="J949" s="270"/>
      <c r="K949" s="270"/>
      <c r="L949" s="247"/>
      <c r="M949" s="271"/>
      <c r="N949" s="271"/>
      <c r="O949" s="272"/>
      <c r="P949" s="276"/>
      <c r="Q949" s="277"/>
      <c r="R949" s="274"/>
      <c r="S949" s="275"/>
      <c r="T949" s="275"/>
      <c r="U949" s="247"/>
    </row>
    <row r="950" ht="43.5" customHeight="1">
      <c r="A950" s="247"/>
      <c r="B950" s="247"/>
      <c r="C950" s="266"/>
      <c r="D950" s="267"/>
      <c r="E950" s="268"/>
      <c r="F950" s="247"/>
      <c r="G950" s="269"/>
      <c r="H950" s="247"/>
      <c r="I950" s="270"/>
      <c r="J950" s="270"/>
      <c r="K950" s="270"/>
      <c r="L950" s="247"/>
      <c r="M950" s="271"/>
      <c r="N950" s="271"/>
      <c r="O950" s="272"/>
      <c r="P950" s="276"/>
      <c r="Q950" s="277"/>
      <c r="R950" s="274"/>
      <c r="S950" s="275"/>
      <c r="T950" s="275"/>
      <c r="U950" s="247"/>
    </row>
    <row r="951" ht="43.5" customHeight="1">
      <c r="A951" s="247"/>
      <c r="B951" s="247"/>
      <c r="C951" s="266"/>
      <c r="D951" s="267"/>
      <c r="E951" s="268"/>
      <c r="F951" s="247"/>
      <c r="G951" s="269"/>
      <c r="H951" s="247"/>
      <c r="I951" s="270"/>
      <c r="J951" s="270"/>
      <c r="K951" s="270"/>
      <c r="L951" s="247"/>
      <c r="M951" s="271"/>
      <c r="N951" s="271"/>
      <c r="O951" s="272"/>
      <c r="P951" s="276"/>
      <c r="Q951" s="277"/>
      <c r="R951" s="274"/>
      <c r="S951" s="275"/>
      <c r="T951" s="275"/>
      <c r="U951" s="247"/>
    </row>
    <row r="952" ht="43.5" customHeight="1">
      <c r="A952" s="247"/>
      <c r="B952" s="247"/>
      <c r="C952" s="266"/>
      <c r="D952" s="267"/>
      <c r="E952" s="268"/>
      <c r="F952" s="247"/>
      <c r="G952" s="269"/>
      <c r="H952" s="247"/>
      <c r="I952" s="270"/>
      <c r="J952" s="270"/>
      <c r="K952" s="270"/>
      <c r="L952" s="247"/>
      <c r="M952" s="271"/>
      <c r="N952" s="271"/>
      <c r="O952" s="272"/>
      <c r="P952" s="276"/>
      <c r="Q952" s="277"/>
      <c r="R952" s="274"/>
      <c r="S952" s="275"/>
      <c r="T952" s="275"/>
      <c r="U952" s="247"/>
    </row>
    <row r="953" ht="43.5" customHeight="1">
      <c r="A953" s="247"/>
      <c r="B953" s="247"/>
      <c r="C953" s="266"/>
      <c r="D953" s="267"/>
      <c r="E953" s="268"/>
      <c r="F953" s="247"/>
      <c r="G953" s="269"/>
      <c r="H953" s="247"/>
      <c r="I953" s="270"/>
      <c r="J953" s="270"/>
      <c r="K953" s="270"/>
      <c r="L953" s="247"/>
      <c r="M953" s="271"/>
      <c r="N953" s="271"/>
      <c r="O953" s="272"/>
      <c r="P953" s="276"/>
      <c r="Q953" s="277"/>
      <c r="R953" s="274"/>
      <c r="S953" s="275"/>
      <c r="T953" s="275"/>
      <c r="U953" s="247"/>
    </row>
    <row r="954" ht="43.5" customHeight="1">
      <c r="A954" s="247"/>
      <c r="B954" s="247"/>
      <c r="C954" s="266"/>
      <c r="D954" s="267"/>
      <c r="E954" s="268"/>
      <c r="F954" s="247"/>
      <c r="G954" s="269"/>
      <c r="H954" s="247"/>
      <c r="I954" s="270"/>
      <c r="J954" s="270"/>
      <c r="K954" s="270"/>
      <c r="L954" s="247"/>
      <c r="M954" s="271"/>
      <c r="N954" s="271"/>
      <c r="O954" s="272"/>
      <c r="P954" s="276"/>
      <c r="Q954" s="277"/>
      <c r="R954" s="274"/>
      <c r="S954" s="275"/>
      <c r="T954" s="275"/>
      <c r="U954" s="247"/>
    </row>
    <row r="955" ht="43.5" customHeight="1">
      <c r="A955" s="247"/>
      <c r="B955" s="247"/>
      <c r="C955" s="266"/>
      <c r="D955" s="267"/>
      <c r="E955" s="268"/>
      <c r="F955" s="247"/>
      <c r="G955" s="269"/>
      <c r="H955" s="247"/>
      <c r="I955" s="270"/>
      <c r="J955" s="270"/>
      <c r="K955" s="270"/>
      <c r="L955" s="247"/>
      <c r="M955" s="271"/>
      <c r="N955" s="271"/>
      <c r="O955" s="272"/>
      <c r="P955" s="276"/>
      <c r="Q955" s="277"/>
      <c r="R955" s="274"/>
      <c r="S955" s="275"/>
      <c r="T955" s="275"/>
      <c r="U955" s="247"/>
    </row>
    <row r="956" ht="43.5" customHeight="1">
      <c r="A956" s="247"/>
      <c r="B956" s="247"/>
      <c r="C956" s="266"/>
      <c r="D956" s="267"/>
      <c r="E956" s="268"/>
      <c r="F956" s="247"/>
      <c r="G956" s="269"/>
      <c r="H956" s="247"/>
      <c r="I956" s="270"/>
      <c r="J956" s="270"/>
      <c r="K956" s="270"/>
      <c r="L956" s="247"/>
      <c r="M956" s="271"/>
      <c r="N956" s="271"/>
      <c r="O956" s="272"/>
      <c r="P956" s="276"/>
      <c r="Q956" s="277"/>
      <c r="R956" s="274"/>
      <c r="S956" s="275"/>
      <c r="T956" s="275"/>
      <c r="U956" s="247"/>
    </row>
    <row r="957" ht="43.5" customHeight="1">
      <c r="A957" s="247"/>
      <c r="B957" s="247"/>
      <c r="C957" s="266"/>
      <c r="D957" s="267"/>
      <c r="E957" s="268"/>
      <c r="F957" s="247"/>
      <c r="G957" s="269"/>
      <c r="H957" s="247"/>
      <c r="I957" s="270"/>
      <c r="J957" s="270"/>
      <c r="K957" s="270"/>
      <c r="L957" s="247"/>
      <c r="M957" s="271"/>
      <c r="N957" s="271"/>
      <c r="O957" s="272"/>
      <c r="P957" s="276"/>
      <c r="Q957" s="277"/>
      <c r="R957" s="274"/>
      <c r="S957" s="275"/>
      <c r="T957" s="275"/>
      <c r="U957" s="247"/>
    </row>
    <row r="958" ht="43.5" customHeight="1">
      <c r="A958" s="247"/>
      <c r="B958" s="247"/>
      <c r="C958" s="266"/>
      <c r="D958" s="267"/>
      <c r="E958" s="268"/>
      <c r="F958" s="247"/>
      <c r="G958" s="269"/>
      <c r="H958" s="247"/>
      <c r="I958" s="270"/>
      <c r="J958" s="270"/>
      <c r="K958" s="270"/>
      <c r="L958" s="247"/>
      <c r="M958" s="271"/>
      <c r="N958" s="271"/>
      <c r="O958" s="272"/>
      <c r="P958" s="276"/>
      <c r="Q958" s="277"/>
      <c r="R958" s="274"/>
      <c r="S958" s="275"/>
      <c r="T958" s="275"/>
      <c r="U958" s="247"/>
    </row>
    <row r="959" ht="43.5" customHeight="1">
      <c r="A959" s="247"/>
      <c r="B959" s="247"/>
      <c r="C959" s="266"/>
      <c r="D959" s="267"/>
      <c r="E959" s="268"/>
      <c r="F959" s="247"/>
      <c r="G959" s="269"/>
      <c r="H959" s="247"/>
      <c r="I959" s="270"/>
      <c r="J959" s="270"/>
      <c r="K959" s="270"/>
      <c r="L959" s="247"/>
      <c r="M959" s="271"/>
      <c r="N959" s="271"/>
      <c r="O959" s="272"/>
      <c r="P959" s="276"/>
      <c r="Q959" s="277"/>
      <c r="R959" s="274"/>
      <c r="S959" s="275"/>
      <c r="T959" s="275"/>
      <c r="U959" s="247"/>
    </row>
    <row r="960" ht="43.5" customHeight="1">
      <c r="A960" s="247"/>
      <c r="B960" s="247"/>
      <c r="C960" s="266"/>
      <c r="D960" s="267"/>
      <c r="E960" s="268"/>
      <c r="F960" s="247"/>
      <c r="G960" s="269"/>
      <c r="H960" s="247"/>
      <c r="I960" s="270"/>
      <c r="J960" s="270"/>
      <c r="K960" s="270"/>
      <c r="L960" s="247"/>
      <c r="M960" s="271"/>
      <c r="N960" s="271"/>
      <c r="O960" s="272"/>
      <c r="P960" s="276"/>
      <c r="Q960" s="277"/>
      <c r="R960" s="274"/>
      <c r="S960" s="275"/>
      <c r="T960" s="275"/>
      <c r="U960" s="247"/>
    </row>
    <row r="961" ht="43.5" customHeight="1">
      <c r="A961" s="247"/>
      <c r="B961" s="247"/>
      <c r="C961" s="266"/>
      <c r="D961" s="267"/>
      <c r="E961" s="268"/>
      <c r="F961" s="247"/>
      <c r="G961" s="269"/>
      <c r="H961" s="247"/>
      <c r="I961" s="270"/>
      <c r="J961" s="270"/>
      <c r="K961" s="270"/>
      <c r="L961" s="247"/>
      <c r="M961" s="271"/>
      <c r="N961" s="271"/>
      <c r="O961" s="272"/>
      <c r="P961" s="276"/>
      <c r="Q961" s="277"/>
      <c r="R961" s="274"/>
      <c r="S961" s="275"/>
      <c r="T961" s="275"/>
      <c r="U961" s="247"/>
    </row>
    <row r="962" ht="43.5" customHeight="1">
      <c r="A962" s="247"/>
      <c r="B962" s="247"/>
      <c r="C962" s="266"/>
      <c r="D962" s="267"/>
      <c r="E962" s="268"/>
      <c r="F962" s="247"/>
      <c r="G962" s="269"/>
      <c r="H962" s="247"/>
      <c r="I962" s="270"/>
      <c r="J962" s="270"/>
      <c r="K962" s="270"/>
      <c r="L962" s="247"/>
      <c r="M962" s="271"/>
      <c r="N962" s="271"/>
      <c r="O962" s="272"/>
      <c r="P962" s="276"/>
      <c r="Q962" s="277"/>
      <c r="R962" s="274"/>
      <c r="S962" s="275"/>
      <c r="T962" s="275"/>
      <c r="U962" s="247"/>
    </row>
    <row r="963" ht="43.5" customHeight="1">
      <c r="A963" s="247"/>
      <c r="B963" s="247"/>
      <c r="C963" s="266"/>
      <c r="D963" s="267"/>
      <c r="E963" s="268"/>
      <c r="F963" s="247"/>
      <c r="G963" s="269"/>
      <c r="H963" s="247"/>
      <c r="I963" s="270"/>
      <c r="J963" s="270"/>
      <c r="K963" s="270"/>
      <c r="L963" s="247"/>
      <c r="M963" s="271"/>
      <c r="N963" s="271"/>
      <c r="O963" s="272"/>
      <c r="P963" s="276"/>
      <c r="Q963" s="277"/>
      <c r="R963" s="274"/>
      <c r="S963" s="275"/>
      <c r="T963" s="275"/>
      <c r="U963" s="247"/>
    </row>
    <row r="964" ht="43.5" customHeight="1">
      <c r="A964" s="247"/>
      <c r="B964" s="247"/>
      <c r="C964" s="266"/>
      <c r="D964" s="267"/>
      <c r="E964" s="268"/>
      <c r="F964" s="247"/>
      <c r="G964" s="269"/>
      <c r="H964" s="247"/>
      <c r="I964" s="270"/>
      <c r="J964" s="270"/>
      <c r="K964" s="270"/>
      <c r="L964" s="247"/>
      <c r="M964" s="271"/>
      <c r="N964" s="271"/>
      <c r="O964" s="272"/>
      <c r="P964" s="276"/>
      <c r="Q964" s="277"/>
      <c r="R964" s="274"/>
      <c r="S964" s="275"/>
      <c r="T964" s="275"/>
      <c r="U964" s="247"/>
    </row>
    <row r="965" ht="43.5" customHeight="1">
      <c r="A965" s="247"/>
      <c r="B965" s="247"/>
      <c r="C965" s="266"/>
      <c r="D965" s="267"/>
      <c r="E965" s="268"/>
      <c r="F965" s="247"/>
      <c r="G965" s="269"/>
      <c r="H965" s="247"/>
      <c r="I965" s="270"/>
      <c r="J965" s="270"/>
      <c r="K965" s="270"/>
      <c r="L965" s="247"/>
      <c r="M965" s="271"/>
      <c r="N965" s="271"/>
      <c r="O965" s="272"/>
      <c r="P965" s="276"/>
      <c r="Q965" s="277"/>
      <c r="R965" s="274"/>
      <c r="S965" s="275"/>
      <c r="T965" s="275"/>
      <c r="U965" s="247"/>
    </row>
    <row r="966" ht="43.5" customHeight="1">
      <c r="A966" s="247"/>
      <c r="B966" s="247"/>
      <c r="C966" s="266"/>
      <c r="D966" s="267"/>
      <c r="E966" s="268"/>
      <c r="F966" s="247"/>
      <c r="G966" s="269"/>
      <c r="H966" s="247"/>
      <c r="I966" s="270"/>
      <c r="J966" s="270"/>
      <c r="K966" s="270"/>
      <c r="L966" s="247"/>
      <c r="M966" s="271"/>
      <c r="N966" s="271"/>
      <c r="O966" s="272"/>
      <c r="P966" s="276"/>
      <c r="Q966" s="277"/>
      <c r="R966" s="274"/>
      <c r="S966" s="275"/>
      <c r="T966" s="275"/>
      <c r="U966" s="247"/>
    </row>
    <row r="967" ht="43.5" customHeight="1">
      <c r="A967" s="247"/>
      <c r="B967" s="247"/>
      <c r="C967" s="266"/>
      <c r="D967" s="267"/>
      <c r="E967" s="268"/>
      <c r="F967" s="247"/>
      <c r="G967" s="269"/>
      <c r="H967" s="247"/>
      <c r="I967" s="270"/>
      <c r="J967" s="270"/>
      <c r="K967" s="270"/>
      <c r="L967" s="247"/>
      <c r="M967" s="271"/>
      <c r="N967" s="271"/>
      <c r="O967" s="272"/>
      <c r="P967" s="276"/>
      <c r="Q967" s="277"/>
      <c r="R967" s="274"/>
      <c r="S967" s="275"/>
      <c r="T967" s="275"/>
      <c r="U967" s="247"/>
    </row>
    <row r="968" ht="43.5" customHeight="1">
      <c r="A968" s="247"/>
      <c r="B968" s="247"/>
      <c r="C968" s="266"/>
      <c r="D968" s="267"/>
      <c r="E968" s="268"/>
      <c r="F968" s="247"/>
      <c r="G968" s="269"/>
      <c r="H968" s="247"/>
      <c r="I968" s="270"/>
      <c r="J968" s="270"/>
      <c r="K968" s="270"/>
      <c r="L968" s="247"/>
      <c r="M968" s="271"/>
      <c r="N968" s="271"/>
      <c r="O968" s="272"/>
      <c r="P968" s="276"/>
      <c r="Q968" s="277"/>
      <c r="R968" s="274"/>
      <c r="S968" s="275"/>
      <c r="T968" s="275"/>
      <c r="U968" s="247"/>
    </row>
    <row r="969" ht="43.5" customHeight="1">
      <c r="A969" s="247"/>
      <c r="B969" s="247"/>
      <c r="C969" s="266"/>
      <c r="D969" s="267"/>
      <c r="E969" s="268"/>
      <c r="F969" s="247"/>
      <c r="G969" s="269"/>
      <c r="H969" s="247"/>
      <c r="I969" s="270"/>
      <c r="J969" s="270"/>
      <c r="K969" s="270"/>
      <c r="L969" s="247"/>
      <c r="M969" s="271"/>
      <c r="N969" s="271"/>
      <c r="O969" s="272"/>
      <c r="P969" s="276"/>
      <c r="Q969" s="277"/>
      <c r="R969" s="274"/>
      <c r="S969" s="275"/>
      <c r="T969" s="275"/>
      <c r="U969" s="247"/>
    </row>
    <row r="970" ht="43.5" customHeight="1">
      <c r="A970" s="247"/>
      <c r="B970" s="247"/>
      <c r="C970" s="266"/>
      <c r="D970" s="267"/>
      <c r="E970" s="268"/>
      <c r="F970" s="247"/>
      <c r="G970" s="269"/>
      <c r="H970" s="247"/>
      <c r="I970" s="270"/>
      <c r="J970" s="270"/>
      <c r="K970" s="270"/>
      <c r="L970" s="247"/>
      <c r="M970" s="271"/>
      <c r="N970" s="271"/>
      <c r="O970" s="272"/>
      <c r="P970" s="276"/>
      <c r="Q970" s="277"/>
      <c r="R970" s="274"/>
      <c r="S970" s="275"/>
      <c r="T970" s="275"/>
      <c r="U970" s="247"/>
    </row>
    <row r="971" ht="43.5" customHeight="1">
      <c r="A971" s="247"/>
      <c r="B971" s="247"/>
      <c r="C971" s="266"/>
      <c r="D971" s="267"/>
      <c r="E971" s="268"/>
      <c r="F971" s="247"/>
      <c r="G971" s="269"/>
      <c r="H971" s="247"/>
      <c r="I971" s="270"/>
      <c r="J971" s="270"/>
      <c r="K971" s="270"/>
      <c r="L971" s="247"/>
      <c r="M971" s="271"/>
      <c r="N971" s="271"/>
      <c r="O971" s="272"/>
      <c r="P971" s="276"/>
      <c r="Q971" s="277"/>
      <c r="R971" s="274"/>
      <c r="S971" s="275"/>
      <c r="T971" s="275"/>
      <c r="U971" s="247"/>
    </row>
    <row r="972" ht="43.5" customHeight="1">
      <c r="A972" s="247"/>
      <c r="B972" s="247"/>
      <c r="C972" s="266"/>
      <c r="D972" s="267"/>
      <c r="E972" s="268"/>
      <c r="F972" s="247"/>
      <c r="G972" s="269"/>
      <c r="H972" s="247"/>
      <c r="I972" s="270"/>
      <c r="J972" s="270"/>
      <c r="K972" s="270"/>
      <c r="L972" s="247"/>
      <c r="M972" s="271"/>
      <c r="N972" s="271"/>
      <c r="O972" s="272"/>
      <c r="P972" s="276"/>
      <c r="Q972" s="277"/>
      <c r="R972" s="274"/>
      <c r="S972" s="275"/>
      <c r="T972" s="275"/>
      <c r="U972" s="247"/>
    </row>
    <row r="973" ht="43.5" customHeight="1">
      <c r="A973" s="247"/>
      <c r="B973" s="247"/>
      <c r="C973" s="266"/>
      <c r="D973" s="267"/>
      <c r="E973" s="268"/>
      <c r="F973" s="247"/>
      <c r="G973" s="269"/>
      <c r="H973" s="247"/>
      <c r="I973" s="270"/>
      <c r="J973" s="270"/>
      <c r="K973" s="270"/>
      <c r="L973" s="247"/>
      <c r="M973" s="271"/>
      <c r="N973" s="271"/>
      <c r="O973" s="272"/>
      <c r="P973" s="276"/>
      <c r="Q973" s="277"/>
      <c r="R973" s="274"/>
      <c r="S973" s="275"/>
      <c r="T973" s="275"/>
      <c r="U973" s="247"/>
    </row>
    <row r="974" ht="43.5" customHeight="1">
      <c r="A974" s="247"/>
      <c r="B974" s="247"/>
      <c r="C974" s="266"/>
      <c r="D974" s="267"/>
      <c r="E974" s="268"/>
      <c r="F974" s="247"/>
      <c r="G974" s="269"/>
      <c r="H974" s="247"/>
      <c r="I974" s="270"/>
      <c r="J974" s="270"/>
      <c r="K974" s="270"/>
      <c r="L974" s="247"/>
      <c r="M974" s="271"/>
      <c r="N974" s="271"/>
      <c r="O974" s="272"/>
      <c r="P974" s="276"/>
      <c r="Q974" s="277"/>
      <c r="R974" s="274"/>
      <c r="S974" s="275"/>
      <c r="T974" s="275"/>
      <c r="U974" s="247"/>
    </row>
    <row r="975" ht="43.5" customHeight="1">
      <c r="A975" s="247"/>
      <c r="B975" s="247"/>
      <c r="C975" s="266"/>
      <c r="D975" s="267"/>
      <c r="E975" s="268"/>
      <c r="F975" s="247"/>
      <c r="G975" s="269"/>
      <c r="H975" s="247"/>
      <c r="I975" s="270"/>
      <c r="J975" s="270"/>
      <c r="K975" s="270"/>
      <c r="L975" s="247"/>
      <c r="M975" s="271"/>
      <c r="N975" s="271"/>
      <c r="O975" s="272"/>
      <c r="P975" s="276"/>
      <c r="Q975" s="277"/>
      <c r="R975" s="274"/>
      <c r="S975" s="275"/>
      <c r="T975" s="275"/>
      <c r="U975" s="247"/>
    </row>
    <row r="976" ht="43.5" customHeight="1">
      <c r="A976" s="247"/>
      <c r="B976" s="247"/>
      <c r="C976" s="266"/>
      <c r="D976" s="267"/>
      <c r="E976" s="268"/>
      <c r="F976" s="247"/>
      <c r="G976" s="269"/>
      <c r="H976" s="247"/>
      <c r="I976" s="270"/>
      <c r="J976" s="270"/>
      <c r="K976" s="270"/>
      <c r="L976" s="247"/>
      <c r="M976" s="271"/>
      <c r="N976" s="271"/>
      <c r="O976" s="272"/>
      <c r="P976" s="276"/>
      <c r="Q976" s="277"/>
      <c r="R976" s="274"/>
      <c r="S976" s="275"/>
      <c r="T976" s="275"/>
      <c r="U976" s="247"/>
    </row>
    <row r="977" ht="43.5" customHeight="1">
      <c r="A977" s="247"/>
      <c r="B977" s="247"/>
      <c r="C977" s="266"/>
      <c r="D977" s="267"/>
      <c r="E977" s="268"/>
      <c r="F977" s="247"/>
      <c r="G977" s="269"/>
      <c r="H977" s="247"/>
      <c r="I977" s="270"/>
      <c r="J977" s="270"/>
      <c r="K977" s="270"/>
      <c r="L977" s="247"/>
      <c r="M977" s="271"/>
      <c r="N977" s="271"/>
      <c r="O977" s="272"/>
      <c r="P977" s="276"/>
      <c r="Q977" s="277"/>
      <c r="R977" s="274"/>
      <c r="S977" s="275"/>
      <c r="T977" s="275"/>
      <c r="U977" s="247"/>
    </row>
    <row r="978" ht="43.5" customHeight="1">
      <c r="A978" s="247"/>
      <c r="B978" s="247"/>
      <c r="C978" s="266"/>
      <c r="D978" s="267"/>
      <c r="E978" s="268"/>
      <c r="F978" s="247"/>
      <c r="G978" s="269"/>
      <c r="H978" s="247"/>
      <c r="I978" s="270"/>
      <c r="J978" s="270"/>
      <c r="K978" s="270"/>
      <c r="L978" s="247"/>
      <c r="M978" s="271"/>
      <c r="N978" s="271"/>
      <c r="O978" s="272"/>
      <c r="P978" s="276"/>
      <c r="Q978" s="277"/>
      <c r="R978" s="274"/>
      <c r="S978" s="275"/>
      <c r="T978" s="275"/>
      <c r="U978" s="247"/>
    </row>
    <row r="979" ht="43.5" customHeight="1">
      <c r="A979" s="247"/>
      <c r="B979" s="247"/>
      <c r="C979" s="266"/>
      <c r="D979" s="267"/>
      <c r="E979" s="268"/>
      <c r="F979" s="247"/>
      <c r="G979" s="269"/>
      <c r="H979" s="247"/>
      <c r="I979" s="270"/>
      <c r="J979" s="270"/>
      <c r="K979" s="270"/>
      <c r="L979" s="247"/>
      <c r="M979" s="271"/>
      <c r="N979" s="271"/>
      <c r="O979" s="272"/>
      <c r="P979" s="276"/>
      <c r="Q979" s="277"/>
      <c r="R979" s="274"/>
      <c r="S979" s="275"/>
      <c r="T979" s="275"/>
      <c r="U979" s="247"/>
    </row>
    <row r="980" ht="43.5" customHeight="1">
      <c r="A980" s="247"/>
      <c r="B980" s="247"/>
      <c r="C980" s="266"/>
      <c r="D980" s="267"/>
      <c r="E980" s="268"/>
      <c r="F980" s="247"/>
      <c r="G980" s="269"/>
      <c r="H980" s="247"/>
      <c r="I980" s="270"/>
      <c r="J980" s="270"/>
      <c r="K980" s="270"/>
      <c r="L980" s="247"/>
      <c r="M980" s="271"/>
      <c r="N980" s="271"/>
      <c r="O980" s="272"/>
      <c r="P980" s="276"/>
      <c r="Q980" s="277"/>
      <c r="R980" s="274"/>
      <c r="S980" s="275"/>
      <c r="T980" s="275"/>
      <c r="U980" s="247"/>
    </row>
    <row r="981" ht="43.5" customHeight="1">
      <c r="A981" s="247"/>
      <c r="B981" s="247"/>
      <c r="C981" s="266"/>
      <c r="D981" s="267"/>
      <c r="E981" s="268"/>
      <c r="F981" s="247"/>
      <c r="G981" s="269"/>
      <c r="H981" s="247"/>
      <c r="I981" s="270"/>
      <c r="J981" s="270"/>
      <c r="K981" s="270"/>
      <c r="L981" s="247"/>
      <c r="M981" s="271"/>
      <c r="N981" s="271"/>
      <c r="O981" s="272"/>
      <c r="P981" s="276"/>
      <c r="Q981" s="277"/>
      <c r="R981" s="274"/>
      <c r="S981" s="275"/>
      <c r="T981" s="275"/>
      <c r="U981" s="247"/>
    </row>
    <row r="982" ht="43.5" customHeight="1">
      <c r="A982" s="247"/>
      <c r="B982" s="247"/>
      <c r="C982" s="266"/>
      <c r="D982" s="267"/>
      <c r="E982" s="268"/>
      <c r="F982" s="247"/>
      <c r="G982" s="269"/>
      <c r="H982" s="247"/>
      <c r="I982" s="270"/>
      <c r="J982" s="270"/>
      <c r="K982" s="270"/>
      <c r="L982" s="247"/>
      <c r="M982" s="271"/>
      <c r="N982" s="271"/>
      <c r="O982" s="272"/>
      <c r="P982" s="276"/>
      <c r="Q982" s="277"/>
      <c r="R982" s="274"/>
      <c r="S982" s="275"/>
      <c r="T982" s="275"/>
      <c r="U982" s="247"/>
    </row>
    <row r="983" ht="43.5" customHeight="1">
      <c r="A983" s="247"/>
      <c r="B983" s="247"/>
      <c r="C983" s="266"/>
      <c r="D983" s="267"/>
      <c r="E983" s="268"/>
      <c r="F983" s="247"/>
      <c r="G983" s="269"/>
      <c r="H983" s="247"/>
      <c r="I983" s="270"/>
      <c r="J983" s="270"/>
      <c r="K983" s="270"/>
      <c r="L983" s="247"/>
      <c r="M983" s="271"/>
      <c r="N983" s="271"/>
      <c r="O983" s="272"/>
      <c r="P983" s="276"/>
      <c r="Q983" s="277"/>
      <c r="R983" s="274"/>
      <c r="S983" s="275"/>
      <c r="T983" s="275"/>
      <c r="U983" s="247"/>
    </row>
    <row r="984" ht="43.5" customHeight="1">
      <c r="A984" s="247"/>
      <c r="B984" s="247"/>
      <c r="C984" s="266"/>
      <c r="D984" s="267"/>
      <c r="E984" s="268"/>
      <c r="F984" s="247"/>
      <c r="G984" s="269"/>
      <c r="H984" s="247"/>
      <c r="I984" s="270"/>
      <c r="J984" s="270"/>
      <c r="K984" s="270"/>
      <c r="L984" s="247"/>
      <c r="M984" s="271"/>
      <c r="N984" s="271"/>
      <c r="O984" s="272"/>
      <c r="P984" s="276"/>
      <c r="Q984" s="277"/>
      <c r="R984" s="274"/>
      <c r="S984" s="275"/>
      <c r="T984" s="275"/>
      <c r="U984" s="247"/>
    </row>
    <row r="985" ht="43.5" customHeight="1">
      <c r="A985" s="247"/>
      <c r="B985" s="247"/>
      <c r="C985" s="266"/>
      <c r="D985" s="267"/>
      <c r="E985" s="268"/>
      <c r="F985" s="247"/>
      <c r="G985" s="269"/>
      <c r="H985" s="247"/>
      <c r="I985" s="270"/>
      <c r="J985" s="270"/>
      <c r="K985" s="270"/>
      <c r="L985" s="247"/>
      <c r="M985" s="271"/>
      <c r="N985" s="271"/>
      <c r="O985" s="272"/>
      <c r="P985" s="276"/>
      <c r="Q985" s="277"/>
      <c r="R985" s="274"/>
      <c r="S985" s="275"/>
      <c r="T985" s="275"/>
      <c r="U985" s="247"/>
    </row>
    <row r="986" ht="43.5" customHeight="1">
      <c r="A986" s="247"/>
      <c r="B986" s="247"/>
      <c r="C986" s="266"/>
      <c r="D986" s="267"/>
      <c r="E986" s="268"/>
      <c r="F986" s="247"/>
      <c r="G986" s="269"/>
      <c r="H986" s="247"/>
      <c r="I986" s="270"/>
      <c r="J986" s="270"/>
      <c r="K986" s="270"/>
      <c r="L986" s="247"/>
      <c r="M986" s="271"/>
      <c r="N986" s="271"/>
      <c r="O986" s="272"/>
      <c r="P986" s="276"/>
      <c r="Q986" s="277"/>
      <c r="R986" s="274"/>
      <c r="S986" s="275"/>
      <c r="T986" s="275"/>
      <c r="U986" s="247"/>
    </row>
    <row r="987" ht="43.5" customHeight="1">
      <c r="A987" s="247"/>
      <c r="B987" s="247"/>
      <c r="C987" s="266"/>
      <c r="D987" s="267"/>
      <c r="E987" s="268"/>
      <c r="F987" s="247"/>
      <c r="G987" s="269"/>
      <c r="H987" s="247"/>
      <c r="I987" s="270"/>
      <c r="J987" s="270"/>
      <c r="K987" s="270"/>
      <c r="L987" s="247"/>
      <c r="M987" s="271"/>
      <c r="N987" s="271"/>
      <c r="O987" s="272"/>
      <c r="P987" s="276"/>
      <c r="Q987" s="277"/>
      <c r="R987" s="274"/>
      <c r="S987" s="275"/>
      <c r="T987" s="275"/>
      <c r="U987" s="247"/>
    </row>
    <row r="988" ht="43.5" customHeight="1">
      <c r="A988" s="247"/>
      <c r="B988" s="247"/>
      <c r="C988" s="266"/>
      <c r="D988" s="267"/>
      <c r="E988" s="268"/>
      <c r="F988" s="247"/>
      <c r="G988" s="269"/>
      <c r="H988" s="247"/>
      <c r="I988" s="270"/>
      <c r="J988" s="270"/>
      <c r="K988" s="270"/>
      <c r="L988" s="247"/>
      <c r="M988" s="271"/>
      <c r="N988" s="271"/>
      <c r="O988" s="272"/>
      <c r="P988" s="276"/>
      <c r="Q988" s="277"/>
      <c r="R988" s="274"/>
      <c r="S988" s="275"/>
      <c r="T988" s="275"/>
      <c r="U988" s="247"/>
    </row>
    <row r="989" ht="43.5" customHeight="1">
      <c r="A989" s="247"/>
      <c r="B989" s="247"/>
      <c r="C989" s="266"/>
      <c r="D989" s="267"/>
      <c r="E989" s="268"/>
      <c r="F989" s="247"/>
      <c r="G989" s="269"/>
      <c r="H989" s="247"/>
      <c r="I989" s="270"/>
      <c r="J989" s="270"/>
      <c r="K989" s="270"/>
      <c r="L989" s="247"/>
      <c r="M989" s="271"/>
      <c r="N989" s="271"/>
      <c r="O989" s="272"/>
      <c r="P989" s="276"/>
      <c r="Q989" s="277"/>
      <c r="R989" s="274"/>
      <c r="S989" s="275"/>
      <c r="T989" s="275"/>
      <c r="U989" s="247"/>
    </row>
    <row r="990" ht="43.5" customHeight="1">
      <c r="A990" s="247"/>
      <c r="B990" s="247"/>
      <c r="C990" s="266"/>
      <c r="D990" s="267"/>
      <c r="E990" s="268"/>
      <c r="F990" s="247"/>
      <c r="G990" s="269"/>
      <c r="H990" s="247"/>
      <c r="I990" s="270"/>
      <c r="J990" s="270"/>
      <c r="K990" s="270"/>
      <c r="L990" s="247"/>
      <c r="M990" s="271"/>
      <c r="N990" s="271"/>
      <c r="O990" s="272"/>
      <c r="P990" s="276"/>
      <c r="Q990" s="277"/>
      <c r="R990" s="274"/>
      <c r="S990" s="275"/>
      <c r="T990" s="275"/>
      <c r="U990" s="247"/>
    </row>
    <row r="991" ht="43.5" customHeight="1">
      <c r="A991" s="247"/>
      <c r="B991" s="247"/>
      <c r="C991" s="266"/>
      <c r="D991" s="267"/>
      <c r="E991" s="268"/>
      <c r="F991" s="247"/>
      <c r="G991" s="269"/>
      <c r="H991" s="247"/>
      <c r="I991" s="270"/>
      <c r="J991" s="270"/>
      <c r="K991" s="270"/>
      <c r="L991" s="247"/>
      <c r="M991" s="271"/>
      <c r="N991" s="271"/>
      <c r="O991" s="272"/>
      <c r="P991" s="276"/>
      <c r="Q991" s="277"/>
      <c r="R991" s="274"/>
      <c r="S991" s="275"/>
      <c r="T991" s="275"/>
      <c r="U991" s="247"/>
    </row>
    <row r="992" ht="43.5" customHeight="1">
      <c r="A992" s="247"/>
      <c r="B992" s="247"/>
      <c r="C992" s="266"/>
      <c r="D992" s="267"/>
      <c r="E992" s="268"/>
      <c r="F992" s="247"/>
      <c r="G992" s="269"/>
      <c r="H992" s="247"/>
      <c r="I992" s="270"/>
      <c r="J992" s="270"/>
      <c r="K992" s="270"/>
      <c r="L992" s="247"/>
      <c r="M992" s="271"/>
      <c r="N992" s="271"/>
      <c r="O992" s="272"/>
      <c r="P992" s="276"/>
      <c r="Q992" s="277"/>
      <c r="R992" s="274"/>
      <c r="S992" s="275"/>
      <c r="T992" s="275"/>
      <c r="U992" s="247"/>
    </row>
    <row r="993" ht="43.5" customHeight="1">
      <c r="A993" s="247"/>
      <c r="B993" s="247"/>
      <c r="C993" s="266"/>
      <c r="D993" s="267"/>
      <c r="E993" s="268"/>
      <c r="F993" s="247"/>
      <c r="G993" s="269"/>
      <c r="H993" s="247"/>
      <c r="I993" s="270"/>
      <c r="J993" s="270"/>
      <c r="K993" s="270"/>
      <c r="L993" s="247"/>
      <c r="M993" s="271"/>
      <c r="N993" s="271"/>
      <c r="O993" s="272"/>
      <c r="P993" s="276"/>
      <c r="Q993" s="277"/>
      <c r="R993" s="274"/>
      <c r="S993" s="275"/>
      <c r="T993" s="275"/>
      <c r="U993" s="247"/>
    </row>
    <row r="994" ht="43.5" customHeight="1">
      <c r="A994" s="247"/>
      <c r="B994" s="247"/>
      <c r="C994" s="266"/>
      <c r="D994" s="267"/>
      <c r="E994" s="268"/>
      <c r="F994" s="247"/>
      <c r="G994" s="269"/>
      <c r="H994" s="247"/>
      <c r="I994" s="270"/>
      <c r="J994" s="270"/>
      <c r="K994" s="270"/>
      <c r="L994" s="247"/>
      <c r="M994" s="271"/>
      <c r="N994" s="271"/>
      <c r="O994" s="272"/>
      <c r="P994" s="276"/>
      <c r="Q994" s="277"/>
      <c r="R994" s="274"/>
      <c r="S994" s="275"/>
      <c r="T994" s="275"/>
      <c r="U994" s="247"/>
    </row>
    <row r="995" ht="43.5" customHeight="1">
      <c r="A995" s="247"/>
      <c r="B995" s="247"/>
      <c r="C995" s="266"/>
      <c r="D995" s="267"/>
      <c r="E995" s="268"/>
      <c r="F995" s="247"/>
      <c r="G995" s="269"/>
      <c r="H995" s="247"/>
      <c r="I995" s="270"/>
      <c r="J995" s="270"/>
      <c r="K995" s="270"/>
      <c r="L995" s="247"/>
      <c r="M995" s="271"/>
      <c r="N995" s="271"/>
      <c r="O995" s="272"/>
      <c r="P995" s="276"/>
      <c r="Q995" s="277"/>
      <c r="R995" s="274"/>
      <c r="S995" s="275"/>
      <c r="T995" s="275"/>
      <c r="U995" s="247"/>
    </row>
    <row r="996" ht="43.5" customHeight="1">
      <c r="A996" s="247"/>
      <c r="B996" s="247"/>
      <c r="C996" s="266"/>
      <c r="D996" s="267"/>
      <c r="E996" s="268"/>
      <c r="F996" s="247"/>
      <c r="G996" s="269"/>
      <c r="H996" s="247"/>
      <c r="I996" s="270"/>
      <c r="J996" s="270"/>
      <c r="K996" s="270"/>
      <c r="L996" s="247"/>
      <c r="M996" s="271"/>
      <c r="N996" s="271"/>
      <c r="O996" s="272"/>
      <c r="P996" s="276"/>
      <c r="Q996" s="277"/>
      <c r="R996" s="274"/>
      <c r="S996" s="275"/>
      <c r="T996" s="275"/>
      <c r="U996" s="247"/>
    </row>
    <row r="997" ht="43.5" customHeight="1">
      <c r="A997" s="247"/>
      <c r="B997" s="247"/>
      <c r="C997" s="266"/>
      <c r="D997" s="267"/>
      <c r="E997" s="268"/>
      <c r="F997" s="247"/>
      <c r="G997" s="269"/>
      <c r="H997" s="247"/>
      <c r="I997" s="270"/>
      <c r="J997" s="270"/>
      <c r="K997" s="270"/>
      <c r="L997" s="247"/>
      <c r="M997" s="271"/>
      <c r="N997" s="271"/>
      <c r="O997" s="272"/>
      <c r="P997" s="276"/>
      <c r="Q997" s="277"/>
      <c r="R997" s="274"/>
      <c r="S997" s="275"/>
      <c r="T997" s="275"/>
      <c r="U997" s="247"/>
    </row>
    <row r="998" ht="43.5" customHeight="1">
      <c r="A998" s="247"/>
      <c r="B998" s="247"/>
      <c r="C998" s="266"/>
      <c r="D998" s="267"/>
      <c r="E998" s="268"/>
      <c r="F998" s="247"/>
      <c r="G998" s="269"/>
      <c r="H998" s="247"/>
      <c r="I998" s="270"/>
      <c r="J998" s="270"/>
      <c r="K998" s="270"/>
      <c r="L998" s="247"/>
      <c r="M998" s="271"/>
      <c r="N998" s="271"/>
      <c r="O998" s="272"/>
      <c r="P998" s="276"/>
      <c r="Q998" s="277"/>
      <c r="R998" s="274"/>
      <c r="S998" s="275"/>
      <c r="T998" s="275"/>
      <c r="U998" s="247"/>
    </row>
    <row r="999" ht="43.5" customHeight="1">
      <c r="A999" s="247"/>
      <c r="B999" s="247"/>
      <c r="C999" s="266"/>
      <c r="D999" s="267"/>
      <c r="E999" s="268"/>
      <c r="F999" s="247"/>
      <c r="G999" s="269"/>
      <c r="H999" s="247"/>
      <c r="I999" s="270"/>
      <c r="J999" s="270"/>
      <c r="K999" s="270"/>
      <c r="L999" s="247"/>
      <c r="M999" s="271"/>
      <c r="N999" s="271"/>
      <c r="O999" s="272"/>
      <c r="P999" s="276"/>
      <c r="Q999" s="277"/>
      <c r="R999" s="274"/>
      <c r="S999" s="275"/>
      <c r="T999" s="275"/>
      <c r="U999" s="247"/>
    </row>
    <row r="1000" ht="43.5" customHeight="1">
      <c r="A1000" s="247"/>
      <c r="B1000" s="247"/>
      <c r="C1000" s="266"/>
      <c r="D1000" s="267"/>
      <c r="E1000" s="268"/>
      <c r="F1000" s="247"/>
      <c r="G1000" s="269"/>
      <c r="H1000" s="247"/>
      <c r="I1000" s="270"/>
      <c r="J1000" s="270"/>
      <c r="K1000" s="270"/>
      <c r="L1000" s="247"/>
      <c r="M1000" s="271"/>
      <c r="N1000" s="271"/>
      <c r="O1000" s="272"/>
      <c r="P1000" s="276"/>
      <c r="Q1000" s="277"/>
      <c r="R1000" s="274"/>
      <c r="S1000" s="275"/>
      <c r="T1000" s="275"/>
      <c r="U1000" s="247"/>
    </row>
    <row r="1001" ht="43.5" customHeight="1">
      <c r="A1001" s="247"/>
      <c r="B1001" s="247"/>
      <c r="C1001" s="266"/>
      <c r="D1001" s="267"/>
      <c r="E1001" s="268"/>
      <c r="F1001" s="247"/>
      <c r="G1001" s="269"/>
      <c r="H1001" s="247"/>
      <c r="I1001" s="270"/>
      <c r="J1001" s="270"/>
      <c r="K1001" s="270"/>
      <c r="L1001" s="247"/>
      <c r="M1001" s="271"/>
      <c r="N1001" s="271"/>
      <c r="O1001" s="272"/>
      <c r="P1001" s="276"/>
      <c r="Q1001" s="277"/>
      <c r="R1001" s="274"/>
      <c r="S1001" s="275"/>
      <c r="T1001" s="275"/>
      <c r="U1001" s="247"/>
    </row>
    <row r="1002" ht="43.5" customHeight="1">
      <c r="A1002" s="247"/>
      <c r="B1002" s="247"/>
      <c r="C1002" s="266"/>
      <c r="D1002" s="267"/>
      <c r="E1002" s="268"/>
      <c r="F1002" s="247"/>
      <c r="G1002" s="269"/>
      <c r="H1002" s="247"/>
      <c r="I1002" s="270"/>
      <c r="J1002" s="270"/>
      <c r="K1002" s="270"/>
      <c r="L1002" s="247"/>
      <c r="M1002" s="271"/>
      <c r="N1002" s="271"/>
      <c r="O1002" s="272"/>
      <c r="P1002" s="276"/>
      <c r="Q1002" s="277"/>
      <c r="R1002" s="274"/>
      <c r="S1002" s="275"/>
      <c r="T1002" s="275"/>
      <c r="U1002" s="247"/>
    </row>
    <row r="1003" ht="43.5" customHeight="1">
      <c r="A1003" s="247"/>
      <c r="B1003" s="247"/>
      <c r="C1003" s="266"/>
      <c r="D1003" s="267"/>
      <c r="E1003" s="268"/>
      <c r="F1003" s="247"/>
      <c r="G1003" s="269"/>
      <c r="H1003" s="247"/>
      <c r="I1003" s="270"/>
      <c r="J1003" s="270"/>
      <c r="K1003" s="270"/>
      <c r="L1003" s="247"/>
      <c r="M1003" s="271"/>
      <c r="N1003" s="271"/>
      <c r="O1003" s="272"/>
      <c r="P1003" s="276"/>
      <c r="Q1003" s="277"/>
      <c r="R1003" s="274"/>
      <c r="S1003" s="275"/>
      <c r="T1003" s="275"/>
      <c r="U1003" s="247"/>
    </row>
    <row r="1004" ht="43.5" customHeight="1">
      <c r="A1004" s="247"/>
      <c r="B1004" s="247"/>
      <c r="C1004" s="266"/>
      <c r="D1004" s="267"/>
      <c r="E1004" s="268"/>
      <c r="F1004" s="247"/>
      <c r="G1004" s="269"/>
      <c r="H1004" s="247"/>
      <c r="I1004" s="270"/>
      <c r="J1004" s="270"/>
      <c r="K1004" s="270"/>
      <c r="L1004" s="247"/>
      <c r="M1004" s="271"/>
      <c r="N1004" s="271"/>
      <c r="O1004" s="272"/>
      <c r="P1004" s="276"/>
      <c r="Q1004" s="277"/>
      <c r="R1004" s="274"/>
      <c r="S1004" s="275"/>
      <c r="T1004" s="275"/>
      <c r="U1004" s="247"/>
    </row>
    <row r="1005" ht="43.5" customHeight="1">
      <c r="A1005" s="247"/>
      <c r="B1005" s="247"/>
      <c r="C1005" s="266"/>
      <c r="D1005" s="267"/>
      <c r="E1005" s="268"/>
      <c r="F1005" s="247"/>
      <c r="G1005" s="269"/>
      <c r="H1005" s="247"/>
      <c r="I1005" s="270"/>
      <c r="J1005" s="270"/>
      <c r="K1005" s="270"/>
      <c r="L1005" s="247"/>
      <c r="M1005" s="271"/>
      <c r="N1005" s="271"/>
      <c r="O1005" s="272"/>
      <c r="P1005" s="276"/>
      <c r="Q1005" s="277"/>
      <c r="R1005" s="274"/>
      <c r="S1005" s="275"/>
      <c r="T1005" s="275"/>
      <c r="U1005" s="247"/>
    </row>
    <row r="1006" ht="43.5" customHeight="1">
      <c r="A1006" s="247"/>
      <c r="B1006" s="247"/>
      <c r="C1006" s="266"/>
      <c r="D1006" s="267"/>
      <c r="E1006" s="268"/>
      <c r="F1006" s="247"/>
      <c r="G1006" s="269"/>
      <c r="H1006" s="247"/>
      <c r="I1006" s="270"/>
      <c r="J1006" s="270"/>
      <c r="K1006" s="270"/>
      <c r="L1006" s="247"/>
      <c r="M1006" s="271"/>
      <c r="N1006" s="271"/>
      <c r="O1006" s="272"/>
      <c r="P1006" s="276"/>
      <c r="Q1006" s="277"/>
      <c r="R1006" s="274"/>
      <c r="S1006" s="275"/>
      <c r="T1006" s="275"/>
      <c r="U1006" s="247"/>
    </row>
    <row r="1007" ht="43.5" customHeight="1">
      <c r="A1007" s="247"/>
      <c r="B1007" s="247"/>
      <c r="C1007" s="266"/>
      <c r="D1007" s="267"/>
      <c r="E1007" s="268"/>
      <c r="F1007" s="247"/>
      <c r="G1007" s="269"/>
      <c r="H1007" s="247"/>
      <c r="I1007" s="270"/>
      <c r="J1007" s="270"/>
      <c r="K1007" s="270"/>
      <c r="L1007" s="247"/>
      <c r="M1007" s="271"/>
      <c r="N1007" s="271"/>
      <c r="O1007" s="272"/>
      <c r="P1007" s="276"/>
      <c r="Q1007" s="277"/>
      <c r="R1007" s="274"/>
      <c r="S1007" s="275"/>
      <c r="T1007" s="275"/>
      <c r="U1007" s="247"/>
    </row>
    <row r="1008" ht="43.5" customHeight="1">
      <c r="A1008" s="247"/>
      <c r="B1008" s="247"/>
      <c r="C1008" s="266"/>
      <c r="D1008" s="267"/>
      <c r="E1008" s="268"/>
      <c r="F1008" s="247"/>
      <c r="G1008" s="269"/>
      <c r="H1008" s="247"/>
      <c r="I1008" s="270"/>
      <c r="J1008" s="270"/>
      <c r="K1008" s="270"/>
      <c r="L1008" s="247"/>
      <c r="M1008" s="271"/>
      <c r="N1008" s="271"/>
      <c r="O1008" s="272"/>
      <c r="P1008" s="276"/>
      <c r="Q1008" s="277"/>
      <c r="R1008" s="274"/>
      <c r="S1008" s="275"/>
      <c r="T1008" s="275"/>
      <c r="U1008" s="247"/>
    </row>
    <row r="1009" ht="43.5" customHeight="1">
      <c r="A1009" s="247"/>
      <c r="B1009" s="247"/>
      <c r="C1009" s="266"/>
      <c r="D1009" s="267"/>
      <c r="E1009" s="268"/>
      <c r="F1009" s="247"/>
      <c r="G1009" s="269"/>
      <c r="H1009" s="247"/>
      <c r="I1009" s="270"/>
      <c r="J1009" s="270"/>
      <c r="K1009" s="270"/>
      <c r="L1009" s="247"/>
      <c r="M1009" s="271"/>
      <c r="N1009" s="271"/>
      <c r="O1009" s="272"/>
      <c r="P1009" s="276"/>
      <c r="Q1009" s="277"/>
      <c r="R1009" s="274"/>
      <c r="S1009" s="275"/>
      <c r="T1009" s="275"/>
      <c r="U1009" s="247"/>
    </row>
    <row r="1010" ht="43.5" customHeight="1">
      <c r="A1010" s="247"/>
      <c r="B1010" s="247"/>
      <c r="C1010" s="266"/>
      <c r="D1010" s="267"/>
      <c r="E1010" s="268"/>
      <c r="F1010" s="247"/>
      <c r="G1010" s="269"/>
      <c r="H1010" s="247"/>
      <c r="I1010" s="270"/>
      <c r="J1010" s="270"/>
      <c r="K1010" s="270"/>
      <c r="L1010" s="247"/>
      <c r="M1010" s="271"/>
      <c r="N1010" s="271"/>
      <c r="O1010" s="272"/>
      <c r="P1010" s="276"/>
      <c r="Q1010" s="277"/>
      <c r="R1010" s="274"/>
      <c r="S1010" s="275"/>
      <c r="T1010" s="275"/>
      <c r="U1010" s="247"/>
    </row>
    <row r="1011" ht="43.5" customHeight="1">
      <c r="A1011" s="247"/>
      <c r="B1011" s="247"/>
      <c r="C1011" s="266"/>
      <c r="D1011" s="267"/>
      <c r="E1011" s="268"/>
      <c r="F1011" s="247"/>
      <c r="G1011" s="269"/>
      <c r="H1011" s="247"/>
      <c r="I1011" s="270"/>
      <c r="J1011" s="270"/>
      <c r="K1011" s="270"/>
      <c r="L1011" s="247"/>
      <c r="M1011" s="271"/>
      <c r="N1011" s="271"/>
      <c r="O1011" s="272"/>
      <c r="P1011" s="276"/>
      <c r="Q1011" s="277"/>
      <c r="R1011" s="274"/>
      <c r="S1011" s="275"/>
      <c r="T1011" s="275"/>
      <c r="U1011" s="247"/>
    </row>
    <row r="1012" ht="43.5" customHeight="1">
      <c r="A1012" s="247"/>
      <c r="B1012" s="247"/>
      <c r="C1012" s="266"/>
      <c r="D1012" s="267"/>
      <c r="E1012" s="268"/>
      <c r="F1012" s="247"/>
      <c r="G1012" s="269"/>
      <c r="H1012" s="247"/>
      <c r="I1012" s="270"/>
      <c r="J1012" s="270"/>
      <c r="K1012" s="270"/>
      <c r="L1012" s="247"/>
      <c r="M1012" s="271"/>
      <c r="N1012" s="271"/>
      <c r="O1012" s="272"/>
      <c r="P1012" s="276"/>
      <c r="Q1012" s="277"/>
      <c r="R1012" s="274"/>
      <c r="S1012" s="275"/>
      <c r="T1012" s="275"/>
      <c r="U1012" s="247"/>
    </row>
    <row r="1013" ht="43.5" customHeight="1">
      <c r="A1013" s="247"/>
      <c r="B1013" s="247"/>
      <c r="C1013" s="266"/>
      <c r="D1013" s="267"/>
      <c r="E1013" s="268"/>
      <c r="F1013" s="247"/>
      <c r="G1013" s="269"/>
      <c r="H1013" s="247"/>
      <c r="I1013" s="270"/>
      <c r="J1013" s="270"/>
      <c r="K1013" s="270"/>
      <c r="L1013" s="247"/>
      <c r="M1013" s="271"/>
      <c r="N1013" s="271"/>
      <c r="O1013" s="272"/>
      <c r="P1013" s="276"/>
      <c r="Q1013" s="277"/>
      <c r="R1013" s="274"/>
      <c r="S1013" s="275"/>
      <c r="T1013" s="275"/>
      <c r="U1013" s="247"/>
    </row>
    <row r="1014" ht="43.5" customHeight="1">
      <c r="A1014" s="247"/>
      <c r="B1014" s="247"/>
      <c r="C1014" s="266"/>
      <c r="D1014" s="267"/>
      <c r="E1014" s="268"/>
      <c r="F1014" s="247"/>
      <c r="G1014" s="269"/>
      <c r="H1014" s="247"/>
      <c r="I1014" s="270"/>
      <c r="J1014" s="270"/>
      <c r="K1014" s="270"/>
      <c r="L1014" s="247"/>
      <c r="M1014" s="271"/>
      <c r="N1014" s="271"/>
      <c r="O1014" s="272"/>
      <c r="P1014" s="276"/>
      <c r="Q1014" s="277"/>
      <c r="R1014" s="274"/>
      <c r="S1014" s="275"/>
      <c r="T1014" s="275"/>
      <c r="U1014" s="247"/>
    </row>
    <row r="1015" ht="43.5" customHeight="1">
      <c r="A1015" s="247"/>
      <c r="B1015" s="247"/>
      <c r="C1015" s="266"/>
      <c r="D1015" s="267"/>
      <c r="E1015" s="268"/>
      <c r="F1015" s="247"/>
      <c r="G1015" s="269"/>
      <c r="H1015" s="247"/>
      <c r="I1015" s="270"/>
      <c r="J1015" s="270"/>
      <c r="K1015" s="270"/>
      <c r="L1015" s="247"/>
      <c r="M1015" s="271"/>
      <c r="N1015" s="271"/>
      <c r="O1015" s="272"/>
      <c r="P1015" s="276"/>
      <c r="Q1015" s="277"/>
      <c r="R1015" s="274"/>
      <c r="S1015" s="275"/>
      <c r="T1015" s="275"/>
      <c r="U1015" s="247"/>
    </row>
    <row r="1016" ht="43.5" customHeight="1">
      <c r="A1016" s="247"/>
      <c r="B1016" s="247"/>
      <c r="C1016" s="266"/>
      <c r="D1016" s="267"/>
      <c r="E1016" s="268"/>
      <c r="F1016" s="247"/>
      <c r="G1016" s="269"/>
      <c r="H1016" s="247"/>
      <c r="I1016" s="270"/>
      <c r="J1016" s="270"/>
      <c r="K1016" s="270"/>
      <c r="L1016" s="247"/>
      <c r="M1016" s="271"/>
      <c r="N1016" s="271"/>
      <c r="O1016" s="272"/>
      <c r="P1016" s="276"/>
      <c r="Q1016" s="277"/>
      <c r="R1016" s="274"/>
      <c r="S1016" s="275"/>
      <c r="T1016" s="275"/>
      <c r="U1016" s="247"/>
    </row>
    <row r="1017" ht="43.5" customHeight="1">
      <c r="A1017" s="247"/>
      <c r="B1017" s="247"/>
      <c r="C1017" s="266"/>
      <c r="D1017" s="267"/>
      <c r="E1017" s="268"/>
      <c r="F1017" s="247"/>
      <c r="G1017" s="269"/>
      <c r="H1017" s="247"/>
      <c r="I1017" s="270"/>
      <c r="J1017" s="270"/>
      <c r="K1017" s="270"/>
      <c r="L1017" s="247"/>
      <c r="M1017" s="271"/>
      <c r="N1017" s="271"/>
      <c r="O1017" s="272"/>
      <c r="P1017" s="276"/>
      <c r="Q1017" s="277"/>
      <c r="R1017" s="274"/>
      <c r="S1017" s="275"/>
      <c r="T1017" s="275"/>
      <c r="U1017" s="247"/>
    </row>
    <row r="1018" ht="43.5" customHeight="1">
      <c r="A1018" s="247"/>
      <c r="B1018" s="247"/>
      <c r="C1018" s="266"/>
      <c r="D1018" s="267"/>
      <c r="E1018" s="268"/>
      <c r="F1018" s="247"/>
      <c r="G1018" s="269"/>
      <c r="H1018" s="247"/>
      <c r="I1018" s="270"/>
      <c r="J1018" s="270"/>
      <c r="K1018" s="270"/>
      <c r="L1018" s="247"/>
      <c r="M1018" s="271"/>
      <c r="N1018" s="271"/>
      <c r="O1018" s="272"/>
      <c r="P1018" s="276"/>
      <c r="Q1018" s="277"/>
      <c r="R1018" s="274"/>
      <c r="S1018" s="275"/>
      <c r="T1018" s="275"/>
      <c r="U1018" s="247"/>
    </row>
    <row r="1019" ht="43.5" customHeight="1">
      <c r="A1019" s="247"/>
      <c r="B1019" s="247"/>
      <c r="C1019" s="266"/>
      <c r="D1019" s="267"/>
      <c r="E1019" s="268"/>
      <c r="F1019" s="247"/>
      <c r="G1019" s="269"/>
      <c r="H1019" s="247"/>
      <c r="I1019" s="270"/>
      <c r="J1019" s="270"/>
      <c r="K1019" s="270"/>
      <c r="L1019" s="247"/>
      <c r="M1019" s="271"/>
      <c r="N1019" s="271"/>
      <c r="O1019" s="272"/>
      <c r="P1019" s="276"/>
      <c r="Q1019" s="277"/>
      <c r="R1019" s="274"/>
      <c r="S1019" s="275"/>
      <c r="T1019" s="275"/>
      <c r="U1019" s="247"/>
    </row>
    <row r="1020" ht="43.5" customHeight="1">
      <c r="A1020" s="247"/>
      <c r="B1020" s="247"/>
      <c r="C1020" s="266"/>
      <c r="D1020" s="267"/>
      <c r="E1020" s="268"/>
      <c r="F1020" s="247"/>
      <c r="G1020" s="269"/>
      <c r="H1020" s="247"/>
      <c r="I1020" s="270"/>
      <c r="J1020" s="270"/>
      <c r="K1020" s="270"/>
      <c r="L1020" s="247"/>
      <c r="M1020" s="271"/>
      <c r="N1020" s="271"/>
      <c r="O1020" s="272"/>
      <c r="P1020" s="276"/>
      <c r="Q1020" s="277"/>
      <c r="R1020" s="274"/>
      <c r="S1020" s="275"/>
      <c r="T1020" s="275"/>
      <c r="U1020" s="247"/>
    </row>
    <row r="1021" ht="43.5" customHeight="1">
      <c r="A1021" s="247"/>
      <c r="B1021" s="247"/>
      <c r="C1021" s="266"/>
      <c r="D1021" s="267"/>
      <c r="E1021" s="268"/>
      <c r="F1021" s="247"/>
      <c r="G1021" s="269"/>
      <c r="H1021" s="247"/>
      <c r="I1021" s="270"/>
      <c r="J1021" s="270"/>
      <c r="K1021" s="270"/>
      <c r="L1021" s="247"/>
      <c r="M1021" s="271"/>
      <c r="N1021" s="271"/>
      <c r="O1021" s="272"/>
      <c r="P1021" s="276"/>
      <c r="Q1021" s="277"/>
      <c r="R1021" s="274"/>
      <c r="S1021" s="275"/>
      <c r="T1021" s="275"/>
      <c r="U1021" s="247"/>
    </row>
    <row r="1022" ht="43.5" customHeight="1">
      <c r="A1022" s="247"/>
      <c r="B1022" s="247"/>
      <c r="C1022" s="266"/>
      <c r="D1022" s="267"/>
      <c r="E1022" s="268"/>
      <c r="F1022" s="247"/>
      <c r="G1022" s="269"/>
      <c r="H1022" s="247"/>
      <c r="I1022" s="270"/>
      <c r="J1022" s="270"/>
      <c r="K1022" s="270"/>
      <c r="L1022" s="247"/>
      <c r="M1022" s="271"/>
      <c r="N1022" s="271"/>
      <c r="O1022" s="272"/>
      <c r="P1022" s="276"/>
      <c r="Q1022" s="277"/>
      <c r="R1022" s="274"/>
      <c r="S1022" s="275"/>
      <c r="T1022" s="275"/>
      <c r="U1022" s="247"/>
    </row>
    <row r="1023" ht="43.5" customHeight="1">
      <c r="A1023" s="247"/>
      <c r="B1023" s="247"/>
      <c r="C1023" s="266"/>
      <c r="D1023" s="267"/>
      <c r="E1023" s="268"/>
      <c r="F1023" s="247"/>
      <c r="G1023" s="269"/>
      <c r="H1023" s="247"/>
      <c r="I1023" s="270"/>
      <c r="J1023" s="270"/>
      <c r="K1023" s="270"/>
      <c r="L1023" s="247"/>
      <c r="M1023" s="271"/>
      <c r="N1023" s="271"/>
      <c r="O1023" s="272"/>
      <c r="P1023" s="276"/>
      <c r="Q1023" s="277"/>
      <c r="R1023" s="274"/>
      <c r="S1023" s="275"/>
      <c r="T1023" s="275"/>
      <c r="U1023" s="247"/>
    </row>
    <row r="1024" ht="43.5" customHeight="1">
      <c r="A1024" s="247"/>
      <c r="B1024" s="247"/>
      <c r="C1024" s="266"/>
      <c r="D1024" s="267"/>
      <c r="E1024" s="268"/>
      <c r="F1024" s="247"/>
      <c r="G1024" s="269"/>
      <c r="H1024" s="247"/>
      <c r="I1024" s="270"/>
      <c r="J1024" s="270"/>
      <c r="K1024" s="270"/>
      <c r="L1024" s="247"/>
      <c r="M1024" s="271"/>
      <c r="N1024" s="271"/>
      <c r="O1024" s="272"/>
      <c r="P1024" s="276"/>
      <c r="Q1024" s="277"/>
      <c r="R1024" s="274"/>
      <c r="S1024" s="275"/>
      <c r="T1024" s="275"/>
      <c r="U1024" s="247"/>
    </row>
    <row r="1025" ht="43.5" customHeight="1">
      <c r="A1025" s="247"/>
      <c r="B1025" s="247"/>
      <c r="C1025" s="266"/>
      <c r="D1025" s="267"/>
      <c r="E1025" s="268"/>
      <c r="F1025" s="247"/>
      <c r="G1025" s="269"/>
      <c r="H1025" s="247"/>
      <c r="I1025" s="270"/>
      <c r="J1025" s="270"/>
      <c r="K1025" s="270"/>
      <c r="L1025" s="247"/>
      <c r="M1025" s="271"/>
      <c r="N1025" s="271"/>
      <c r="O1025" s="272"/>
      <c r="P1025" s="276"/>
      <c r="Q1025" s="277"/>
      <c r="R1025" s="274"/>
      <c r="S1025" s="275"/>
      <c r="T1025" s="275"/>
      <c r="U1025" s="247"/>
    </row>
  </sheetData>
  <autoFilter ref="$A$8:$U$29"/>
  <customSheetViews>
    <customSheetView guid="{BBC7CEF3-6DB8-4099-BAAC-AAB18B877BF7}" filter="1" showAutoFilter="1">
      <autoFilter ref="$A$8:$U$29">
        <filterColumn colId="20">
          <filters blank="1"/>
        </filterColumn>
        <filterColumn colId="0">
          <filters blank="1">
            <filter val="SEGPQRS2021-3"/>
            <filter val="ISAB17-5"/>
            <filter val="IAT17-9"/>
            <filter val="ISAB17-3"/>
            <filter val="ISAB17-2"/>
            <filter val="ISAB17-1"/>
            <filter val="ICPT-19-3"/>
            <filter val="AUDINT-CPT-22-1"/>
            <filter val="AUDINT-CPT-22-2"/>
            <filter val="AUDINT-CPT-22-3"/>
            <filter val="AUDINT-CPT-22-4"/>
            <filter val="I-CPT-19-1"/>
            <filter val="I-CPT-19-2"/>
            <filter val="SMR20-3"/>
            <filter val="IEC14-4"/>
            <filter val="SMR20-1"/>
          </filters>
        </filterColumn>
      </autoFilter>
    </customSheetView>
    <customSheetView guid="{74E69B0C-0D2C-4B55-B6E8-F79D3D5350FE}" filter="1" showAutoFilter="1">
      <autoFilter ref="$A$8:$U$22">
        <filterColumn colId="0">
          <filters>
            <filter val="IEC20-1"/>
            <filter val="IEC20-2"/>
          </filters>
        </filterColumn>
      </autoFilter>
    </customSheetView>
    <customSheetView guid="{04FE2D91-27C4-4107-96AF-052D02976D5B}" filter="1" showAutoFilter="1">
      <autoFilter ref="$A$8:$U$14"/>
    </customSheetView>
    <customSheetView guid="{57E1AB8A-809F-4C78-892F-1B18BB08A13C}" filter="1" showAutoFilter="1">
      <autoFilter ref="$A$8:$U$22">
        <filterColumn colId="20">
          <filters/>
        </filterColumn>
        <filterColumn colId="0">
          <filters>
            <filter val="ISAB17-5"/>
            <filter val="IAT17-9"/>
            <filter val="ISAB17-3"/>
            <filter val="ISAB17-2"/>
            <filter val="ISAB17-1"/>
            <filter val="ICPT-19-3"/>
            <filter val="I-CPT-19-1"/>
            <filter val="I-CPT-19-2"/>
            <filter val="IEC14-4"/>
            <filter val="SMR20-1"/>
          </filters>
        </filterColumn>
      </autoFilter>
    </customSheetView>
    <customSheetView guid="{26A989FC-EB12-4444-8803-01DE189F0FBB}" filter="1" showAutoFilter="1">
      <autoFilter ref="$A$8:$U$22">
        <filterColumn colId="1">
          <filters>
            <filter val="2019"/>
            <filter val="2017"/>
            <filter val="2020"/>
          </filters>
        </filterColumn>
      </autoFilter>
    </customSheetView>
    <customSheetView guid="{896E7A35-1C8E-49E4-9575-9ECB0BCF1BF3}" filter="1" showAutoFilter="1">
      <autoFilter ref="$A$8:$U$14"/>
    </customSheetView>
    <customSheetView guid="{7AE43FA4-B48D-4818-BD49-E865E09D6615}" filter="1" showAutoFilter="1">
      <autoFilter ref="$A$8:$U$22">
        <filterColumn colId="20">
          <filters/>
        </filterColumn>
      </autoFilter>
    </customSheetView>
    <customSheetView guid="{E9654C31-1E86-46BF-8527-E8BAE2200CBB}" filter="1" showAutoFilter="1">
      <autoFilter ref="$A$8:$U$22">
        <filterColumn colId="20">
          <filters/>
        </filterColumn>
      </autoFilter>
    </customSheetView>
    <customSheetView guid="{4FBBE2F4-EDC6-42CB-BAF1-0D880DF88ACE}" filter="1" showAutoFilter="1">
      <autoFilter ref="$A$8:$U$22"/>
    </customSheetView>
    <customSheetView guid="{D464AEC5-7A35-4344-BD4E-F315D099E287}" filter="1" showAutoFilter="1">
      <autoFilter ref="$A$8:$U$22"/>
    </customSheetView>
    <customSheetView guid="{4683DB70-6EB9-4D06-A72A-1B2FF749E3DA}" filter="1" showAutoFilter="1">
      <autoFilter ref="$A$8:$U$22">
        <filterColumn colId="20">
          <filters/>
        </filterColumn>
      </autoFilter>
    </customSheetView>
    <customSheetView guid="{CD429647-560D-414C-BC48-7EA18CE0D16F}" filter="1" showAutoFilter="1">
      <autoFilter ref="$A$8:$U$22">
        <filterColumn colId="20">
          <filters>
            <filter val="CERRADA"/>
          </filters>
        </filterColumn>
      </autoFilter>
    </customSheetView>
  </customSheetViews>
  <mergeCells count="3">
    <mergeCell ref="A1:R3"/>
    <mergeCell ref="A7:N7"/>
    <mergeCell ref="P7:U7"/>
  </mergeCells>
  <conditionalFormatting sqref="S8:T8 S1:T6">
    <cfRule type="cellIs" dxfId="0" priority="1" stopIfTrue="1" operator="equal">
      <formula>"1: Cumple Parcialmente"</formula>
    </cfRule>
  </conditionalFormatting>
  <conditionalFormatting sqref="U8 U1:U6">
    <cfRule type="cellIs" dxfId="1" priority="2" stopIfTrue="1" operator="equal">
      <formula>"ABIERTA"</formula>
    </cfRule>
  </conditionalFormatting>
  <conditionalFormatting sqref="U8 U1:U6">
    <cfRule type="cellIs" dxfId="2" priority="3" stopIfTrue="1" operator="equal">
      <formula>"CERRADA"</formula>
    </cfRule>
  </conditionalFormatting>
  <conditionalFormatting sqref="S8:T8 S1:T6">
    <cfRule type="cellIs" dxfId="2" priority="4" stopIfTrue="1" operator="equal">
      <formula>"2: Cumple "</formula>
    </cfRule>
  </conditionalFormatting>
  <conditionalFormatting sqref="S8:T8 S1:T6">
    <cfRule type="cellIs" dxfId="1" priority="5" stopIfTrue="1" operator="equal">
      <formula>"0: No cumple"</formula>
    </cfRule>
  </conditionalFormatting>
  <conditionalFormatting sqref="D5">
    <cfRule type="cellIs" dxfId="2" priority="6" operator="equal">
      <formula>$B$5</formula>
    </cfRule>
  </conditionalFormatting>
  <conditionalFormatting sqref="D5">
    <cfRule type="cellIs" dxfId="1" priority="7" operator="equal">
      <formula>0</formula>
    </cfRule>
  </conditionalFormatting>
  <conditionalFormatting sqref="F5">
    <cfRule type="cellIs" dxfId="2" priority="8" operator="equal">
      <formula>0</formula>
    </cfRule>
  </conditionalFormatting>
  <conditionalFormatting sqref="F5">
    <cfRule type="cellIs" dxfId="1" priority="9" operator="equal">
      <formula>$B$5</formula>
    </cfRule>
  </conditionalFormatting>
  <dataValidations>
    <dataValidation type="list" allowBlank="1" showErrorMessage="1" sqref="I9:I1025">
      <formula1>'DICCIONARIO DE DATOS'!$D$2:$D$4</formula1>
    </dataValidation>
    <dataValidation type="list" allowBlank="1" showErrorMessage="1" sqref="S9:S1025">
      <formula1>'DICCIONARIO DE DATOS'!$E$2:$E$3</formula1>
    </dataValidation>
    <dataValidation type="list" allowBlank="1" showErrorMessage="1" sqref="J9:J1025">
      <formula1>'DICCIONARIO DE DATOS'!$A$2:$A$10</formula1>
    </dataValidation>
    <dataValidation type="date" allowBlank="1" showErrorMessage="1" sqref="M15:N1025 R18:R1025">
      <formula1>41640.0</formula1>
      <formula2>55153.0</formula2>
    </dataValidation>
    <dataValidation type="list" allowBlank="1" showErrorMessage="1" sqref="U9:U1025">
      <formula1>'DICCIONARIO DE DATOS'!$G$2:$G$5</formula1>
    </dataValidation>
    <dataValidation type="list" allowBlank="1" showErrorMessage="1" sqref="T9:T1025">
      <formula1>'DICCIONARIO DE DATOS'!$F$2:$F$3</formula1>
    </dataValidation>
    <dataValidation type="decimal" allowBlank="1" showErrorMessage="1" sqref="B15:B1025">
      <formula1>2014.0</formula1>
      <formula2>2050.0</formula2>
    </dataValidation>
    <dataValidation type="list" allowBlank="1" showErrorMessage="1" sqref="E9:E1025">
      <formula1>'DICCIONARIO DE DATOS'!$C$2:$C$3</formula1>
    </dataValidation>
    <dataValidation type="list" allowBlank="1" showErrorMessage="1" sqref="K9:K1025">
      <formula1>'DICCIONARIO DE DATOS'!$B$2:$B$18</formula1>
    </dataValidation>
  </dataValidations>
  <hyperlinks>
    <hyperlink r:id="rId1" ref="O11"/>
    <hyperlink r:id="rId2" ref="O12"/>
    <hyperlink r:id="rId3" ref="O17"/>
    <hyperlink r:id="rId4" ref="Q18"/>
    <hyperlink r:id="rId5" ref="O19"/>
    <hyperlink r:id="rId6" ref="Q20"/>
    <hyperlink r:id="rId7" ref="O22"/>
  </hyperlinks>
  <printOptions/>
  <pageMargins bottom="0.75" footer="0.0" header="0.0" left="0.7" right="0.7" top="0.75"/>
  <pageSetup orientation="portrait"/>
  <drawing r:id="rId8"/>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3" width="43.0"/>
    <col customWidth="1" min="4" max="4" width="111.0"/>
    <col customWidth="1" min="5" max="6" width="43.0"/>
    <col customWidth="1" min="7" max="7" width="42.0"/>
    <col customWidth="1" min="8" max="8" width="46.57"/>
    <col customWidth="1" min="9" max="9" width="18.43"/>
    <col customWidth="1" min="10" max="11" width="25.71"/>
    <col customWidth="1" min="12" max="12" width="28.0"/>
    <col customWidth="1" min="13" max="13" width="16.71"/>
    <col customWidth="1" min="14" max="14" width="19.0"/>
    <col customWidth="1" min="15" max="15" width="51.86"/>
    <col customWidth="1" min="16" max="16" width="62.71"/>
    <col customWidth="1" min="17" max="17" width="138.71"/>
    <col customWidth="1" min="18" max="18" width="20.14"/>
    <col customWidth="1" min="19" max="21" width="25.71"/>
  </cols>
  <sheetData>
    <row r="1" ht="18.0" customHeight="1">
      <c r="A1" s="16" t="s">
        <v>90</v>
      </c>
      <c r="B1" s="17"/>
      <c r="C1" s="17"/>
      <c r="D1" s="17"/>
      <c r="E1" s="17"/>
      <c r="F1" s="17"/>
      <c r="G1" s="17"/>
      <c r="H1" s="17"/>
      <c r="I1" s="17"/>
      <c r="J1" s="17"/>
      <c r="K1" s="17"/>
      <c r="L1" s="17"/>
      <c r="M1" s="17"/>
      <c r="N1" s="17"/>
      <c r="O1" s="17"/>
      <c r="P1" s="17"/>
      <c r="Q1" s="17"/>
      <c r="R1" s="17"/>
      <c r="S1" s="18" t="s">
        <v>91</v>
      </c>
      <c r="T1" s="19"/>
      <c r="U1" s="20" t="s">
        <v>92</v>
      </c>
    </row>
    <row r="2" ht="12.75" customHeight="1">
      <c r="A2" s="21"/>
      <c r="S2" s="18" t="s">
        <v>93</v>
      </c>
      <c r="T2" s="19"/>
      <c r="U2" s="20">
        <v>9.0</v>
      </c>
    </row>
    <row r="3" ht="18.0" customHeight="1">
      <c r="A3" s="22"/>
      <c r="B3" s="23"/>
      <c r="C3" s="23"/>
      <c r="D3" s="23"/>
      <c r="E3" s="23"/>
      <c r="F3" s="23"/>
      <c r="G3" s="23"/>
      <c r="H3" s="23"/>
      <c r="I3" s="23"/>
      <c r="J3" s="23"/>
      <c r="K3" s="23"/>
      <c r="L3" s="23"/>
      <c r="M3" s="23"/>
      <c r="N3" s="23"/>
      <c r="O3" s="23"/>
      <c r="P3" s="23"/>
      <c r="Q3" s="23"/>
      <c r="R3" s="23"/>
      <c r="S3" s="24" t="s">
        <v>94</v>
      </c>
      <c r="T3" s="25"/>
      <c r="U3" s="26">
        <v>43028.0</v>
      </c>
    </row>
    <row r="4" ht="65.25" customHeight="1">
      <c r="A4" s="27" t="s">
        <v>1</v>
      </c>
      <c r="B4" s="28" t="s">
        <v>95</v>
      </c>
      <c r="C4" s="28" t="s">
        <v>96</v>
      </c>
      <c r="D4" s="29" t="s">
        <v>97</v>
      </c>
      <c r="E4" s="30" t="s">
        <v>98</v>
      </c>
      <c r="F4" s="31" t="s">
        <v>99</v>
      </c>
      <c r="G4" s="32"/>
      <c r="H4" s="32"/>
      <c r="I4" s="32"/>
      <c r="J4" s="32"/>
      <c r="K4" s="32"/>
      <c r="L4" s="32"/>
      <c r="M4" s="80"/>
      <c r="N4" s="80"/>
      <c r="O4" s="32"/>
      <c r="P4" s="32"/>
      <c r="Q4" s="32"/>
      <c r="R4" s="80"/>
      <c r="S4" s="24"/>
      <c r="T4" s="24"/>
      <c r="U4" s="33"/>
    </row>
    <row r="5" ht="53.25" customHeight="1">
      <c r="A5" s="34" t="s">
        <v>31</v>
      </c>
      <c r="B5" s="35">
        <f>COUNTIF(K10:K1048563,"GESTIÓN DE LA REDUCCIÓN DEL RIESGO Y ADAPTACIÓN AL CAMBIO CLIMÁTICO")</f>
        <v>19</v>
      </c>
      <c r="C5" s="35">
        <f>COUNTIFS(K10:K1048563,"GESTIÓN DE LA REDUCCIÓN DEL RIESGO Y ADAPTACIÓN AL CAMBIO CLIMÁTICO",U10:U1048563,"NO INICIADA")</f>
        <v>0</v>
      </c>
      <c r="D5" s="36">
        <f>COUNTIFS(K10:K1048563,"GESTIÓN DE LA REDUCCIÓN DEL RIESGO Y ADAPTACIÓN AL CAMBIO CLIMÁTICO",U10:U1048563,"CERRADA")</f>
        <v>19</v>
      </c>
      <c r="E5" s="35">
        <f>COUNTIFS(K10:K1048563,"GESTIÓN DE LA REDUCCIÓN DEL RIESGO Y ADAPTACIÓN AL CAMBIO CLIMÁTICO",U10:U1048563,"ABIERTA EN DESARROLLO")</f>
        <v>0</v>
      </c>
      <c r="F5" s="35">
        <f>COUNTIFS(K10:K1048563,"GESTIÓN DE LA REDUCCIÓN DEL RIESGO Y ADAPTACIÓN AL CAMBIO CLIMÁTICO",U10:U1048563,"ABIERTA VENCIDA")</f>
        <v>0</v>
      </c>
      <c r="G5" s="32"/>
      <c r="H5" s="32"/>
      <c r="I5" s="32"/>
      <c r="J5" s="32"/>
      <c r="K5" s="32"/>
      <c r="L5" s="32"/>
      <c r="M5" s="80"/>
      <c r="N5" s="80"/>
      <c r="O5" s="32"/>
      <c r="P5" s="32"/>
      <c r="Q5" s="32"/>
      <c r="R5" s="80"/>
      <c r="S5" s="24"/>
      <c r="T5" s="24"/>
      <c r="U5" s="33"/>
    </row>
    <row r="6" ht="53.25" customHeight="1">
      <c r="A6" s="34" t="s">
        <v>20</v>
      </c>
      <c r="B6" s="35">
        <f>COUNTIF(K10:K1048563,"COMUNICACIÓN")</f>
        <v>0</v>
      </c>
      <c r="C6" s="35">
        <f>COUNTIFS(K10:K1048563,"COMUNICACIÓN",U10:U1048563,"NO INICIADA")</f>
        <v>0</v>
      </c>
      <c r="D6" s="35">
        <f>COUNTIFS(K10:K1048563,"COMUNICACIÓN",U10:U1048563,"CERRADA")</f>
        <v>0</v>
      </c>
      <c r="E6" s="35">
        <f>COUNTIFS(K10:K1048563,"COMUNICACIÓN",U10:U1048563,"ABIERTA EN DESARROLLO")</f>
        <v>0</v>
      </c>
      <c r="F6" s="36">
        <f>COUNTIFS(K10:K1048563,"COMUNICACIÓN",U10:U1048563,"ABIERTA VENCIDA")</f>
        <v>0</v>
      </c>
      <c r="G6" s="32"/>
      <c r="H6" s="32"/>
      <c r="I6" s="32"/>
      <c r="J6" s="32"/>
      <c r="K6" s="32"/>
      <c r="L6" s="32"/>
      <c r="M6" s="80"/>
      <c r="N6" s="80"/>
      <c r="O6" s="32"/>
      <c r="P6" s="32"/>
      <c r="Q6" s="32"/>
      <c r="R6" s="80"/>
      <c r="S6" s="24"/>
      <c r="T6" s="24"/>
      <c r="U6" s="33"/>
    </row>
    <row r="7" ht="53.25" customHeight="1">
      <c r="A7" s="215" t="s">
        <v>33</v>
      </c>
      <c r="B7" s="35">
        <f>COUNTIF(K10:K1048563,"PROMOCIÓN DE LA AUTOGESTIÓN CIUDADANA DEL RIESGO")</f>
        <v>0</v>
      </c>
      <c r="C7" s="35">
        <f>COUNTIFS(K10:K1048563,"PROMOCIÓN DE LA AUTOGESTIÓN CIUDADANA DEL RIESGO",U10:U1048563,"NO INICIADA")</f>
        <v>0</v>
      </c>
      <c r="D7" s="35">
        <f>COUNTIFS(K10:K1048563,"PROMOCIÓN DE LA AUTOGESTIÓN CIUDADANA DEL RIESGO",U10:U1048563,"CERRADA")</f>
        <v>0</v>
      </c>
      <c r="E7" s="35">
        <f>COUNTIFS(K10:K1048563,"PROMOCIÓN DE LA AUTOGESTIÓN CIUDADANA DEL RIESGO",U10:U1048563,"ABIERTA EN DESARROLLO")</f>
        <v>0</v>
      </c>
      <c r="F7" s="36">
        <f>COUNTIFS(K10:K1048563,"PROMOCIÓN DE LA AUTOGESTIÓN CIUDADANA DEL RIESGO",U10:U1048563,"ABIERTA VENCIDA")</f>
        <v>0</v>
      </c>
      <c r="G7" s="32"/>
      <c r="H7" s="32"/>
      <c r="I7" s="32"/>
      <c r="J7" s="32"/>
      <c r="K7" s="32"/>
      <c r="L7" s="32"/>
      <c r="M7" s="80"/>
      <c r="N7" s="80"/>
      <c r="O7" s="32"/>
      <c r="P7" s="32"/>
      <c r="Q7" s="32"/>
      <c r="R7" s="80"/>
      <c r="S7" s="24"/>
      <c r="T7" s="24"/>
      <c r="U7" s="33"/>
    </row>
    <row r="8" ht="54.0" customHeight="1">
      <c r="A8" s="18" t="s">
        <v>0</v>
      </c>
      <c r="B8" s="10"/>
      <c r="C8" s="10"/>
      <c r="D8" s="10"/>
      <c r="E8" s="10"/>
      <c r="F8" s="10"/>
      <c r="G8" s="10"/>
      <c r="H8" s="10"/>
      <c r="I8" s="10"/>
      <c r="J8" s="10"/>
      <c r="K8" s="10"/>
      <c r="L8" s="10"/>
      <c r="M8" s="10"/>
      <c r="N8" s="11"/>
      <c r="O8" s="37" t="s">
        <v>100</v>
      </c>
      <c r="P8" s="38" t="s">
        <v>101</v>
      </c>
      <c r="Q8" s="10"/>
      <c r="R8" s="10"/>
      <c r="S8" s="10"/>
      <c r="T8" s="10"/>
      <c r="U8" s="11"/>
    </row>
    <row r="9" ht="71.25" customHeight="1">
      <c r="A9" s="20" t="s">
        <v>45</v>
      </c>
      <c r="B9" s="20" t="s">
        <v>53</v>
      </c>
      <c r="C9" s="20" t="s">
        <v>55</v>
      </c>
      <c r="D9" s="20" t="s">
        <v>57</v>
      </c>
      <c r="E9" s="20" t="s">
        <v>2</v>
      </c>
      <c r="F9" s="20" t="s">
        <v>60</v>
      </c>
      <c r="G9" s="20" t="s">
        <v>62</v>
      </c>
      <c r="H9" s="20" t="s">
        <v>64</v>
      </c>
      <c r="I9" s="20" t="s">
        <v>102</v>
      </c>
      <c r="J9" s="20" t="s">
        <v>67</v>
      </c>
      <c r="K9" s="20" t="s">
        <v>1</v>
      </c>
      <c r="L9" s="20" t="s">
        <v>103</v>
      </c>
      <c r="M9" s="81" t="s">
        <v>72</v>
      </c>
      <c r="N9" s="81" t="s">
        <v>74</v>
      </c>
      <c r="O9" s="82" t="s">
        <v>76</v>
      </c>
      <c r="P9" s="83" t="s">
        <v>78</v>
      </c>
      <c r="Q9" s="20" t="s">
        <v>80</v>
      </c>
      <c r="R9" s="81" t="s">
        <v>104</v>
      </c>
      <c r="S9" s="20" t="s">
        <v>105</v>
      </c>
      <c r="T9" s="20" t="s">
        <v>106</v>
      </c>
      <c r="U9" s="20" t="s">
        <v>127</v>
      </c>
    </row>
    <row r="10" ht="54.0" customHeight="1">
      <c r="A10" s="84" t="s">
        <v>1182</v>
      </c>
      <c r="B10" s="85">
        <v>2015.0</v>
      </c>
      <c r="C10" s="85" t="s">
        <v>1183</v>
      </c>
      <c r="D10" s="85" t="s">
        <v>1184</v>
      </c>
      <c r="E10" s="86" t="s">
        <v>9</v>
      </c>
      <c r="F10" s="85" t="s">
        <v>1185</v>
      </c>
      <c r="G10" s="85" t="s">
        <v>1186</v>
      </c>
      <c r="H10" s="85" t="s">
        <v>1187</v>
      </c>
      <c r="I10" s="86" t="s">
        <v>16</v>
      </c>
      <c r="J10" s="86" t="s">
        <v>30</v>
      </c>
      <c r="K10" s="86" t="s">
        <v>31</v>
      </c>
      <c r="L10" s="85" t="s">
        <v>1188</v>
      </c>
      <c r="M10" s="90">
        <v>42353.0</v>
      </c>
      <c r="N10" s="90">
        <v>42400.0</v>
      </c>
      <c r="O10" s="91" t="s">
        <v>1189</v>
      </c>
      <c r="P10" s="92">
        <v>1.0</v>
      </c>
      <c r="Q10" s="114" t="s">
        <v>1190</v>
      </c>
      <c r="R10" s="90">
        <v>43542.0</v>
      </c>
      <c r="S10" s="86" t="s">
        <v>11</v>
      </c>
      <c r="T10" s="86" t="s">
        <v>17</v>
      </c>
      <c r="U10" s="86" t="s">
        <v>22</v>
      </c>
    </row>
    <row r="11" ht="60.0" customHeight="1">
      <c r="A11" s="84" t="s">
        <v>1191</v>
      </c>
      <c r="B11" s="85">
        <v>2016.0</v>
      </c>
      <c r="C11" s="85" t="s">
        <v>170</v>
      </c>
      <c r="D11" s="85" t="s">
        <v>1192</v>
      </c>
      <c r="E11" s="86" t="s">
        <v>9</v>
      </c>
      <c r="F11" s="85" t="s">
        <v>1193</v>
      </c>
      <c r="G11" s="85" t="s">
        <v>1194</v>
      </c>
      <c r="H11" s="85" t="s">
        <v>1195</v>
      </c>
      <c r="I11" s="86" t="s">
        <v>16</v>
      </c>
      <c r="J11" s="86" t="s">
        <v>30</v>
      </c>
      <c r="K11" s="86" t="s">
        <v>31</v>
      </c>
      <c r="L11" s="85" t="s">
        <v>1196</v>
      </c>
      <c r="M11" s="90">
        <v>42859.0</v>
      </c>
      <c r="N11" s="90">
        <v>42917.0</v>
      </c>
      <c r="O11" s="91" t="s">
        <v>1197</v>
      </c>
      <c r="P11" s="92">
        <v>1.0</v>
      </c>
      <c r="Q11" s="278" t="s">
        <v>1198</v>
      </c>
      <c r="R11" s="90">
        <v>43566.0</v>
      </c>
      <c r="S11" s="86" t="s">
        <v>11</v>
      </c>
      <c r="T11" s="86" t="s">
        <v>17</v>
      </c>
      <c r="U11" s="86" t="s">
        <v>22</v>
      </c>
    </row>
    <row r="12" ht="57.0" customHeight="1">
      <c r="A12" s="84" t="s">
        <v>1199</v>
      </c>
      <c r="B12" s="85">
        <v>2016.0</v>
      </c>
      <c r="C12" s="85" t="s">
        <v>170</v>
      </c>
      <c r="D12" s="85" t="s">
        <v>1200</v>
      </c>
      <c r="E12" s="86" t="s">
        <v>9</v>
      </c>
      <c r="F12" s="85" t="s">
        <v>1201</v>
      </c>
      <c r="G12" s="85" t="s">
        <v>1202</v>
      </c>
      <c r="H12" s="85" t="s">
        <v>1203</v>
      </c>
      <c r="I12" s="86" t="s">
        <v>16</v>
      </c>
      <c r="J12" s="86" t="s">
        <v>30</v>
      </c>
      <c r="K12" s="86" t="s">
        <v>31</v>
      </c>
      <c r="L12" s="85" t="s">
        <v>1204</v>
      </c>
      <c r="M12" s="90">
        <v>42918.0</v>
      </c>
      <c r="N12" s="90">
        <v>42917.0</v>
      </c>
      <c r="O12" s="91" t="s">
        <v>1205</v>
      </c>
      <c r="P12" s="92">
        <v>1.0</v>
      </c>
      <c r="Q12" s="278" t="s">
        <v>1206</v>
      </c>
      <c r="R12" s="90">
        <v>43565.0</v>
      </c>
      <c r="S12" s="86" t="s">
        <v>11</v>
      </c>
      <c r="T12" s="86" t="s">
        <v>17</v>
      </c>
      <c r="U12" s="86" t="s">
        <v>22</v>
      </c>
    </row>
    <row r="13" ht="64.5" customHeight="1">
      <c r="A13" s="84" t="s">
        <v>1207</v>
      </c>
      <c r="B13" s="85">
        <v>2016.0</v>
      </c>
      <c r="C13" s="85" t="s">
        <v>170</v>
      </c>
      <c r="D13" s="85" t="s">
        <v>1200</v>
      </c>
      <c r="E13" s="86" t="s">
        <v>9</v>
      </c>
      <c r="F13" s="85" t="s">
        <v>1201</v>
      </c>
      <c r="G13" s="87" t="s">
        <v>1208</v>
      </c>
      <c r="H13" s="85" t="s">
        <v>1209</v>
      </c>
      <c r="I13" s="86" t="s">
        <v>16</v>
      </c>
      <c r="J13" s="86" t="s">
        <v>30</v>
      </c>
      <c r="K13" s="86" t="s">
        <v>31</v>
      </c>
      <c r="L13" s="85" t="s">
        <v>1210</v>
      </c>
      <c r="M13" s="90">
        <v>42863.0</v>
      </c>
      <c r="N13" s="90">
        <v>42978.0</v>
      </c>
      <c r="O13" s="91" t="s">
        <v>1211</v>
      </c>
      <c r="P13" s="92">
        <v>1.0</v>
      </c>
      <c r="Q13" s="279" t="s">
        <v>1212</v>
      </c>
      <c r="R13" s="90">
        <v>43566.0</v>
      </c>
      <c r="S13" s="86" t="s">
        <v>11</v>
      </c>
      <c r="T13" s="86" t="s">
        <v>17</v>
      </c>
      <c r="U13" s="86" t="s">
        <v>22</v>
      </c>
    </row>
    <row r="14" ht="71.25" customHeight="1">
      <c r="A14" s="84" t="s">
        <v>1213</v>
      </c>
      <c r="B14" s="85">
        <v>2016.0</v>
      </c>
      <c r="C14" s="85" t="s">
        <v>1214</v>
      </c>
      <c r="D14" s="85" t="s">
        <v>1215</v>
      </c>
      <c r="E14" s="86" t="s">
        <v>9</v>
      </c>
      <c r="F14" s="85" t="s">
        <v>1216</v>
      </c>
      <c r="G14" s="120"/>
      <c r="H14" s="85" t="s">
        <v>1217</v>
      </c>
      <c r="I14" s="86" t="s">
        <v>30</v>
      </c>
      <c r="K14" s="86" t="s">
        <v>31</v>
      </c>
      <c r="L14" s="85" t="s">
        <v>1218</v>
      </c>
      <c r="M14" s="90">
        <v>42857.0</v>
      </c>
      <c r="N14" s="90">
        <v>43039.0</v>
      </c>
      <c r="O14" s="91" t="s">
        <v>1219</v>
      </c>
      <c r="P14" s="92">
        <v>1.0</v>
      </c>
      <c r="Q14" s="131" t="s">
        <v>1220</v>
      </c>
      <c r="R14" s="90">
        <v>44042.0</v>
      </c>
      <c r="S14" s="86" t="s">
        <v>11</v>
      </c>
      <c r="T14" s="86" t="s">
        <v>17</v>
      </c>
      <c r="U14" s="125" t="s">
        <v>22</v>
      </c>
    </row>
    <row r="15" ht="58.5" customHeight="1">
      <c r="A15" s="84" t="s">
        <v>1221</v>
      </c>
      <c r="B15" s="85">
        <v>2018.0</v>
      </c>
      <c r="C15" s="85" t="s">
        <v>1222</v>
      </c>
      <c r="D15" s="85" t="s">
        <v>1223</v>
      </c>
      <c r="E15" s="86" t="s">
        <v>9</v>
      </c>
      <c r="F15" s="124" t="s">
        <v>1224</v>
      </c>
      <c r="G15" s="85" t="s">
        <v>1225</v>
      </c>
      <c r="H15" s="85" t="s">
        <v>1226</v>
      </c>
      <c r="I15" s="86" t="s">
        <v>16</v>
      </c>
      <c r="J15" s="86" t="s">
        <v>30</v>
      </c>
      <c r="K15" s="86" t="s">
        <v>31</v>
      </c>
      <c r="L15" s="125" t="s">
        <v>1227</v>
      </c>
      <c r="M15" s="280">
        <v>43381.0</v>
      </c>
      <c r="N15" s="280">
        <v>43829.0</v>
      </c>
      <c r="O15" s="91" t="s">
        <v>1228</v>
      </c>
      <c r="P15" s="92">
        <v>1.0</v>
      </c>
      <c r="Q15" s="85" t="s">
        <v>1229</v>
      </c>
      <c r="R15" s="90">
        <v>43753.0</v>
      </c>
      <c r="S15" s="86" t="s">
        <v>11</v>
      </c>
      <c r="T15" s="86" t="s">
        <v>17</v>
      </c>
      <c r="U15" s="86" t="s">
        <v>22</v>
      </c>
    </row>
    <row r="16" ht="71.25" customHeight="1">
      <c r="A16" s="84" t="s">
        <v>1230</v>
      </c>
      <c r="B16" s="85">
        <v>2018.0</v>
      </c>
      <c r="C16" s="85" t="s">
        <v>1222</v>
      </c>
      <c r="D16" s="85" t="s">
        <v>1231</v>
      </c>
      <c r="E16" s="86" t="s">
        <v>9</v>
      </c>
      <c r="F16" s="85" t="s">
        <v>1232</v>
      </c>
      <c r="G16" s="85" t="s">
        <v>1233</v>
      </c>
      <c r="H16" s="85" t="s">
        <v>1234</v>
      </c>
      <c r="I16" s="86" t="s">
        <v>16</v>
      </c>
      <c r="J16" s="86" t="s">
        <v>30</v>
      </c>
      <c r="K16" s="86" t="s">
        <v>31</v>
      </c>
      <c r="L16" s="85" t="s">
        <v>1227</v>
      </c>
      <c r="M16" s="90">
        <v>43381.0</v>
      </c>
      <c r="N16" s="170">
        <v>44074.0</v>
      </c>
      <c r="O16" s="91" t="s">
        <v>1235</v>
      </c>
      <c r="P16" s="92">
        <v>1.0</v>
      </c>
      <c r="Q16" s="85" t="s">
        <v>1236</v>
      </c>
      <c r="R16" s="90">
        <v>43829.0</v>
      </c>
      <c r="S16" s="281"/>
      <c r="T16" s="281"/>
      <c r="U16" s="86" t="s">
        <v>22</v>
      </c>
    </row>
    <row r="17" ht="48.0" customHeight="1">
      <c r="A17" s="282" t="s">
        <v>1237</v>
      </c>
      <c r="B17" s="283">
        <v>2018.0</v>
      </c>
      <c r="C17" s="283" t="s">
        <v>1222</v>
      </c>
      <c r="D17" s="283" t="s">
        <v>1238</v>
      </c>
      <c r="E17" s="284" t="s">
        <v>9</v>
      </c>
      <c r="F17" s="283" t="s">
        <v>1239</v>
      </c>
      <c r="G17" s="283" t="s">
        <v>1240</v>
      </c>
      <c r="H17" s="283" t="s">
        <v>1241</v>
      </c>
      <c r="I17" s="283" t="s">
        <v>16</v>
      </c>
      <c r="J17" s="283" t="s">
        <v>30</v>
      </c>
      <c r="K17" s="283" t="s">
        <v>31</v>
      </c>
      <c r="L17" s="283" t="s">
        <v>1242</v>
      </c>
      <c r="M17" s="285">
        <v>43381.0</v>
      </c>
      <c r="N17" s="286">
        <v>43464.0</v>
      </c>
      <c r="O17" s="91" t="s">
        <v>1243</v>
      </c>
      <c r="P17" s="287">
        <v>1.0</v>
      </c>
      <c r="Q17" s="288" t="s">
        <v>1244</v>
      </c>
      <c r="R17" s="289">
        <v>43570.0</v>
      </c>
      <c r="S17" s="288" t="s">
        <v>11</v>
      </c>
      <c r="T17" s="284" t="s">
        <v>17</v>
      </c>
      <c r="U17" s="288" t="s">
        <v>22</v>
      </c>
    </row>
    <row r="18" ht="71.25" customHeight="1">
      <c r="A18" s="282" t="s">
        <v>1245</v>
      </c>
      <c r="B18" s="85">
        <v>2019.0</v>
      </c>
      <c r="C18" s="85" t="s">
        <v>587</v>
      </c>
      <c r="D18" s="85" t="s">
        <v>1246</v>
      </c>
      <c r="E18" s="86" t="s">
        <v>9</v>
      </c>
      <c r="F18" s="85" t="s">
        <v>1247</v>
      </c>
      <c r="G18" s="85" t="s">
        <v>1248</v>
      </c>
      <c r="H18" s="85" t="s">
        <v>1249</v>
      </c>
      <c r="I18" s="86" t="s">
        <v>16</v>
      </c>
      <c r="J18" s="86" t="s">
        <v>30</v>
      </c>
      <c r="K18" s="86" t="s">
        <v>31</v>
      </c>
      <c r="L18" s="85" t="s">
        <v>1250</v>
      </c>
      <c r="M18" s="90">
        <v>43815.0</v>
      </c>
      <c r="N18" s="90">
        <v>44196.0</v>
      </c>
      <c r="O18" s="91" t="s">
        <v>1251</v>
      </c>
      <c r="P18" s="92">
        <v>1.0</v>
      </c>
      <c r="Q18" s="136" t="s">
        <v>1252</v>
      </c>
      <c r="R18" s="90">
        <v>44131.0</v>
      </c>
      <c r="S18" s="86" t="s">
        <v>11</v>
      </c>
      <c r="T18" s="86" t="s">
        <v>11</v>
      </c>
      <c r="U18" s="86" t="s">
        <v>22</v>
      </c>
    </row>
    <row r="19" ht="55.5" customHeight="1">
      <c r="A19" s="282" t="s">
        <v>1253</v>
      </c>
      <c r="B19" s="85">
        <v>2019.0</v>
      </c>
      <c r="C19" s="85" t="s">
        <v>587</v>
      </c>
      <c r="D19" s="85" t="s">
        <v>1254</v>
      </c>
      <c r="E19" s="86" t="s">
        <v>9</v>
      </c>
      <c r="F19" s="85" t="s">
        <v>1255</v>
      </c>
      <c r="G19" s="85" t="s">
        <v>1256</v>
      </c>
      <c r="H19" s="85" t="s">
        <v>1257</v>
      </c>
      <c r="I19" s="86" t="s">
        <v>16</v>
      </c>
      <c r="J19" s="86" t="s">
        <v>30</v>
      </c>
      <c r="K19" s="86" t="s">
        <v>31</v>
      </c>
      <c r="L19" s="85" t="s">
        <v>1258</v>
      </c>
      <c r="M19" s="90">
        <v>43748.0</v>
      </c>
      <c r="N19" s="90">
        <v>43981.0</v>
      </c>
      <c r="O19" s="91" t="s">
        <v>1259</v>
      </c>
      <c r="P19" s="92">
        <v>1.0</v>
      </c>
      <c r="Q19" s="85" t="s">
        <v>1260</v>
      </c>
      <c r="R19" s="90">
        <v>44132.0</v>
      </c>
      <c r="S19" s="86" t="s">
        <v>11</v>
      </c>
      <c r="T19" s="86" t="s">
        <v>11</v>
      </c>
      <c r="U19" s="86" t="s">
        <v>22</v>
      </c>
    </row>
    <row r="20" ht="71.25" customHeight="1">
      <c r="A20" s="282" t="s">
        <v>1261</v>
      </c>
      <c r="B20" s="85">
        <v>2019.0</v>
      </c>
      <c r="C20" s="85" t="s">
        <v>587</v>
      </c>
      <c r="D20" s="85" t="s">
        <v>1262</v>
      </c>
      <c r="E20" s="86" t="s">
        <v>9</v>
      </c>
      <c r="F20" s="85" t="s">
        <v>1263</v>
      </c>
      <c r="G20" s="85" t="s">
        <v>1264</v>
      </c>
      <c r="H20" s="85" t="s">
        <v>1249</v>
      </c>
      <c r="I20" s="86" t="s">
        <v>16</v>
      </c>
      <c r="J20" s="86" t="s">
        <v>30</v>
      </c>
      <c r="K20" s="86" t="s">
        <v>31</v>
      </c>
      <c r="L20" s="85" t="s">
        <v>1250</v>
      </c>
      <c r="M20" s="90">
        <v>43815.0</v>
      </c>
      <c r="N20" s="90">
        <v>44196.0</v>
      </c>
      <c r="O20" s="91" t="s">
        <v>1265</v>
      </c>
      <c r="P20" s="6"/>
      <c r="Q20" s="85" t="s">
        <v>1266</v>
      </c>
      <c r="R20" s="138">
        <v>44131.0</v>
      </c>
      <c r="S20" s="137" t="s">
        <v>11</v>
      </c>
      <c r="T20" s="137" t="s">
        <v>11</v>
      </c>
      <c r="U20" s="137" t="s">
        <v>22</v>
      </c>
    </row>
    <row r="21" ht="57.0" customHeight="1">
      <c r="A21" s="282" t="s">
        <v>1267</v>
      </c>
      <c r="B21" s="85">
        <v>2019.0</v>
      </c>
      <c r="C21" s="85" t="s">
        <v>587</v>
      </c>
      <c r="D21" s="85" t="s">
        <v>1268</v>
      </c>
      <c r="E21" s="86" t="s">
        <v>9</v>
      </c>
      <c r="F21" s="85" t="s">
        <v>1269</v>
      </c>
      <c r="G21" s="85" t="s">
        <v>1270</v>
      </c>
      <c r="H21" s="85" t="s">
        <v>1271</v>
      </c>
      <c r="I21" s="86" t="s">
        <v>16</v>
      </c>
      <c r="J21" s="86" t="s">
        <v>30</v>
      </c>
      <c r="K21" s="86" t="s">
        <v>31</v>
      </c>
      <c r="L21" s="86" t="s">
        <v>1272</v>
      </c>
      <c r="M21" s="90">
        <v>43803.0</v>
      </c>
      <c r="N21" s="90">
        <v>44057.0</v>
      </c>
      <c r="O21" s="91" t="s">
        <v>1273</v>
      </c>
      <c r="P21" s="92">
        <v>1.0</v>
      </c>
      <c r="Q21" s="124" t="s">
        <v>1274</v>
      </c>
      <c r="R21" s="90">
        <v>44104.0</v>
      </c>
      <c r="S21" s="86" t="s">
        <v>11</v>
      </c>
      <c r="T21" s="86" t="s">
        <v>11</v>
      </c>
      <c r="U21" s="137" t="s">
        <v>22</v>
      </c>
    </row>
    <row r="22" ht="71.25" customHeight="1">
      <c r="A22" s="282" t="s">
        <v>1275</v>
      </c>
      <c r="B22" s="85">
        <v>2019.0</v>
      </c>
      <c r="C22" s="85" t="s">
        <v>587</v>
      </c>
      <c r="D22" s="85" t="s">
        <v>1276</v>
      </c>
      <c r="E22" s="86" t="s">
        <v>9</v>
      </c>
      <c r="F22" s="85" t="s">
        <v>1277</v>
      </c>
      <c r="G22" s="85" t="s">
        <v>1278</v>
      </c>
      <c r="H22" s="85" t="s">
        <v>1279</v>
      </c>
      <c r="I22" s="86" t="s">
        <v>16</v>
      </c>
      <c r="J22" s="86" t="s">
        <v>30</v>
      </c>
      <c r="K22" s="86" t="s">
        <v>31</v>
      </c>
      <c r="L22" s="86" t="s">
        <v>1272</v>
      </c>
      <c r="M22" s="90">
        <v>43803.0</v>
      </c>
      <c r="N22" s="90">
        <v>44057.0</v>
      </c>
      <c r="O22" s="91" t="s">
        <v>1280</v>
      </c>
      <c r="P22" s="92">
        <v>1.0</v>
      </c>
      <c r="Q22" s="124" t="s">
        <v>1281</v>
      </c>
      <c r="R22" s="90">
        <v>44095.0</v>
      </c>
      <c r="S22" s="86" t="s">
        <v>11</v>
      </c>
      <c r="T22" s="86" t="s">
        <v>11</v>
      </c>
      <c r="U22" s="137" t="s">
        <v>22</v>
      </c>
    </row>
    <row r="23" ht="71.25" customHeight="1">
      <c r="A23" s="282" t="s">
        <v>1282</v>
      </c>
      <c r="B23" s="85">
        <v>2019.0</v>
      </c>
      <c r="C23" s="85" t="s">
        <v>587</v>
      </c>
      <c r="D23" s="85" t="s">
        <v>1283</v>
      </c>
      <c r="E23" s="86" t="s">
        <v>15</v>
      </c>
      <c r="F23" s="85" t="s">
        <v>1284</v>
      </c>
      <c r="G23" s="85" t="s">
        <v>1285</v>
      </c>
      <c r="H23" s="85" t="s">
        <v>1286</v>
      </c>
      <c r="I23" s="85" t="s">
        <v>16</v>
      </c>
      <c r="J23" s="85" t="s">
        <v>30</v>
      </c>
      <c r="K23" s="85" t="s">
        <v>31</v>
      </c>
      <c r="L23" s="85" t="s">
        <v>1287</v>
      </c>
      <c r="M23" s="90">
        <v>43815.0</v>
      </c>
      <c r="N23" s="90">
        <v>44196.0</v>
      </c>
      <c r="O23" s="139" t="s">
        <v>1288</v>
      </c>
      <c r="P23" s="234">
        <v>1.0</v>
      </c>
      <c r="Q23" s="248" t="s">
        <v>1289</v>
      </c>
      <c r="R23" s="252">
        <v>44266.0</v>
      </c>
      <c r="S23" s="290" t="s">
        <v>17</v>
      </c>
      <c r="T23" s="290" t="s">
        <v>17</v>
      </c>
      <c r="U23" s="290" t="s">
        <v>22</v>
      </c>
    </row>
    <row r="24" ht="71.25" customHeight="1">
      <c r="A24" s="282" t="s">
        <v>1290</v>
      </c>
      <c r="B24" s="85">
        <v>2019.0</v>
      </c>
      <c r="C24" s="85" t="s">
        <v>587</v>
      </c>
      <c r="D24" s="85" t="s">
        <v>1291</v>
      </c>
      <c r="E24" s="86" t="s">
        <v>15</v>
      </c>
      <c r="F24" s="85" t="s">
        <v>1292</v>
      </c>
      <c r="G24" s="85" t="s">
        <v>1293</v>
      </c>
      <c r="H24" s="85" t="s">
        <v>1294</v>
      </c>
      <c r="I24" s="86" t="s">
        <v>21</v>
      </c>
      <c r="J24" s="86" t="s">
        <v>30</v>
      </c>
      <c r="K24" s="86" t="s">
        <v>31</v>
      </c>
      <c r="L24" s="86" t="s">
        <v>1295</v>
      </c>
      <c r="M24" s="90">
        <v>43815.0</v>
      </c>
      <c r="N24" s="90">
        <v>44196.0</v>
      </c>
      <c r="O24" s="91" t="s">
        <v>1296</v>
      </c>
      <c r="P24" s="291">
        <v>1.0</v>
      </c>
      <c r="Q24" s="85" t="s">
        <v>1297</v>
      </c>
      <c r="R24" s="138">
        <v>44257.0</v>
      </c>
      <c r="S24" s="86" t="s">
        <v>17</v>
      </c>
      <c r="T24" s="86" t="s">
        <v>17</v>
      </c>
      <c r="U24" s="86" t="s">
        <v>22</v>
      </c>
    </row>
    <row r="25" ht="71.25" customHeight="1">
      <c r="A25" s="282" t="s">
        <v>1298</v>
      </c>
      <c r="B25" s="85">
        <v>2020.0</v>
      </c>
      <c r="C25" s="85" t="s">
        <v>1299</v>
      </c>
      <c r="D25" s="136" t="s">
        <v>1300</v>
      </c>
      <c r="E25" s="137" t="s">
        <v>15</v>
      </c>
      <c r="F25" s="85" t="s">
        <v>1301</v>
      </c>
      <c r="G25" s="85" t="s">
        <v>1302</v>
      </c>
      <c r="H25" s="85" t="s">
        <v>1303</v>
      </c>
      <c r="I25" s="137" t="s">
        <v>16</v>
      </c>
      <c r="J25" s="137" t="s">
        <v>30</v>
      </c>
      <c r="K25" s="86" t="s">
        <v>31</v>
      </c>
      <c r="L25" s="86" t="s">
        <v>1304</v>
      </c>
      <c r="M25" s="90">
        <v>44057.0</v>
      </c>
      <c r="N25" s="138">
        <v>44227.0</v>
      </c>
      <c r="O25" s="91" t="s">
        <v>1305</v>
      </c>
      <c r="P25" s="92">
        <v>1.0</v>
      </c>
      <c r="Q25" s="85" t="s">
        <v>1306</v>
      </c>
      <c r="R25" s="138">
        <v>44257.0</v>
      </c>
      <c r="S25" s="137" t="s">
        <v>17</v>
      </c>
      <c r="T25" s="137" t="s">
        <v>17</v>
      </c>
      <c r="U25" s="137" t="s">
        <v>22</v>
      </c>
    </row>
    <row r="26" ht="616.5" customHeight="1">
      <c r="A26" s="282" t="s">
        <v>1307</v>
      </c>
      <c r="B26" s="85">
        <v>2020.0</v>
      </c>
      <c r="C26" s="85" t="s">
        <v>1299</v>
      </c>
      <c r="D26" s="85" t="s">
        <v>1300</v>
      </c>
      <c r="E26" s="137" t="s">
        <v>15</v>
      </c>
      <c r="F26" s="85" t="s">
        <v>1301</v>
      </c>
      <c r="G26" s="85" t="s">
        <v>1308</v>
      </c>
      <c r="H26" s="85" t="s">
        <v>1309</v>
      </c>
      <c r="I26" s="137" t="s">
        <v>16</v>
      </c>
      <c r="J26" s="137" t="s">
        <v>30</v>
      </c>
      <c r="K26" s="86" t="s">
        <v>31</v>
      </c>
      <c r="L26" s="86" t="s">
        <v>1304</v>
      </c>
      <c r="M26" s="90">
        <v>44057.0</v>
      </c>
      <c r="N26" s="138">
        <v>44227.0</v>
      </c>
      <c r="O26" s="139" t="s">
        <v>1310</v>
      </c>
      <c r="P26" s="92">
        <v>1.0</v>
      </c>
      <c r="Q26" s="85" t="s">
        <v>1311</v>
      </c>
      <c r="R26" s="138">
        <v>44257.0</v>
      </c>
      <c r="S26" s="86" t="s">
        <v>17</v>
      </c>
      <c r="T26" s="86" t="s">
        <v>17</v>
      </c>
      <c r="U26" s="86" t="s">
        <v>22</v>
      </c>
    </row>
    <row r="27" ht="71.25" customHeight="1">
      <c r="A27" s="292" t="s">
        <v>1312</v>
      </c>
      <c r="B27" s="136">
        <v>2021.0</v>
      </c>
      <c r="C27" s="85" t="s">
        <v>138</v>
      </c>
      <c r="D27" s="85" t="s">
        <v>1313</v>
      </c>
      <c r="E27" s="86" t="s">
        <v>9</v>
      </c>
      <c r="F27" s="85" t="s">
        <v>1314</v>
      </c>
      <c r="G27" s="85" t="s">
        <v>1315</v>
      </c>
      <c r="H27" s="85" t="s">
        <v>1316</v>
      </c>
      <c r="I27" s="86" t="s">
        <v>16</v>
      </c>
      <c r="J27" s="86" t="s">
        <v>30</v>
      </c>
      <c r="K27" s="86" t="s">
        <v>31</v>
      </c>
      <c r="L27" s="85" t="s">
        <v>1317</v>
      </c>
      <c r="M27" s="90">
        <v>44417.0</v>
      </c>
      <c r="N27" s="90">
        <v>44530.0</v>
      </c>
      <c r="O27" s="91" t="s">
        <v>1318</v>
      </c>
      <c r="P27" s="92">
        <v>1.0</v>
      </c>
      <c r="Q27" s="85" t="s">
        <v>1319</v>
      </c>
      <c r="R27" s="90">
        <v>44552.0</v>
      </c>
      <c r="S27" s="86" t="s">
        <v>11</v>
      </c>
      <c r="T27" s="86" t="s">
        <v>11</v>
      </c>
      <c r="U27" s="86" t="s">
        <v>22</v>
      </c>
    </row>
    <row r="28" ht="71.25" customHeight="1">
      <c r="A28" s="292" t="s">
        <v>1320</v>
      </c>
      <c r="B28" s="85">
        <v>2021.0</v>
      </c>
      <c r="C28" s="85" t="s">
        <v>1321</v>
      </c>
      <c r="D28" s="85" t="s">
        <v>1313</v>
      </c>
      <c r="E28" s="86" t="s">
        <v>9</v>
      </c>
      <c r="F28" s="85" t="s">
        <v>1314</v>
      </c>
      <c r="G28" s="85" t="s">
        <v>1315</v>
      </c>
      <c r="H28" s="85" t="s">
        <v>1322</v>
      </c>
      <c r="I28" s="86" t="s">
        <v>16</v>
      </c>
      <c r="J28" s="86" t="s">
        <v>30</v>
      </c>
      <c r="K28" s="86" t="s">
        <v>31</v>
      </c>
      <c r="L28" s="85" t="s">
        <v>1317</v>
      </c>
      <c r="M28" s="90">
        <v>44417.0</v>
      </c>
      <c r="N28" s="90">
        <v>44530.0</v>
      </c>
      <c r="O28" s="91" t="s">
        <v>1323</v>
      </c>
      <c r="P28" s="92">
        <v>1.0</v>
      </c>
      <c r="Q28" s="85" t="s">
        <v>1324</v>
      </c>
      <c r="R28" s="90">
        <v>44491.0</v>
      </c>
      <c r="S28" s="86" t="s">
        <v>11</v>
      </c>
      <c r="T28" s="86" t="s">
        <v>11</v>
      </c>
      <c r="U28" s="86" t="s">
        <v>22</v>
      </c>
    </row>
    <row r="29" ht="71.25" customHeight="1">
      <c r="A29" s="282"/>
      <c r="B29" s="119"/>
      <c r="C29" s="119"/>
      <c r="D29" s="119"/>
      <c r="E29" s="86"/>
      <c r="F29" s="119"/>
      <c r="G29" s="119"/>
      <c r="H29" s="119"/>
      <c r="I29" s="86"/>
      <c r="J29" s="86"/>
      <c r="K29" s="86"/>
      <c r="L29" s="119"/>
      <c r="M29" s="147"/>
      <c r="N29" s="147"/>
      <c r="O29" s="91"/>
      <c r="P29" s="6"/>
      <c r="Q29" s="119"/>
      <c r="R29" s="147"/>
      <c r="S29" s="86"/>
      <c r="T29" s="86"/>
      <c r="U29" s="86"/>
    </row>
    <row r="30" ht="71.25" customHeight="1">
      <c r="A30" s="282"/>
      <c r="B30" s="119"/>
      <c r="C30" s="119"/>
      <c r="D30" s="119"/>
      <c r="E30" s="86"/>
      <c r="F30" s="119"/>
      <c r="G30" s="119"/>
      <c r="H30" s="119"/>
      <c r="I30" s="86"/>
      <c r="J30" s="86"/>
      <c r="K30" s="86"/>
      <c r="L30" s="119"/>
      <c r="M30" s="147"/>
      <c r="N30" s="147"/>
      <c r="O30" s="91"/>
      <c r="P30" s="6"/>
      <c r="Q30" s="119"/>
      <c r="R30" s="147"/>
      <c r="S30" s="86"/>
      <c r="T30" s="86"/>
      <c r="U30" s="86"/>
    </row>
    <row r="31" ht="71.25" customHeight="1">
      <c r="A31" s="282"/>
      <c r="B31" s="119"/>
      <c r="C31" s="119"/>
      <c r="D31" s="119"/>
      <c r="E31" s="86"/>
      <c r="F31" s="119"/>
      <c r="G31" s="119"/>
      <c r="H31" s="119"/>
      <c r="I31" s="86"/>
      <c r="J31" s="86"/>
      <c r="K31" s="86"/>
      <c r="L31" s="119"/>
      <c r="M31" s="147"/>
      <c r="N31" s="147"/>
      <c r="O31" s="91"/>
      <c r="P31" s="6"/>
      <c r="Q31" s="119"/>
      <c r="R31" s="147"/>
      <c r="S31" s="86"/>
      <c r="T31" s="86"/>
      <c r="U31" s="86"/>
    </row>
    <row r="32" ht="71.25" customHeight="1">
      <c r="A32" s="88"/>
      <c r="B32" s="119"/>
      <c r="C32" s="119"/>
      <c r="D32" s="119"/>
      <c r="E32" s="86"/>
      <c r="F32" s="119"/>
      <c r="G32" s="119"/>
      <c r="H32" s="119"/>
      <c r="I32" s="86"/>
      <c r="J32" s="86"/>
      <c r="K32" s="86"/>
      <c r="L32" s="119"/>
      <c r="M32" s="147"/>
      <c r="N32" s="147"/>
      <c r="O32" s="91"/>
      <c r="P32" s="6"/>
      <c r="Q32" s="119"/>
      <c r="R32" s="147"/>
      <c r="S32" s="86"/>
      <c r="T32" s="86"/>
      <c r="U32" s="86"/>
    </row>
    <row r="33" ht="71.25" customHeight="1">
      <c r="A33" s="88"/>
      <c r="B33" s="119"/>
      <c r="C33" s="119"/>
      <c r="D33" s="119"/>
      <c r="E33" s="86"/>
      <c r="F33" s="119"/>
      <c r="G33" s="119"/>
      <c r="H33" s="119"/>
      <c r="I33" s="86"/>
      <c r="J33" s="86"/>
      <c r="K33" s="86"/>
      <c r="L33" s="119"/>
      <c r="M33" s="147"/>
      <c r="N33" s="147"/>
      <c r="O33" s="91"/>
      <c r="P33" s="6"/>
      <c r="Q33" s="119"/>
      <c r="R33" s="147"/>
      <c r="S33" s="86"/>
      <c r="T33" s="86"/>
      <c r="U33" s="86"/>
    </row>
    <row r="34" ht="71.25" customHeight="1">
      <c r="A34" s="88"/>
      <c r="B34" s="119"/>
      <c r="C34" s="119"/>
      <c r="D34" s="119"/>
      <c r="E34" s="86"/>
      <c r="F34" s="119"/>
      <c r="G34" s="119"/>
      <c r="H34" s="119"/>
      <c r="I34" s="86"/>
      <c r="J34" s="86"/>
      <c r="K34" s="86"/>
      <c r="L34" s="119"/>
      <c r="M34" s="147"/>
      <c r="N34" s="147"/>
      <c r="O34" s="91"/>
      <c r="P34" s="6"/>
      <c r="Q34" s="119"/>
      <c r="R34" s="147"/>
      <c r="S34" s="86"/>
      <c r="T34" s="86"/>
      <c r="U34" s="86"/>
    </row>
    <row r="35" ht="71.25" customHeight="1">
      <c r="A35" s="88"/>
      <c r="B35" s="119"/>
      <c r="C35" s="119"/>
      <c r="D35" s="119"/>
      <c r="E35" s="86"/>
      <c r="F35" s="119"/>
      <c r="G35" s="119"/>
      <c r="H35" s="119"/>
      <c r="I35" s="86"/>
      <c r="J35" s="86"/>
      <c r="K35" s="86"/>
      <c r="L35" s="119"/>
      <c r="M35" s="147"/>
      <c r="N35" s="147"/>
      <c r="O35" s="91"/>
      <c r="P35" s="6"/>
      <c r="Q35" s="119"/>
      <c r="R35" s="147"/>
      <c r="S35" s="86"/>
      <c r="T35" s="86"/>
      <c r="U35" s="86"/>
    </row>
    <row r="36" ht="71.25" customHeight="1">
      <c r="A36" s="119"/>
      <c r="B36" s="119"/>
      <c r="C36" s="119"/>
      <c r="D36" s="119"/>
      <c r="E36" s="86"/>
      <c r="F36" s="119"/>
      <c r="G36" s="119"/>
      <c r="H36" s="119"/>
      <c r="I36" s="86"/>
      <c r="J36" s="86"/>
      <c r="K36" s="86"/>
      <c r="L36" s="119"/>
      <c r="M36" s="147"/>
      <c r="N36" s="147"/>
      <c r="O36" s="91"/>
      <c r="P36" s="6"/>
      <c r="Q36" s="119"/>
      <c r="R36" s="147"/>
      <c r="S36" s="86"/>
      <c r="T36" s="86"/>
      <c r="U36" s="86"/>
    </row>
    <row r="37" ht="71.25" customHeight="1">
      <c r="A37" s="119"/>
      <c r="B37" s="119"/>
      <c r="C37" s="119"/>
      <c r="D37" s="119"/>
      <c r="E37" s="86"/>
      <c r="F37" s="119"/>
      <c r="G37" s="119"/>
      <c r="H37" s="119"/>
      <c r="I37" s="86"/>
      <c r="J37" s="86"/>
      <c r="K37" s="86"/>
      <c r="L37" s="119"/>
      <c r="M37" s="147"/>
      <c r="N37" s="147"/>
      <c r="O37" s="91"/>
      <c r="P37" s="6"/>
      <c r="Q37" s="119"/>
      <c r="R37" s="147"/>
      <c r="S37" s="86"/>
      <c r="T37" s="86"/>
      <c r="U37" s="86"/>
    </row>
    <row r="38" ht="12.75" customHeight="1">
      <c r="A38" s="141"/>
      <c r="B38" s="141"/>
      <c r="C38" s="141"/>
      <c r="D38" s="141"/>
      <c r="E38" s="50"/>
      <c r="F38" s="141"/>
      <c r="G38" s="141"/>
      <c r="H38" s="141"/>
      <c r="I38" s="141"/>
      <c r="J38" s="141"/>
      <c r="K38" s="141"/>
      <c r="L38" s="141"/>
      <c r="M38" s="144"/>
      <c r="N38" s="144"/>
      <c r="O38" s="141"/>
      <c r="P38" s="145"/>
      <c r="Q38" s="141"/>
      <c r="R38" s="144"/>
      <c r="S38" s="141"/>
      <c r="T38" s="141"/>
      <c r="U38" s="141"/>
    </row>
    <row r="39" ht="12.75" customHeight="1">
      <c r="A39" s="141"/>
      <c r="B39" s="141"/>
      <c r="C39" s="141"/>
      <c r="D39" s="141"/>
      <c r="E39" s="50"/>
      <c r="F39" s="141"/>
      <c r="G39" s="141"/>
      <c r="H39" s="141"/>
      <c r="I39" s="141"/>
      <c r="J39" s="141"/>
      <c r="K39" s="141"/>
      <c r="L39" s="141"/>
      <c r="M39" s="144"/>
      <c r="N39" s="144"/>
      <c r="O39" s="141"/>
      <c r="P39" s="145"/>
      <c r="Q39" s="141"/>
      <c r="R39" s="144"/>
      <c r="S39" s="141"/>
      <c r="T39" s="141"/>
      <c r="U39" s="141"/>
    </row>
    <row r="40" ht="12.75" customHeight="1">
      <c r="A40" s="141"/>
      <c r="B40" s="141"/>
      <c r="C40" s="141"/>
      <c r="D40" s="141"/>
      <c r="E40" s="50"/>
      <c r="F40" s="141"/>
      <c r="G40" s="141"/>
      <c r="H40" s="141"/>
      <c r="I40" s="141"/>
      <c r="J40" s="141"/>
      <c r="K40" s="141"/>
      <c r="L40" s="141"/>
      <c r="M40" s="144"/>
      <c r="N40" s="144"/>
      <c r="O40" s="141"/>
      <c r="P40" s="145"/>
      <c r="Q40" s="141"/>
      <c r="R40" s="144"/>
      <c r="S40" s="141"/>
      <c r="T40" s="141"/>
      <c r="U40" s="141"/>
    </row>
    <row r="41" ht="12.75" customHeight="1">
      <c r="A41" s="141"/>
      <c r="B41" s="141"/>
      <c r="C41" s="141"/>
      <c r="D41" s="141"/>
      <c r="E41" s="50"/>
      <c r="F41" s="141"/>
      <c r="G41" s="141"/>
      <c r="H41" s="141"/>
      <c r="I41" s="141"/>
      <c r="J41" s="141"/>
      <c r="K41" s="141"/>
      <c r="L41" s="141"/>
      <c r="M41" s="144"/>
      <c r="N41" s="144"/>
      <c r="O41" s="141"/>
      <c r="P41" s="145"/>
      <c r="Q41" s="141"/>
      <c r="R41" s="144"/>
      <c r="S41" s="141"/>
      <c r="T41" s="141"/>
      <c r="U41" s="141"/>
    </row>
    <row r="42" ht="12.75" customHeight="1">
      <c r="A42" s="141"/>
      <c r="B42" s="141"/>
      <c r="C42" s="141"/>
      <c r="D42" s="141"/>
      <c r="E42" s="50"/>
      <c r="F42" s="141"/>
      <c r="G42" s="141"/>
      <c r="H42" s="141"/>
      <c r="I42" s="141"/>
      <c r="J42" s="141"/>
      <c r="K42" s="141"/>
      <c r="L42" s="141"/>
      <c r="M42" s="144"/>
      <c r="N42" s="144"/>
      <c r="O42" s="141"/>
      <c r="P42" s="145"/>
      <c r="Q42" s="141"/>
      <c r="R42" s="144"/>
      <c r="S42" s="141"/>
      <c r="T42" s="141"/>
      <c r="U42" s="141"/>
    </row>
    <row r="43" ht="12.75" customHeight="1">
      <c r="A43" s="141"/>
      <c r="B43" s="141"/>
      <c r="C43" s="141"/>
      <c r="D43" s="141"/>
      <c r="E43" s="50"/>
      <c r="F43" s="141"/>
      <c r="G43" s="141"/>
      <c r="H43" s="141"/>
      <c r="I43" s="141"/>
      <c r="J43" s="141"/>
      <c r="K43" s="141"/>
      <c r="L43" s="141"/>
      <c r="M43" s="144"/>
      <c r="N43" s="144"/>
      <c r="O43" s="141"/>
      <c r="P43" s="145"/>
      <c r="Q43" s="141"/>
      <c r="R43" s="144"/>
      <c r="S43" s="141"/>
      <c r="T43" s="141"/>
      <c r="U43" s="141"/>
    </row>
    <row r="44" ht="12.75" customHeight="1">
      <c r="A44" s="141"/>
      <c r="B44" s="141"/>
      <c r="C44" s="141"/>
      <c r="D44" s="141"/>
      <c r="E44" s="50"/>
      <c r="F44" s="141"/>
      <c r="G44" s="141"/>
      <c r="H44" s="141"/>
      <c r="I44" s="141"/>
      <c r="J44" s="141"/>
      <c r="K44" s="141"/>
      <c r="L44" s="141"/>
      <c r="M44" s="144"/>
      <c r="N44" s="144"/>
      <c r="O44" s="141"/>
      <c r="P44" s="145"/>
      <c r="Q44" s="141"/>
      <c r="R44" s="144"/>
      <c r="S44" s="141"/>
      <c r="T44" s="141"/>
      <c r="U44" s="141"/>
    </row>
    <row r="45" ht="12.75" customHeight="1">
      <c r="A45" s="141"/>
      <c r="B45" s="141"/>
      <c r="C45" s="141"/>
      <c r="D45" s="141"/>
      <c r="E45" s="50"/>
      <c r="F45" s="141"/>
      <c r="G45" s="141"/>
      <c r="H45" s="141"/>
      <c r="I45" s="141"/>
      <c r="J45" s="141"/>
      <c r="K45" s="141"/>
      <c r="L45" s="141"/>
      <c r="M45" s="144"/>
      <c r="N45" s="144"/>
      <c r="O45" s="141"/>
      <c r="P45" s="145"/>
      <c r="Q45" s="141"/>
      <c r="R45" s="144"/>
      <c r="S45" s="141"/>
      <c r="T45" s="141"/>
      <c r="U45" s="141"/>
    </row>
    <row r="46" ht="12.75" customHeight="1">
      <c r="A46" s="141"/>
      <c r="B46" s="141"/>
      <c r="C46" s="141"/>
      <c r="D46" s="141"/>
      <c r="E46" s="50"/>
      <c r="F46" s="141"/>
      <c r="G46" s="141"/>
      <c r="H46" s="141"/>
      <c r="I46" s="141"/>
      <c r="J46" s="141"/>
      <c r="K46" s="141"/>
      <c r="L46" s="141"/>
      <c r="M46" s="144"/>
      <c r="N46" s="144"/>
      <c r="O46" s="141"/>
      <c r="P46" s="145"/>
      <c r="Q46" s="141"/>
      <c r="R46" s="144"/>
      <c r="S46" s="141"/>
      <c r="T46" s="141"/>
      <c r="U46" s="141"/>
    </row>
    <row r="47" ht="12.75" customHeight="1">
      <c r="A47" s="141"/>
      <c r="B47" s="141"/>
      <c r="C47" s="141"/>
      <c r="D47" s="141"/>
      <c r="E47" s="50"/>
      <c r="F47" s="141"/>
      <c r="G47" s="141"/>
      <c r="H47" s="141"/>
      <c r="I47" s="141"/>
      <c r="J47" s="141"/>
      <c r="K47" s="141"/>
      <c r="L47" s="141"/>
      <c r="M47" s="144"/>
      <c r="N47" s="144"/>
      <c r="O47" s="141"/>
      <c r="P47" s="145"/>
      <c r="Q47" s="141"/>
      <c r="R47" s="144"/>
      <c r="S47" s="141"/>
      <c r="T47" s="141"/>
      <c r="U47" s="141"/>
    </row>
    <row r="48" ht="12.75" customHeight="1">
      <c r="A48" s="141"/>
      <c r="B48" s="141"/>
      <c r="C48" s="141"/>
      <c r="D48" s="141"/>
      <c r="E48" s="50"/>
      <c r="F48" s="141"/>
      <c r="G48" s="141"/>
      <c r="H48" s="141"/>
      <c r="I48" s="141"/>
      <c r="J48" s="141"/>
      <c r="K48" s="141"/>
      <c r="L48" s="141"/>
      <c r="M48" s="144"/>
      <c r="N48" s="144"/>
      <c r="O48" s="141"/>
      <c r="P48" s="145"/>
      <c r="Q48" s="141"/>
      <c r="R48" s="144"/>
      <c r="S48" s="141"/>
      <c r="T48" s="141"/>
      <c r="U48" s="141"/>
    </row>
    <row r="49" ht="12.75" customHeight="1">
      <c r="A49" s="141"/>
      <c r="B49" s="141"/>
      <c r="C49" s="141"/>
      <c r="D49" s="141"/>
      <c r="E49" s="50"/>
      <c r="F49" s="141"/>
      <c r="G49" s="141"/>
      <c r="H49" s="141"/>
      <c r="I49" s="141"/>
      <c r="J49" s="141"/>
      <c r="K49" s="141"/>
      <c r="L49" s="141"/>
      <c r="M49" s="144"/>
      <c r="N49" s="144"/>
      <c r="O49" s="141"/>
      <c r="P49" s="145"/>
      <c r="Q49" s="141"/>
      <c r="R49" s="144"/>
      <c r="S49" s="141"/>
      <c r="T49" s="141"/>
      <c r="U49" s="141"/>
    </row>
    <row r="50" ht="12.75" customHeight="1">
      <c r="A50" s="141"/>
      <c r="B50" s="141"/>
      <c r="C50" s="141"/>
      <c r="D50" s="141"/>
      <c r="E50" s="50"/>
      <c r="F50" s="141"/>
      <c r="G50" s="141"/>
      <c r="H50" s="141"/>
      <c r="I50" s="141"/>
      <c r="J50" s="141"/>
      <c r="K50" s="141"/>
      <c r="L50" s="141"/>
      <c r="M50" s="144"/>
      <c r="N50" s="144"/>
      <c r="O50" s="141"/>
      <c r="P50" s="145"/>
      <c r="Q50" s="141"/>
      <c r="R50" s="144"/>
      <c r="S50" s="141"/>
      <c r="T50" s="141"/>
      <c r="U50" s="141"/>
    </row>
    <row r="51" ht="12.75" customHeight="1">
      <c r="A51" s="141"/>
      <c r="B51" s="141"/>
      <c r="C51" s="141"/>
      <c r="D51" s="141"/>
      <c r="E51" s="50"/>
      <c r="F51" s="141"/>
      <c r="G51" s="141"/>
      <c r="H51" s="141"/>
      <c r="I51" s="141"/>
      <c r="J51" s="141"/>
      <c r="K51" s="141"/>
      <c r="L51" s="141"/>
      <c r="M51" s="144"/>
      <c r="N51" s="144"/>
      <c r="O51" s="141"/>
      <c r="P51" s="145"/>
      <c r="Q51" s="141"/>
      <c r="R51" s="144"/>
      <c r="S51" s="141"/>
      <c r="T51" s="141"/>
      <c r="U51" s="141"/>
    </row>
    <row r="52" ht="12.75" customHeight="1">
      <c r="A52" s="141"/>
      <c r="B52" s="141"/>
      <c r="C52" s="141"/>
      <c r="D52" s="141"/>
      <c r="E52" s="50"/>
      <c r="F52" s="141"/>
      <c r="G52" s="141"/>
      <c r="H52" s="141"/>
      <c r="I52" s="141"/>
      <c r="J52" s="141"/>
      <c r="K52" s="141"/>
      <c r="L52" s="141"/>
      <c r="M52" s="144"/>
      <c r="N52" s="144"/>
      <c r="O52" s="141"/>
      <c r="P52" s="145"/>
      <c r="Q52" s="141"/>
      <c r="R52" s="144"/>
      <c r="S52" s="141"/>
      <c r="T52" s="141"/>
      <c r="U52" s="141"/>
    </row>
    <row r="53" ht="12.75" customHeight="1">
      <c r="A53" s="141"/>
      <c r="B53" s="141"/>
      <c r="C53" s="141"/>
      <c r="D53" s="141"/>
      <c r="E53" s="50"/>
      <c r="F53" s="141"/>
      <c r="G53" s="141"/>
      <c r="H53" s="141"/>
      <c r="I53" s="141"/>
      <c r="J53" s="141"/>
      <c r="K53" s="141"/>
      <c r="L53" s="141"/>
      <c r="M53" s="144"/>
      <c r="N53" s="144"/>
      <c r="O53" s="141"/>
      <c r="P53" s="145"/>
      <c r="Q53" s="141"/>
      <c r="R53" s="144"/>
      <c r="S53" s="141"/>
      <c r="T53" s="141"/>
      <c r="U53" s="141"/>
    </row>
    <row r="54" ht="12.75" customHeight="1">
      <c r="A54" s="141"/>
      <c r="B54" s="141"/>
      <c r="C54" s="141"/>
      <c r="D54" s="141"/>
      <c r="E54" s="50"/>
      <c r="F54" s="141"/>
      <c r="G54" s="141"/>
      <c r="H54" s="141"/>
      <c r="I54" s="141"/>
      <c r="J54" s="141"/>
      <c r="K54" s="141"/>
      <c r="L54" s="141"/>
      <c r="M54" s="144"/>
      <c r="N54" s="144"/>
      <c r="O54" s="141"/>
      <c r="P54" s="145"/>
      <c r="Q54" s="141"/>
      <c r="R54" s="144"/>
      <c r="S54" s="141"/>
      <c r="T54" s="141"/>
      <c r="U54" s="141"/>
    </row>
    <row r="55" ht="12.75" customHeight="1">
      <c r="A55" s="141"/>
      <c r="B55" s="141"/>
      <c r="C55" s="141"/>
      <c r="D55" s="141"/>
      <c r="E55" s="50"/>
      <c r="F55" s="141"/>
      <c r="G55" s="141"/>
      <c r="H55" s="141"/>
      <c r="I55" s="141"/>
      <c r="J55" s="141"/>
      <c r="K55" s="141"/>
      <c r="L55" s="141"/>
      <c r="M55" s="144"/>
      <c r="N55" s="144"/>
      <c r="O55" s="141"/>
      <c r="P55" s="145"/>
      <c r="Q55" s="141"/>
      <c r="R55" s="144"/>
      <c r="S55" s="141"/>
      <c r="T55" s="141"/>
      <c r="U55" s="141"/>
    </row>
    <row r="56" ht="12.75" customHeight="1">
      <c r="A56" s="141"/>
      <c r="B56" s="141"/>
      <c r="C56" s="141"/>
      <c r="D56" s="141"/>
      <c r="E56" s="50"/>
      <c r="F56" s="141"/>
      <c r="G56" s="141"/>
      <c r="H56" s="141"/>
      <c r="I56" s="141"/>
      <c r="J56" s="141"/>
      <c r="K56" s="141"/>
      <c r="L56" s="141"/>
      <c r="M56" s="144"/>
      <c r="N56" s="144"/>
      <c r="O56" s="141"/>
      <c r="P56" s="145"/>
      <c r="Q56" s="141"/>
      <c r="R56" s="144"/>
      <c r="S56" s="141"/>
      <c r="T56" s="141"/>
      <c r="U56" s="141"/>
    </row>
    <row r="57" ht="12.75" customHeight="1">
      <c r="A57" s="141"/>
      <c r="B57" s="141"/>
      <c r="C57" s="141"/>
      <c r="D57" s="141"/>
      <c r="E57" s="50"/>
      <c r="F57" s="141"/>
      <c r="G57" s="141"/>
      <c r="H57" s="141"/>
      <c r="I57" s="141"/>
      <c r="J57" s="141"/>
      <c r="K57" s="141"/>
      <c r="L57" s="141"/>
      <c r="M57" s="144"/>
      <c r="N57" s="144"/>
      <c r="O57" s="141"/>
      <c r="P57" s="145"/>
      <c r="Q57" s="141"/>
      <c r="R57" s="144"/>
      <c r="S57" s="141"/>
      <c r="T57" s="141"/>
      <c r="U57" s="141"/>
    </row>
    <row r="58" ht="12.75" customHeight="1">
      <c r="A58" s="141"/>
      <c r="B58" s="141"/>
      <c r="C58" s="141"/>
      <c r="D58" s="141"/>
      <c r="E58" s="50"/>
      <c r="F58" s="141"/>
      <c r="G58" s="141"/>
      <c r="H58" s="141"/>
      <c r="I58" s="141"/>
      <c r="J58" s="141"/>
      <c r="K58" s="141"/>
      <c r="L58" s="141"/>
      <c r="M58" s="144"/>
      <c r="N58" s="144"/>
      <c r="O58" s="141"/>
      <c r="P58" s="145"/>
      <c r="Q58" s="141"/>
      <c r="R58" s="144"/>
      <c r="S58" s="141"/>
      <c r="T58" s="141"/>
      <c r="U58" s="141"/>
    </row>
    <row r="59" ht="12.75" customHeight="1">
      <c r="A59" s="141"/>
      <c r="B59" s="141"/>
      <c r="C59" s="141"/>
      <c r="D59" s="141"/>
      <c r="E59" s="50"/>
      <c r="F59" s="141"/>
      <c r="G59" s="141"/>
      <c r="H59" s="141"/>
      <c r="I59" s="141"/>
      <c r="J59" s="141"/>
      <c r="K59" s="141"/>
      <c r="L59" s="141"/>
      <c r="M59" s="144"/>
      <c r="N59" s="144"/>
      <c r="O59" s="141"/>
      <c r="P59" s="145"/>
      <c r="Q59" s="141"/>
      <c r="R59" s="144"/>
      <c r="S59" s="141"/>
      <c r="T59" s="141"/>
      <c r="U59" s="141"/>
    </row>
    <row r="60" ht="12.75" customHeight="1">
      <c r="A60" s="141"/>
      <c r="B60" s="141"/>
      <c r="C60" s="141"/>
      <c r="D60" s="141"/>
      <c r="E60" s="50"/>
      <c r="F60" s="141"/>
      <c r="G60" s="141"/>
      <c r="H60" s="141"/>
      <c r="I60" s="141"/>
      <c r="J60" s="141"/>
      <c r="K60" s="141"/>
      <c r="L60" s="141"/>
      <c r="M60" s="144"/>
      <c r="N60" s="144"/>
      <c r="O60" s="141"/>
      <c r="P60" s="145"/>
      <c r="Q60" s="141"/>
      <c r="R60" s="144"/>
      <c r="S60" s="141"/>
      <c r="T60" s="141"/>
      <c r="U60" s="141"/>
    </row>
    <row r="61" ht="12.75" customHeight="1">
      <c r="A61" s="141"/>
      <c r="B61" s="141"/>
      <c r="C61" s="141"/>
      <c r="D61" s="141"/>
      <c r="E61" s="50"/>
      <c r="F61" s="141"/>
      <c r="G61" s="141"/>
      <c r="H61" s="141"/>
      <c r="I61" s="141"/>
      <c r="J61" s="141"/>
      <c r="K61" s="141"/>
      <c r="L61" s="141"/>
      <c r="M61" s="144"/>
      <c r="N61" s="144"/>
      <c r="O61" s="141"/>
      <c r="P61" s="145"/>
      <c r="Q61" s="141"/>
      <c r="R61" s="144"/>
      <c r="S61" s="141"/>
      <c r="T61" s="141"/>
      <c r="U61" s="141"/>
    </row>
    <row r="62" ht="12.75" customHeight="1">
      <c r="A62" s="141"/>
      <c r="B62" s="141"/>
      <c r="C62" s="141"/>
      <c r="D62" s="141"/>
      <c r="E62" s="50"/>
      <c r="F62" s="141"/>
      <c r="G62" s="141"/>
      <c r="H62" s="141"/>
      <c r="I62" s="141"/>
      <c r="J62" s="141"/>
      <c r="K62" s="141"/>
      <c r="L62" s="141"/>
      <c r="M62" s="144"/>
      <c r="N62" s="144"/>
      <c r="O62" s="141"/>
      <c r="P62" s="145"/>
      <c r="Q62" s="141"/>
      <c r="R62" s="144"/>
      <c r="S62" s="141"/>
      <c r="T62" s="141"/>
      <c r="U62" s="141"/>
    </row>
    <row r="63" ht="12.75" customHeight="1">
      <c r="A63" s="141"/>
      <c r="B63" s="141"/>
      <c r="C63" s="141"/>
      <c r="D63" s="141"/>
      <c r="E63" s="50"/>
      <c r="F63" s="141"/>
      <c r="G63" s="141"/>
      <c r="H63" s="141"/>
      <c r="I63" s="141"/>
      <c r="J63" s="141"/>
      <c r="K63" s="141"/>
      <c r="L63" s="141"/>
      <c r="M63" s="144"/>
      <c r="N63" s="144"/>
      <c r="O63" s="141"/>
      <c r="P63" s="145"/>
      <c r="Q63" s="141"/>
      <c r="R63" s="144"/>
      <c r="S63" s="141"/>
      <c r="T63" s="141"/>
      <c r="U63" s="141"/>
    </row>
    <row r="64" ht="12.75" customHeight="1">
      <c r="A64" s="141"/>
      <c r="B64" s="141"/>
      <c r="C64" s="141"/>
      <c r="D64" s="141"/>
      <c r="E64" s="50"/>
      <c r="F64" s="141"/>
      <c r="G64" s="141"/>
      <c r="H64" s="141"/>
      <c r="I64" s="141"/>
      <c r="J64" s="141"/>
      <c r="K64" s="141"/>
      <c r="L64" s="141"/>
      <c r="M64" s="144"/>
      <c r="N64" s="144"/>
      <c r="O64" s="141"/>
      <c r="P64" s="145"/>
      <c r="Q64" s="141"/>
      <c r="R64" s="144"/>
      <c r="S64" s="141"/>
      <c r="T64" s="141"/>
      <c r="U64" s="141"/>
    </row>
    <row r="65" ht="12.75" customHeight="1">
      <c r="A65" s="141"/>
      <c r="B65" s="141"/>
      <c r="C65" s="141"/>
      <c r="D65" s="141"/>
      <c r="E65" s="50"/>
      <c r="F65" s="141"/>
      <c r="G65" s="141"/>
      <c r="H65" s="141"/>
      <c r="I65" s="141"/>
      <c r="J65" s="141"/>
      <c r="K65" s="141"/>
      <c r="L65" s="141"/>
      <c r="M65" s="144"/>
      <c r="N65" s="144"/>
      <c r="O65" s="141"/>
      <c r="P65" s="145"/>
      <c r="Q65" s="141"/>
      <c r="R65" s="144"/>
      <c r="S65" s="141"/>
      <c r="T65" s="141"/>
      <c r="U65" s="141"/>
    </row>
    <row r="66" ht="12.75" customHeight="1">
      <c r="A66" s="141"/>
      <c r="B66" s="141"/>
      <c r="C66" s="141"/>
      <c r="D66" s="141"/>
      <c r="E66" s="50"/>
      <c r="F66" s="141"/>
      <c r="G66" s="141"/>
      <c r="H66" s="141"/>
      <c r="I66" s="141"/>
      <c r="J66" s="141"/>
      <c r="K66" s="141"/>
      <c r="L66" s="141"/>
      <c r="M66" s="144"/>
      <c r="N66" s="144"/>
      <c r="O66" s="141"/>
      <c r="P66" s="145"/>
      <c r="Q66" s="141"/>
      <c r="R66" s="144"/>
      <c r="S66" s="141"/>
      <c r="T66" s="141"/>
      <c r="U66" s="141"/>
    </row>
    <row r="67" ht="12.75" customHeight="1">
      <c r="A67" s="141"/>
      <c r="B67" s="141"/>
      <c r="C67" s="141"/>
      <c r="D67" s="141"/>
      <c r="E67" s="50"/>
      <c r="F67" s="141"/>
      <c r="G67" s="141"/>
      <c r="H67" s="141"/>
      <c r="I67" s="141"/>
      <c r="J67" s="141"/>
      <c r="K67" s="141"/>
      <c r="L67" s="141"/>
      <c r="M67" s="144"/>
      <c r="N67" s="144"/>
      <c r="O67" s="141"/>
      <c r="P67" s="145"/>
      <c r="Q67" s="141"/>
      <c r="R67" s="144"/>
      <c r="S67" s="141"/>
      <c r="T67" s="141"/>
      <c r="U67" s="141"/>
    </row>
    <row r="68" ht="12.75" customHeight="1">
      <c r="A68" s="141"/>
      <c r="B68" s="141"/>
      <c r="C68" s="141"/>
      <c r="D68" s="141"/>
      <c r="E68" s="50"/>
      <c r="F68" s="141"/>
      <c r="G68" s="141"/>
      <c r="H68" s="141"/>
      <c r="I68" s="141"/>
      <c r="J68" s="141"/>
      <c r="K68" s="141"/>
      <c r="L68" s="141"/>
      <c r="M68" s="144"/>
      <c r="N68" s="144"/>
      <c r="O68" s="141"/>
      <c r="P68" s="145"/>
      <c r="Q68" s="141"/>
      <c r="R68" s="144"/>
      <c r="S68" s="141"/>
      <c r="T68" s="141"/>
      <c r="U68" s="141"/>
    </row>
    <row r="69" ht="12.75" customHeight="1">
      <c r="A69" s="141"/>
      <c r="B69" s="141"/>
      <c r="C69" s="141"/>
      <c r="D69" s="141"/>
      <c r="E69" s="50"/>
      <c r="F69" s="141"/>
      <c r="G69" s="141"/>
      <c r="H69" s="141"/>
      <c r="I69" s="141"/>
      <c r="J69" s="141"/>
      <c r="K69" s="141"/>
      <c r="L69" s="141"/>
      <c r="M69" s="144"/>
      <c r="N69" s="144"/>
      <c r="O69" s="141"/>
      <c r="P69" s="145"/>
      <c r="Q69" s="141"/>
      <c r="R69" s="144"/>
      <c r="S69" s="141"/>
      <c r="T69" s="141"/>
      <c r="U69" s="141"/>
    </row>
    <row r="70" ht="12.75" customHeight="1">
      <c r="A70" s="141"/>
      <c r="B70" s="141"/>
      <c r="C70" s="141"/>
      <c r="D70" s="141"/>
      <c r="E70" s="50"/>
      <c r="F70" s="141"/>
      <c r="G70" s="141"/>
      <c r="H70" s="141"/>
      <c r="I70" s="141"/>
      <c r="J70" s="141"/>
      <c r="K70" s="141"/>
      <c r="L70" s="141"/>
      <c r="M70" s="144"/>
      <c r="N70" s="144"/>
      <c r="O70" s="141"/>
      <c r="P70" s="145"/>
      <c r="Q70" s="141"/>
      <c r="R70" s="144"/>
      <c r="S70" s="141"/>
      <c r="T70" s="141"/>
      <c r="U70" s="141"/>
    </row>
    <row r="71" ht="12.75" customHeight="1">
      <c r="A71" s="141"/>
      <c r="B71" s="141"/>
      <c r="C71" s="141"/>
      <c r="D71" s="141"/>
      <c r="E71" s="50"/>
      <c r="F71" s="141"/>
      <c r="G71" s="141"/>
      <c r="H71" s="141"/>
      <c r="I71" s="141"/>
      <c r="J71" s="141"/>
      <c r="K71" s="141"/>
      <c r="L71" s="141"/>
      <c r="M71" s="144"/>
      <c r="N71" s="144"/>
      <c r="O71" s="141"/>
      <c r="P71" s="145"/>
      <c r="Q71" s="141"/>
      <c r="R71" s="144"/>
      <c r="S71" s="141"/>
      <c r="T71" s="141"/>
      <c r="U71" s="141"/>
    </row>
    <row r="72" ht="12.75" customHeight="1">
      <c r="A72" s="141"/>
      <c r="B72" s="141"/>
      <c r="C72" s="141"/>
      <c r="D72" s="141"/>
      <c r="E72" s="50"/>
      <c r="F72" s="141"/>
      <c r="G72" s="141"/>
      <c r="H72" s="141"/>
      <c r="I72" s="141"/>
      <c r="J72" s="141"/>
      <c r="K72" s="141"/>
      <c r="L72" s="141"/>
      <c r="M72" s="144"/>
      <c r="N72" s="144"/>
      <c r="O72" s="141"/>
      <c r="P72" s="145"/>
      <c r="Q72" s="141"/>
      <c r="R72" s="144"/>
      <c r="S72" s="141"/>
      <c r="T72" s="141"/>
      <c r="U72" s="141"/>
    </row>
    <row r="73" ht="12.75" customHeight="1">
      <c r="A73" s="141"/>
      <c r="B73" s="141"/>
      <c r="C73" s="141"/>
      <c r="D73" s="141"/>
      <c r="E73" s="50"/>
      <c r="F73" s="141"/>
      <c r="G73" s="141"/>
      <c r="H73" s="141"/>
      <c r="I73" s="141"/>
      <c r="J73" s="141"/>
      <c r="K73" s="141"/>
      <c r="L73" s="141"/>
      <c r="M73" s="144"/>
      <c r="N73" s="144"/>
      <c r="O73" s="141"/>
      <c r="P73" s="145"/>
      <c r="Q73" s="141"/>
      <c r="R73" s="144"/>
      <c r="S73" s="141"/>
      <c r="T73" s="141"/>
      <c r="U73" s="141"/>
    </row>
    <row r="74" ht="12.75" customHeight="1">
      <c r="A74" s="141"/>
      <c r="B74" s="141"/>
      <c r="C74" s="141"/>
      <c r="D74" s="141"/>
      <c r="E74" s="50"/>
      <c r="F74" s="141"/>
      <c r="G74" s="141"/>
      <c r="H74" s="141"/>
      <c r="I74" s="141"/>
      <c r="J74" s="141"/>
      <c r="K74" s="141"/>
      <c r="L74" s="141"/>
      <c r="M74" s="144"/>
      <c r="N74" s="144"/>
      <c r="O74" s="141"/>
      <c r="P74" s="145"/>
      <c r="Q74" s="141"/>
      <c r="R74" s="144"/>
      <c r="S74" s="141"/>
      <c r="T74" s="141"/>
      <c r="U74" s="141"/>
    </row>
    <row r="75" ht="12.75" customHeight="1">
      <c r="A75" s="141"/>
      <c r="B75" s="141"/>
      <c r="C75" s="141"/>
      <c r="D75" s="141"/>
      <c r="E75" s="50"/>
      <c r="F75" s="141"/>
      <c r="G75" s="141"/>
      <c r="H75" s="141"/>
      <c r="I75" s="141"/>
      <c r="J75" s="141"/>
      <c r="K75" s="141"/>
      <c r="L75" s="141"/>
      <c r="M75" s="144"/>
      <c r="N75" s="144"/>
      <c r="O75" s="141"/>
      <c r="P75" s="145"/>
      <c r="Q75" s="141"/>
      <c r="R75" s="144"/>
      <c r="S75" s="141"/>
      <c r="T75" s="141"/>
      <c r="U75" s="141"/>
    </row>
    <row r="76" ht="12.75" customHeight="1">
      <c r="A76" s="141"/>
      <c r="B76" s="141"/>
      <c r="C76" s="141"/>
      <c r="D76" s="141"/>
      <c r="E76" s="50"/>
      <c r="F76" s="141"/>
      <c r="G76" s="141"/>
      <c r="H76" s="141"/>
      <c r="I76" s="141"/>
      <c r="J76" s="141"/>
      <c r="K76" s="141"/>
      <c r="L76" s="141"/>
      <c r="M76" s="144"/>
      <c r="N76" s="144"/>
      <c r="O76" s="141"/>
      <c r="P76" s="145"/>
      <c r="Q76" s="141"/>
      <c r="R76" s="144"/>
      <c r="S76" s="141"/>
      <c r="T76" s="141"/>
      <c r="U76" s="141"/>
    </row>
    <row r="77" ht="12.75" customHeight="1">
      <c r="A77" s="141"/>
      <c r="B77" s="141"/>
      <c r="C77" s="141"/>
      <c r="D77" s="141"/>
      <c r="E77" s="50"/>
      <c r="F77" s="141"/>
      <c r="G77" s="141"/>
      <c r="H77" s="141"/>
      <c r="I77" s="141"/>
      <c r="J77" s="141"/>
      <c r="K77" s="141"/>
      <c r="L77" s="141"/>
      <c r="M77" s="144"/>
      <c r="N77" s="144"/>
      <c r="O77" s="141"/>
      <c r="P77" s="145"/>
      <c r="Q77" s="141"/>
      <c r="R77" s="144"/>
      <c r="S77" s="141"/>
      <c r="T77" s="141"/>
      <c r="U77" s="141"/>
    </row>
    <row r="78" ht="12.75" customHeight="1">
      <c r="A78" s="141"/>
      <c r="B78" s="141"/>
      <c r="C78" s="141"/>
      <c r="D78" s="141"/>
      <c r="E78" s="50"/>
      <c r="F78" s="141"/>
      <c r="G78" s="141"/>
      <c r="H78" s="141"/>
      <c r="I78" s="141"/>
      <c r="J78" s="141"/>
      <c r="K78" s="141"/>
      <c r="L78" s="141"/>
      <c r="M78" s="144"/>
      <c r="N78" s="144"/>
      <c r="O78" s="141"/>
      <c r="P78" s="145"/>
      <c r="Q78" s="141"/>
      <c r="R78" s="144"/>
      <c r="S78" s="141"/>
      <c r="T78" s="141"/>
      <c r="U78" s="141"/>
    </row>
    <row r="79" ht="12.75" customHeight="1">
      <c r="A79" s="141"/>
      <c r="B79" s="141"/>
      <c r="C79" s="141"/>
      <c r="D79" s="141"/>
      <c r="E79" s="50"/>
      <c r="F79" s="141"/>
      <c r="G79" s="141"/>
      <c r="H79" s="141"/>
      <c r="I79" s="141"/>
      <c r="J79" s="141"/>
      <c r="K79" s="141"/>
      <c r="L79" s="141"/>
      <c r="M79" s="144"/>
      <c r="N79" s="144"/>
      <c r="O79" s="141"/>
      <c r="P79" s="145"/>
      <c r="Q79" s="141"/>
      <c r="R79" s="144"/>
      <c r="S79" s="141"/>
      <c r="T79" s="141"/>
      <c r="U79" s="141"/>
    </row>
    <row r="80" ht="12.75" customHeight="1">
      <c r="A80" s="141"/>
      <c r="B80" s="141"/>
      <c r="C80" s="141"/>
      <c r="D80" s="141"/>
      <c r="E80" s="50"/>
      <c r="F80" s="141"/>
      <c r="G80" s="141"/>
      <c r="H80" s="141"/>
      <c r="I80" s="141"/>
      <c r="J80" s="141"/>
      <c r="K80" s="141"/>
      <c r="L80" s="141"/>
      <c r="M80" s="144"/>
      <c r="N80" s="144"/>
      <c r="O80" s="141"/>
      <c r="P80" s="145"/>
      <c r="Q80" s="141"/>
      <c r="R80" s="144"/>
      <c r="S80" s="141"/>
      <c r="T80" s="141"/>
      <c r="U80" s="141"/>
    </row>
    <row r="81" ht="12.75" customHeight="1">
      <c r="A81" s="141"/>
      <c r="B81" s="141"/>
      <c r="C81" s="141"/>
      <c r="D81" s="141"/>
      <c r="E81" s="50"/>
      <c r="F81" s="141"/>
      <c r="G81" s="141"/>
      <c r="H81" s="141"/>
      <c r="I81" s="141"/>
      <c r="J81" s="141"/>
      <c r="K81" s="141"/>
      <c r="L81" s="141"/>
      <c r="M81" s="144"/>
      <c r="N81" s="144"/>
      <c r="O81" s="141"/>
      <c r="P81" s="145"/>
      <c r="Q81" s="141"/>
      <c r="R81" s="144"/>
      <c r="S81" s="141"/>
      <c r="T81" s="141"/>
      <c r="U81" s="141"/>
    </row>
    <row r="82" ht="12.75" customHeight="1">
      <c r="A82" s="141"/>
      <c r="B82" s="141"/>
      <c r="C82" s="141"/>
      <c r="D82" s="141"/>
      <c r="E82" s="50"/>
      <c r="F82" s="141"/>
      <c r="G82" s="141"/>
      <c r="H82" s="141"/>
      <c r="I82" s="141"/>
      <c r="J82" s="141"/>
      <c r="K82" s="141"/>
      <c r="L82" s="141"/>
      <c r="M82" s="144"/>
      <c r="N82" s="144"/>
      <c r="O82" s="141"/>
      <c r="P82" s="145"/>
      <c r="Q82" s="141"/>
      <c r="R82" s="144"/>
      <c r="S82" s="141"/>
      <c r="T82" s="141"/>
      <c r="U82" s="141"/>
    </row>
    <row r="83" ht="12.75" customHeight="1">
      <c r="A83" s="141"/>
      <c r="B83" s="141"/>
      <c r="C83" s="141"/>
      <c r="D83" s="141"/>
      <c r="E83" s="50"/>
      <c r="F83" s="141"/>
      <c r="G83" s="141"/>
      <c r="H83" s="141"/>
      <c r="I83" s="141"/>
      <c r="J83" s="141"/>
      <c r="K83" s="141"/>
      <c r="L83" s="141"/>
      <c r="M83" s="144"/>
      <c r="N83" s="144"/>
      <c r="O83" s="141"/>
      <c r="P83" s="145"/>
      <c r="Q83" s="141"/>
      <c r="R83" s="144"/>
      <c r="S83" s="141"/>
      <c r="T83" s="141"/>
      <c r="U83" s="141"/>
    </row>
    <row r="84" ht="12.75" customHeight="1">
      <c r="A84" s="141"/>
      <c r="B84" s="141"/>
      <c r="C84" s="141"/>
      <c r="D84" s="141"/>
      <c r="E84" s="50"/>
      <c r="F84" s="141"/>
      <c r="G84" s="141"/>
      <c r="H84" s="141"/>
      <c r="I84" s="141"/>
      <c r="J84" s="141"/>
      <c r="K84" s="141"/>
      <c r="L84" s="141"/>
      <c r="M84" s="144"/>
      <c r="N84" s="144"/>
      <c r="O84" s="141"/>
      <c r="P84" s="145"/>
      <c r="Q84" s="141"/>
      <c r="R84" s="144"/>
      <c r="S84" s="141"/>
      <c r="T84" s="141"/>
      <c r="U84" s="141"/>
    </row>
    <row r="85" ht="12.75" customHeight="1">
      <c r="A85" s="141"/>
      <c r="B85" s="141"/>
      <c r="C85" s="141"/>
      <c r="D85" s="141"/>
      <c r="E85" s="50"/>
      <c r="F85" s="141"/>
      <c r="G85" s="141"/>
      <c r="H85" s="141"/>
      <c r="I85" s="141"/>
      <c r="J85" s="141"/>
      <c r="K85" s="141"/>
      <c r="L85" s="141"/>
      <c r="M85" s="144"/>
      <c r="N85" s="144"/>
      <c r="O85" s="141"/>
      <c r="P85" s="145"/>
      <c r="Q85" s="141"/>
      <c r="R85" s="144"/>
      <c r="S85" s="141"/>
      <c r="T85" s="141"/>
      <c r="U85" s="141"/>
    </row>
    <row r="86" ht="12.75" customHeight="1">
      <c r="A86" s="141"/>
      <c r="B86" s="141"/>
      <c r="C86" s="141"/>
      <c r="D86" s="141"/>
      <c r="E86" s="50"/>
      <c r="F86" s="141"/>
      <c r="G86" s="141"/>
      <c r="H86" s="141"/>
      <c r="I86" s="141"/>
      <c r="J86" s="141"/>
      <c r="K86" s="141"/>
      <c r="L86" s="141"/>
      <c r="M86" s="144"/>
      <c r="N86" s="144"/>
      <c r="O86" s="141"/>
      <c r="P86" s="145"/>
      <c r="Q86" s="141"/>
      <c r="R86" s="144"/>
      <c r="S86" s="141"/>
      <c r="T86" s="141"/>
      <c r="U86" s="141"/>
    </row>
    <row r="87" ht="12.75" customHeight="1">
      <c r="A87" s="141"/>
      <c r="B87" s="141"/>
      <c r="C87" s="141"/>
      <c r="D87" s="141"/>
      <c r="E87" s="50"/>
      <c r="F87" s="141"/>
      <c r="G87" s="141"/>
      <c r="H87" s="141"/>
      <c r="I87" s="141"/>
      <c r="J87" s="141"/>
      <c r="K87" s="141"/>
      <c r="L87" s="141"/>
      <c r="M87" s="144"/>
      <c r="N87" s="144"/>
      <c r="O87" s="141"/>
      <c r="P87" s="145"/>
      <c r="Q87" s="141"/>
      <c r="R87" s="144"/>
      <c r="S87" s="141"/>
      <c r="T87" s="141"/>
      <c r="U87" s="141"/>
    </row>
    <row r="88" ht="12.75" customHeight="1">
      <c r="A88" s="141"/>
      <c r="B88" s="141"/>
      <c r="C88" s="141"/>
      <c r="D88" s="141"/>
      <c r="E88" s="50"/>
      <c r="F88" s="141"/>
      <c r="G88" s="141"/>
      <c r="H88" s="141"/>
      <c r="I88" s="141"/>
      <c r="J88" s="141"/>
      <c r="K88" s="141"/>
      <c r="L88" s="141"/>
      <c r="M88" s="144"/>
      <c r="N88" s="144"/>
      <c r="O88" s="141"/>
      <c r="P88" s="145"/>
      <c r="Q88" s="141"/>
      <c r="R88" s="144"/>
      <c r="S88" s="141"/>
      <c r="T88" s="141"/>
      <c r="U88" s="141"/>
    </row>
    <row r="89" ht="12.75" customHeight="1">
      <c r="A89" s="141"/>
      <c r="B89" s="141"/>
      <c r="C89" s="141"/>
      <c r="D89" s="141"/>
      <c r="E89" s="50"/>
      <c r="F89" s="141"/>
      <c r="G89" s="141"/>
      <c r="H89" s="141"/>
      <c r="I89" s="141"/>
      <c r="J89" s="141"/>
      <c r="K89" s="141"/>
      <c r="L89" s="141"/>
      <c r="M89" s="144"/>
      <c r="N89" s="144"/>
      <c r="O89" s="141"/>
      <c r="P89" s="145"/>
      <c r="Q89" s="141"/>
      <c r="R89" s="144"/>
      <c r="S89" s="141"/>
      <c r="T89" s="141"/>
      <c r="U89" s="141"/>
    </row>
    <row r="90" ht="12.75" customHeight="1">
      <c r="A90" s="141"/>
      <c r="B90" s="141"/>
      <c r="C90" s="141"/>
      <c r="D90" s="141"/>
      <c r="E90" s="50"/>
      <c r="F90" s="141"/>
      <c r="G90" s="141"/>
      <c r="H90" s="141"/>
      <c r="I90" s="141"/>
      <c r="J90" s="141"/>
      <c r="K90" s="141"/>
      <c r="L90" s="141"/>
      <c r="M90" s="144"/>
      <c r="N90" s="144"/>
      <c r="O90" s="141"/>
      <c r="P90" s="145"/>
      <c r="Q90" s="141"/>
      <c r="R90" s="144"/>
      <c r="S90" s="141"/>
      <c r="T90" s="141"/>
      <c r="U90" s="141"/>
    </row>
    <row r="91" ht="12.75" customHeight="1">
      <c r="A91" s="141"/>
      <c r="B91" s="141"/>
      <c r="C91" s="141"/>
      <c r="D91" s="141"/>
      <c r="E91" s="50"/>
      <c r="F91" s="141"/>
      <c r="G91" s="141"/>
      <c r="H91" s="141"/>
      <c r="I91" s="141"/>
      <c r="J91" s="141"/>
      <c r="K91" s="141"/>
      <c r="L91" s="141"/>
      <c r="M91" s="144"/>
      <c r="N91" s="144"/>
      <c r="O91" s="141"/>
      <c r="P91" s="145"/>
      <c r="Q91" s="141"/>
      <c r="R91" s="144"/>
      <c r="S91" s="141"/>
      <c r="T91" s="141"/>
      <c r="U91" s="141"/>
    </row>
    <row r="92" ht="12.75" customHeight="1">
      <c r="A92" s="141"/>
      <c r="B92" s="141"/>
      <c r="C92" s="141"/>
      <c r="D92" s="141"/>
      <c r="E92" s="50"/>
      <c r="F92" s="141"/>
      <c r="G92" s="141"/>
      <c r="H92" s="141"/>
      <c r="I92" s="141"/>
      <c r="J92" s="141"/>
      <c r="K92" s="141"/>
      <c r="L92" s="141"/>
      <c r="M92" s="144"/>
      <c r="N92" s="144"/>
      <c r="O92" s="141"/>
      <c r="P92" s="145"/>
      <c r="Q92" s="141"/>
      <c r="R92" s="144"/>
      <c r="S92" s="141"/>
      <c r="T92" s="141"/>
      <c r="U92" s="141"/>
    </row>
    <row r="93" ht="12.75" customHeight="1">
      <c r="A93" s="141"/>
      <c r="B93" s="141"/>
      <c r="C93" s="141"/>
      <c r="D93" s="141"/>
      <c r="E93" s="50"/>
      <c r="F93" s="141"/>
      <c r="G93" s="141"/>
      <c r="H93" s="141"/>
      <c r="I93" s="141"/>
      <c r="J93" s="141"/>
      <c r="K93" s="141"/>
      <c r="L93" s="141"/>
      <c r="M93" s="144"/>
      <c r="N93" s="144"/>
      <c r="O93" s="141"/>
      <c r="P93" s="145"/>
      <c r="Q93" s="141"/>
      <c r="R93" s="144"/>
      <c r="S93" s="141"/>
      <c r="T93" s="141"/>
      <c r="U93" s="141"/>
    </row>
    <row r="94" ht="12.75" customHeight="1">
      <c r="A94" s="141"/>
      <c r="B94" s="141"/>
      <c r="C94" s="141"/>
      <c r="D94" s="141"/>
      <c r="E94" s="50"/>
      <c r="F94" s="141"/>
      <c r="G94" s="141"/>
      <c r="H94" s="141"/>
      <c r="I94" s="141"/>
      <c r="J94" s="141"/>
      <c r="K94" s="141"/>
      <c r="L94" s="141"/>
      <c r="M94" s="144"/>
      <c r="N94" s="144"/>
      <c r="O94" s="141"/>
      <c r="P94" s="145"/>
      <c r="Q94" s="141"/>
      <c r="R94" s="144"/>
      <c r="S94" s="141"/>
      <c r="T94" s="141"/>
      <c r="U94" s="141"/>
    </row>
    <row r="95" ht="12.75" customHeight="1">
      <c r="A95" s="141"/>
      <c r="B95" s="141"/>
      <c r="C95" s="141"/>
      <c r="D95" s="141"/>
      <c r="E95" s="50"/>
      <c r="F95" s="141"/>
      <c r="G95" s="141"/>
      <c r="H95" s="141"/>
      <c r="I95" s="141"/>
      <c r="J95" s="141"/>
      <c r="K95" s="141"/>
      <c r="L95" s="141"/>
      <c r="M95" s="144"/>
      <c r="N95" s="144"/>
      <c r="O95" s="141"/>
      <c r="P95" s="145"/>
      <c r="Q95" s="141"/>
      <c r="R95" s="144"/>
      <c r="S95" s="141"/>
      <c r="T95" s="141"/>
      <c r="U95" s="141"/>
    </row>
    <row r="96" ht="12.75" customHeight="1">
      <c r="A96" s="141"/>
      <c r="B96" s="141"/>
      <c r="C96" s="141"/>
      <c r="D96" s="141"/>
      <c r="E96" s="50"/>
      <c r="F96" s="141"/>
      <c r="G96" s="141"/>
      <c r="H96" s="141"/>
      <c r="I96" s="141"/>
      <c r="J96" s="141"/>
      <c r="K96" s="141"/>
      <c r="L96" s="141"/>
      <c r="M96" s="144"/>
      <c r="N96" s="144"/>
      <c r="O96" s="141"/>
      <c r="P96" s="145"/>
      <c r="Q96" s="141"/>
      <c r="R96" s="144"/>
      <c r="S96" s="141"/>
      <c r="T96" s="141"/>
      <c r="U96" s="141"/>
    </row>
    <row r="97" ht="12.75" customHeight="1">
      <c r="A97" s="141"/>
      <c r="B97" s="141"/>
      <c r="C97" s="141"/>
      <c r="D97" s="141"/>
      <c r="E97" s="50"/>
      <c r="F97" s="141"/>
      <c r="G97" s="141"/>
      <c r="H97" s="141"/>
      <c r="I97" s="141"/>
      <c r="J97" s="141"/>
      <c r="K97" s="141"/>
      <c r="L97" s="141"/>
      <c r="M97" s="144"/>
      <c r="N97" s="144"/>
      <c r="O97" s="141"/>
      <c r="P97" s="145"/>
      <c r="Q97" s="141"/>
      <c r="R97" s="144"/>
      <c r="S97" s="141"/>
      <c r="T97" s="141"/>
      <c r="U97" s="141"/>
    </row>
    <row r="98" ht="12.75" customHeight="1">
      <c r="A98" s="141"/>
      <c r="B98" s="141"/>
      <c r="C98" s="141"/>
      <c r="D98" s="141"/>
      <c r="E98" s="50"/>
      <c r="F98" s="141"/>
      <c r="G98" s="141"/>
      <c r="H98" s="141"/>
      <c r="I98" s="141"/>
      <c r="J98" s="141"/>
      <c r="K98" s="141"/>
      <c r="L98" s="141"/>
      <c r="M98" s="144"/>
      <c r="N98" s="144"/>
      <c r="O98" s="141"/>
      <c r="P98" s="145"/>
      <c r="Q98" s="141"/>
      <c r="R98" s="144"/>
      <c r="S98" s="141"/>
      <c r="T98" s="141"/>
      <c r="U98" s="141"/>
    </row>
    <row r="99" ht="12.75" customHeight="1">
      <c r="A99" s="141"/>
      <c r="B99" s="141"/>
      <c r="C99" s="141"/>
      <c r="D99" s="141"/>
      <c r="E99" s="50"/>
      <c r="F99" s="141"/>
      <c r="G99" s="141"/>
      <c r="H99" s="141"/>
      <c r="I99" s="141"/>
      <c r="J99" s="141"/>
      <c r="K99" s="141"/>
      <c r="L99" s="141"/>
      <c r="M99" s="144"/>
      <c r="N99" s="144"/>
      <c r="O99" s="141"/>
      <c r="P99" s="145"/>
      <c r="Q99" s="141"/>
      <c r="R99" s="144"/>
      <c r="S99" s="141"/>
      <c r="T99" s="141"/>
      <c r="U99" s="141"/>
    </row>
    <row r="100" ht="12.75" customHeight="1">
      <c r="A100" s="141"/>
      <c r="B100" s="141"/>
      <c r="C100" s="141"/>
      <c r="D100" s="141"/>
      <c r="E100" s="50"/>
      <c r="F100" s="141"/>
      <c r="G100" s="141"/>
      <c r="H100" s="141"/>
      <c r="I100" s="141"/>
      <c r="J100" s="141"/>
      <c r="K100" s="141"/>
      <c r="L100" s="141"/>
      <c r="M100" s="144"/>
      <c r="N100" s="144"/>
      <c r="O100" s="141"/>
      <c r="P100" s="145"/>
      <c r="Q100" s="141"/>
      <c r="R100" s="144"/>
      <c r="S100" s="141"/>
      <c r="T100" s="141"/>
      <c r="U100" s="141"/>
    </row>
    <row r="101" ht="12.75" customHeight="1">
      <c r="A101" s="141"/>
      <c r="B101" s="141"/>
      <c r="C101" s="141"/>
      <c r="D101" s="141"/>
      <c r="E101" s="50"/>
      <c r="F101" s="141"/>
      <c r="G101" s="141"/>
      <c r="H101" s="141"/>
      <c r="I101" s="141"/>
      <c r="J101" s="141"/>
      <c r="K101" s="141"/>
      <c r="L101" s="141"/>
      <c r="M101" s="144"/>
      <c r="N101" s="144"/>
      <c r="O101" s="141"/>
      <c r="P101" s="145"/>
      <c r="Q101" s="141"/>
      <c r="R101" s="144"/>
      <c r="S101" s="141"/>
      <c r="T101" s="141"/>
      <c r="U101" s="141"/>
    </row>
    <row r="102" ht="12.75" customHeight="1">
      <c r="A102" s="141"/>
      <c r="B102" s="141"/>
      <c r="C102" s="141"/>
      <c r="D102" s="141"/>
      <c r="E102" s="50"/>
      <c r="F102" s="141"/>
      <c r="G102" s="141"/>
      <c r="H102" s="141"/>
      <c r="I102" s="141"/>
      <c r="J102" s="141"/>
      <c r="K102" s="141"/>
      <c r="L102" s="141"/>
      <c r="M102" s="144"/>
      <c r="N102" s="144"/>
      <c r="O102" s="141"/>
      <c r="P102" s="145"/>
      <c r="Q102" s="141"/>
      <c r="R102" s="144"/>
      <c r="S102" s="141"/>
      <c r="T102" s="141"/>
      <c r="U102" s="141"/>
    </row>
    <row r="103" ht="12.75" customHeight="1">
      <c r="A103" s="141"/>
      <c r="B103" s="141"/>
      <c r="C103" s="141"/>
      <c r="D103" s="141"/>
      <c r="E103" s="50"/>
      <c r="F103" s="141"/>
      <c r="G103" s="141"/>
      <c r="H103" s="141"/>
      <c r="I103" s="141"/>
      <c r="J103" s="141"/>
      <c r="K103" s="141"/>
      <c r="L103" s="141"/>
      <c r="M103" s="144"/>
      <c r="N103" s="144"/>
      <c r="O103" s="141"/>
      <c r="P103" s="145"/>
      <c r="Q103" s="141"/>
      <c r="R103" s="144"/>
      <c r="S103" s="141"/>
      <c r="T103" s="141"/>
      <c r="U103" s="141"/>
    </row>
    <row r="104" ht="12.75" customHeight="1">
      <c r="A104" s="141"/>
      <c r="B104" s="141"/>
      <c r="C104" s="141"/>
      <c r="D104" s="141"/>
      <c r="E104" s="50"/>
      <c r="F104" s="141"/>
      <c r="G104" s="141"/>
      <c r="H104" s="141"/>
      <c r="I104" s="141"/>
      <c r="J104" s="141"/>
      <c r="K104" s="141"/>
      <c r="L104" s="141"/>
      <c r="M104" s="144"/>
      <c r="N104" s="144"/>
      <c r="O104" s="141"/>
      <c r="P104" s="145"/>
      <c r="Q104" s="141"/>
      <c r="R104" s="144"/>
      <c r="S104" s="141"/>
      <c r="T104" s="141"/>
      <c r="U104" s="141"/>
    </row>
    <row r="105" ht="12.75" customHeight="1">
      <c r="A105" s="141"/>
      <c r="B105" s="141"/>
      <c r="C105" s="141"/>
      <c r="D105" s="141"/>
      <c r="E105" s="50"/>
      <c r="F105" s="141"/>
      <c r="G105" s="141"/>
      <c r="H105" s="141"/>
      <c r="I105" s="141"/>
      <c r="J105" s="141"/>
      <c r="K105" s="141"/>
      <c r="L105" s="141"/>
      <c r="M105" s="144"/>
      <c r="N105" s="144"/>
      <c r="O105" s="141"/>
      <c r="P105" s="145"/>
      <c r="Q105" s="141"/>
      <c r="R105" s="144"/>
      <c r="S105" s="141"/>
      <c r="T105" s="141"/>
      <c r="U105" s="141"/>
    </row>
    <row r="106" ht="12.75" customHeight="1">
      <c r="A106" s="141"/>
      <c r="B106" s="141"/>
      <c r="C106" s="141"/>
      <c r="D106" s="141"/>
      <c r="E106" s="50"/>
      <c r="F106" s="141"/>
      <c r="G106" s="141"/>
      <c r="H106" s="141"/>
      <c r="I106" s="141"/>
      <c r="J106" s="141"/>
      <c r="K106" s="141"/>
      <c r="L106" s="141"/>
      <c r="M106" s="144"/>
      <c r="N106" s="144"/>
      <c r="O106" s="141"/>
      <c r="P106" s="145"/>
      <c r="Q106" s="141"/>
      <c r="R106" s="144"/>
      <c r="S106" s="141"/>
      <c r="T106" s="141"/>
      <c r="U106" s="141"/>
    </row>
    <row r="107" ht="12.75" customHeight="1">
      <c r="A107" s="141"/>
      <c r="B107" s="141"/>
      <c r="C107" s="141"/>
      <c r="D107" s="141"/>
      <c r="E107" s="50"/>
      <c r="F107" s="141"/>
      <c r="G107" s="141"/>
      <c r="H107" s="141"/>
      <c r="I107" s="141"/>
      <c r="J107" s="141"/>
      <c r="K107" s="141"/>
      <c r="L107" s="141"/>
      <c r="M107" s="144"/>
      <c r="N107" s="144"/>
      <c r="O107" s="141"/>
      <c r="P107" s="145"/>
      <c r="Q107" s="141"/>
      <c r="R107" s="144"/>
      <c r="S107" s="141"/>
      <c r="T107" s="141"/>
      <c r="U107" s="141"/>
    </row>
    <row r="108" ht="12.75" customHeight="1">
      <c r="A108" s="141"/>
      <c r="B108" s="141"/>
      <c r="C108" s="141"/>
      <c r="D108" s="141"/>
      <c r="E108" s="50"/>
      <c r="F108" s="141"/>
      <c r="G108" s="141"/>
      <c r="H108" s="141"/>
      <c r="I108" s="141"/>
      <c r="J108" s="141"/>
      <c r="K108" s="141"/>
      <c r="L108" s="141"/>
      <c r="M108" s="144"/>
      <c r="N108" s="144"/>
      <c r="O108" s="141"/>
      <c r="P108" s="145"/>
      <c r="Q108" s="141"/>
      <c r="R108" s="144"/>
      <c r="S108" s="141"/>
      <c r="T108" s="141"/>
      <c r="U108" s="141"/>
    </row>
    <row r="109" ht="12.75" customHeight="1">
      <c r="A109" s="141"/>
      <c r="B109" s="141"/>
      <c r="C109" s="141"/>
      <c r="D109" s="141"/>
      <c r="E109" s="50"/>
      <c r="F109" s="141"/>
      <c r="G109" s="141"/>
      <c r="H109" s="141"/>
      <c r="I109" s="141"/>
      <c r="J109" s="141"/>
      <c r="K109" s="141"/>
      <c r="L109" s="141"/>
      <c r="M109" s="144"/>
      <c r="N109" s="144"/>
      <c r="O109" s="141"/>
      <c r="P109" s="145"/>
      <c r="Q109" s="141"/>
      <c r="R109" s="144"/>
      <c r="S109" s="141"/>
      <c r="T109" s="141"/>
      <c r="U109" s="141"/>
    </row>
    <row r="110" ht="12.75" customHeight="1">
      <c r="A110" s="141"/>
      <c r="B110" s="141"/>
      <c r="C110" s="141"/>
      <c r="D110" s="141"/>
      <c r="E110" s="50"/>
      <c r="F110" s="141"/>
      <c r="G110" s="141"/>
      <c r="H110" s="141"/>
      <c r="I110" s="141"/>
      <c r="J110" s="141"/>
      <c r="K110" s="141"/>
      <c r="L110" s="141"/>
      <c r="M110" s="144"/>
      <c r="N110" s="144"/>
      <c r="O110" s="141"/>
      <c r="P110" s="145"/>
      <c r="Q110" s="141"/>
      <c r="R110" s="144"/>
      <c r="S110" s="141"/>
      <c r="T110" s="141"/>
      <c r="U110" s="141"/>
    </row>
    <row r="111" ht="12.75" customHeight="1">
      <c r="A111" s="141"/>
      <c r="B111" s="141"/>
      <c r="C111" s="141"/>
      <c r="D111" s="141"/>
      <c r="E111" s="50"/>
      <c r="F111" s="141"/>
      <c r="G111" s="141"/>
      <c r="H111" s="141"/>
      <c r="I111" s="141"/>
      <c r="J111" s="141"/>
      <c r="K111" s="141"/>
      <c r="L111" s="141"/>
      <c r="M111" s="144"/>
      <c r="N111" s="144"/>
      <c r="O111" s="141"/>
      <c r="P111" s="145"/>
      <c r="Q111" s="141"/>
      <c r="R111" s="144"/>
      <c r="S111" s="141"/>
      <c r="T111" s="141"/>
      <c r="U111" s="141"/>
    </row>
    <row r="112" ht="12.75" customHeight="1">
      <c r="A112" s="141"/>
      <c r="B112" s="141"/>
      <c r="C112" s="141"/>
      <c r="D112" s="141"/>
      <c r="E112" s="50"/>
      <c r="F112" s="141"/>
      <c r="G112" s="141"/>
      <c r="H112" s="141"/>
      <c r="I112" s="141"/>
      <c r="J112" s="141"/>
      <c r="K112" s="141"/>
      <c r="L112" s="141"/>
      <c r="M112" s="144"/>
      <c r="N112" s="144"/>
      <c r="O112" s="141"/>
      <c r="P112" s="145"/>
      <c r="Q112" s="141"/>
      <c r="R112" s="144"/>
      <c r="S112" s="141"/>
      <c r="T112" s="141"/>
      <c r="U112" s="141"/>
    </row>
    <row r="113" ht="12.75" customHeight="1">
      <c r="A113" s="141"/>
      <c r="B113" s="141"/>
      <c r="C113" s="141"/>
      <c r="D113" s="141"/>
      <c r="E113" s="50"/>
      <c r="F113" s="141"/>
      <c r="G113" s="141"/>
      <c r="H113" s="141"/>
      <c r="I113" s="141"/>
      <c r="J113" s="141"/>
      <c r="K113" s="141"/>
      <c r="L113" s="141"/>
      <c r="M113" s="144"/>
      <c r="N113" s="144"/>
      <c r="O113" s="141"/>
      <c r="P113" s="145"/>
      <c r="Q113" s="141"/>
      <c r="R113" s="144"/>
      <c r="S113" s="141"/>
      <c r="T113" s="141"/>
      <c r="U113" s="141"/>
    </row>
    <row r="114" ht="12.75" customHeight="1">
      <c r="A114" s="141"/>
      <c r="B114" s="141"/>
      <c r="C114" s="141"/>
      <c r="D114" s="141"/>
      <c r="E114" s="50"/>
      <c r="F114" s="141"/>
      <c r="G114" s="141"/>
      <c r="H114" s="141"/>
      <c r="I114" s="141"/>
      <c r="J114" s="141"/>
      <c r="K114" s="141"/>
      <c r="L114" s="141"/>
      <c r="M114" s="144"/>
      <c r="N114" s="144"/>
      <c r="O114" s="141"/>
      <c r="P114" s="145"/>
      <c r="Q114" s="141"/>
      <c r="R114" s="144"/>
      <c r="S114" s="141"/>
      <c r="T114" s="141"/>
      <c r="U114" s="141"/>
    </row>
    <row r="115" ht="12.75" customHeight="1">
      <c r="A115" s="141"/>
      <c r="B115" s="141"/>
      <c r="C115" s="141"/>
      <c r="D115" s="141"/>
      <c r="E115" s="50"/>
      <c r="F115" s="141"/>
      <c r="G115" s="141"/>
      <c r="H115" s="141"/>
      <c r="I115" s="141"/>
      <c r="J115" s="141"/>
      <c r="K115" s="141"/>
      <c r="L115" s="141"/>
      <c r="M115" s="144"/>
      <c r="N115" s="144"/>
      <c r="O115" s="141"/>
      <c r="P115" s="145"/>
      <c r="Q115" s="141"/>
      <c r="R115" s="144"/>
      <c r="S115" s="141"/>
      <c r="T115" s="141"/>
      <c r="U115" s="141"/>
    </row>
    <row r="116" ht="12.75" customHeight="1">
      <c r="A116" s="141"/>
      <c r="B116" s="141"/>
      <c r="C116" s="141"/>
      <c r="D116" s="141"/>
      <c r="E116" s="50"/>
      <c r="F116" s="141"/>
      <c r="G116" s="141"/>
      <c r="H116" s="141"/>
      <c r="I116" s="141"/>
      <c r="J116" s="141"/>
      <c r="K116" s="141"/>
      <c r="L116" s="141"/>
      <c r="M116" s="144"/>
      <c r="N116" s="144"/>
      <c r="O116" s="141"/>
      <c r="P116" s="145"/>
      <c r="Q116" s="141"/>
      <c r="R116" s="144"/>
      <c r="S116" s="141"/>
      <c r="T116" s="141"/>
      <c r="U116" s="141"/>
    </row>
    <row r="117" ht="12.75" customHeight="1">
      <c r="A117" s="141"/>
      <c r="B117" s="141"/>
      <c r="C117" s="141"/>
      <c r="D117" s="141"/>
      <c r="E117" s="50"/>
      <c r="F117" s="141"/>
      <c r="G117" s="141"/>
      <c r="H117" s="141"/>
      <c r="I117" s="141"/>
      <c r="J117" s="141"/>
      <c r="K117" s="141"/>
      <c r="L117" s="141"/>
      <c r="M117" s="144"/>
      <c r="N117" s="144"/>
      <c r="O117" s="141"/>
      <c r="P117" s="145"/>
      <c r="Q117" s="141"/>
      <c r="R117" s="144"/>
      <c r="S117" s="141"/>
      <c r="T117" s="141"/>
      <c r="U117" s="141"/>
    </row>
    <row r="118" ht="12.75" customHeight="1">
      <c r="A118" s="141"/>
      <c r="B118" s="141"/>
      <c r="C118" s="141"/>
      <c r="D118" s="141"/>
      <c r="E118" s="50"/>
      <c r="F118" s="141"/>
      <c r="G118" s="141"/>
      <c r="H118" s="141"/>
      <c r="I118" s="141"/>
      <c r="J118" s="141"/>
      <c r="K118" s="141"/>
      <c r="L118" s="141"/>
      <c r="M118" s="144"/>
      <c r="N118" s="144"/>
      <c r="O118" s="141"/>
      <c r="P118" s="145"/>
      <c r="Q118" s="141"/>
      <c r="R118" s="144"/>
      <c r="S118" s="141"/>
      <c r="T118" s="141"/>
      <c r="U118" s="141"/>
    </row>
    <row r="119" ht="12.75" customHeight="1">
      <c r="A119" s="141"/>
      <c r="B119" s="141"/>
      <c r="C119" s="141"/>
      <c r="D119" s="141"/>
      <c r="E119" s="50"/>
      <c r="F119" s="141"/>
      <c r="G119" s="141"/>
      <c r="H119" s="141"/>
      <c r="I119" s="141"/>
      <c r="J119" s="141"/>
      <c r="K119" s="141"/>
      <c r="L119" s="141"/>
      <c r="M119" s="144"/>
      <c r="N119" s="144"/>
      <c r="O119" s="141"/>
      <c r="P119" s="145"/>
      <c r="Q119" s="141"/>
      <c r="R119" s="144"/>
      <c r="S119" s="141"/>
      <c r="T119" s="141"/>
      <c r="U119" s="141"/>
    </row>
    <row r="120" ht="12.75" customHeight="1">
      <c r="A120" s="141"/>
      <c r="B120" s="141"/>
      <c r="C120" s="141"/>
      <c r="D120" s="141"/>
      <c r="E120" s="50"/>
      <c r="F120" s="141"/>
      <c r="G120" s="141"/>
      <c r="H120" s="141"/>
      <c r="I120" s="141"/>
      <c r="J120" s="141"/>
      <c r="K120" s="141"/>
      <c r="L120" s="141"/>
      <c r="M120" s="144"/>
      <c r="N120" s="144"/>
      <c r="O120" s="141"/>
      <c r="P120" s="145"/>
      <c r="Q120" s="141"/>
      <c r="R120" s="144"/>
      <c r="S120" s="141"/>
      <c r="T120" s="141"/>
      <c r="U120" s="141"/>
    </row>
    <row r="121" ht="12.75" customHeight="1">
      <c r="A121" s="141"/>
      <c r="B121" s="141"/>
      <c r="C121" s="141"/>
      <c r="D121" s="141"/>
      <c r="E121" s="50"/>
      <c r="F121" s="141"/>
      <c r="G121" s="141"/>
      <c r="H121" s="141"/>
      <c r="I121" s="141"/>
      <c r="J121" s="141"/>
      <c r="K121" s="141"/>
      <c r="L121" s="141"/>
      <c r="M121" s="144"/>
      <c r="N121" s="144"/>
      <c r="O121" s="141"/>
      <c r="P121" s="145"/>
      <c r="Q121" s="141"/>
      <c r="R121" s="144"/>
      <c r="S121" s="141"/>
      <c r="T121" s="141"/>
      <c r="U121" s="141"/>
    </row>
    <row r="122" ht="12.75" customHeight="1">
      <c r="A122" s="141"/>
      <c r="B122" s="141"/>
      <c r="C122" s="141"/>
      <c r="D122" s="141"/>
      <c r="E122" s="50"/>
      <c r="F122" s="141"/>
      <c r="G122" s="141"/>
      <c r="H122" s="141"/>
      <c r="I122" s="141"/>
      <c r="J122" s="141"/>
      <c r="K122" s="141"/>
      <c r="L122" s="141"/>
      <c r="M122" s="144"/>
      <c r="N122" s="144"/>
      <c r="O122" s="141"/>
      <c r="P122" s="145"/>
      <c r="Q122" s="141"/>
      <c r="R122" s="144"/>
      <c r="S122" s="141"/>
      <c r="T122" s="141"/>
      <c r="U122" s="141"/>
    </row>
    <row r="123" ht="12.75" customHeight="1">
      <c r="A123" s="141"/>
      <c r="B123" s="141"/>
      <c r="C123" s="141"/>
      <c r="D123" s="141"/>
      <c r="E123" s="50"/>
      <c r="F123" s="141"/>
      <c r="G123" s="141"/>
      <c r="H123" s="141"/>
      <c r="I123" s="141"/>
      <c r="J123" s="141"/>
      <c r="K123" s="141"/>
      <c r="L123" s="141"/>
      <c r="M123" s="144"/>
      <c r="N123" s="144"/>
      <c r="O123" s="141"/>
      <c r="P123" s="145"/>
      <c r="Q123" s="141"/>
      <c r="R123" s="144"/>
      <c r="S123" s="141"/>
      <c r="T123" s="141"/>
      <c r="U123" s="141"/>
    </row>
    <row r="124" ht="12.75" customHeight="1">
      <c r="A124" s="141"/>
      <c r="B124" s="141"/>
      <c r="C124" s="141"/>
      <c r="D124" s="141"/>
      <c r="E124" s="50"/>
      <c r="F124" s="141"/>
      <c r="G124" s="141"/>
      <c r="H124" s="141"/>
      <c r="I124" s="141"/>
      <c r="J124" s="141"/>
      <c r="K124" s="141"/>
      <c r="L124" s="141"/>
      <c r="M124" s="144"/>
      <c r="N124" s="144"/>
      <c r="O124" s="141"/>
      <c r="P124" s="145"/>
      <c r="Q124" s="141"/>
      <c r="R124" s="144"/>
      <c r="S124" s="141"/>
      <c r="T124" s="141"/>
      <c r="U124" s="141"/>
    </row>
    <row r="125" ht="12.75" customHeight="1">
      <c r="A125" s="141"/>
      <c r="B125" s="141"/>
      <c r="C125" s="141"/>
      <c r="D125" s="141"/>
      <c r="E125" s="50"/>
      <c r="F125" s="141"/>
      <c r="G125" s="141"/>
      <c r="H125" s="141"/>
      <c r="I125" s="141"/>
      <c r="J125" s="141"/>
      <c r="K125" s="141"/>
      <c r="L125" s="141"/>
      <c r="M125" s="144"/>
      <c r="N125" s="144"/>
      <c r="O125" s="141"/>
      <c r="P125" s="145"/>
      <c r="Q125" s="141"/>
      <c r="R125" s="144"/>
      <c r="S125" s="141"/>
      <c r="T125" s="141"/>
      <c r="U125" s="141"/>
    </row>
    <row r="126" ht="12.75" customHeight="1">
      <c r="A126" s="141"/>
      <c r="B126" s="141"/>
      <c r="C126" s="141"/>
      <c r="D126" s="141"/>
      <c r="E126" s="50"/>
      <c r="F126" s="141"/>
      <c r="G126" s="141"/>
      <c r="H126" s="141"/>
      <c r="I126" s="141"/>
      <c r="J126" s="141"/>
      <c r="K126" s="141"/>
      <c r="L126" s="141"/>
      <c r="M126" s="144"/>
      <c r="N126" s="144"/>
      <c r="O126" s="141"/>
      <c r="P126" s="145"/>
      <c r="Q126" s="141"/>
      <c r="R126" s="144"/>
      <c r="S126" s="141"/>
      <c r="T126" s="141"/>
      <c r="U126" s="141"/>
    </row>
    <row r="127" ht="12.75" customHeight="1">
      <c r="A127" s="141"/>
      <c r="B127" s="141"/>
      <c r="C127" s="141"/>
      <c r="D127" s="141"/>
      <c r="E127" s="50"/>
      <c r="F127" s="141"/>
      <c r="G127" s="141"/>
      <c r="H127" s="141"/>
      <c r="I127" s="141"/>
      <c r="J127" s="141"/>
      <c r="K127" s="141"/>
      <c r="L127" s="141"/>
      <c r="M127" s="144"/>
      <c r="N127" s="144"/>
      <c r="O127" s="141"/>
      <c r="P127" s="145"/>
      <c r="Q127" s="141"/>
      <c r="R127" s="144"/>
      <c r="S127" s="141"/>
      <c r="T127" s="141"/>
      <c r="U127" s="141"/>
    </row>
    <row r="128" ht="12.75" customHeight="1">
      <c r="A128" s="141"/>
      <c r="B128" s="141"/>
      <c r="C128" s="141"/>
      <c r="D128" s="141"/>
      <c r="E128" s="50"/>
      <c r="F128" s="141"/>
      <c r="G128" s="141"/>
      <c r="H128" s="141"/>
      <c r="I128" s="141"/>
      <c r="J128" s="141"/>
      <c r="K128" s="141"/>
      <c r="L128" s="141"/>
      <c r="M128" s="144"/>
      <c r="N128" s="144"/>
      <c r="O128" s="141"/>
      <c r="P128" s="145"/>
      <c r="Q128" s="141"/>
      <c r="R128" s="144"/>
      <c r="S128" s="141"/>
      <c r="T128" s="141"/>
      <c r="U128" s="141"/>
    </row>
    <row r="129" ht="12.75" customHeight="1">
      <c r="A129" s="141"/>
      <c r="B129" s="141"/>
      <c r="C129" s="141"/>
      <c r="D129" s="141"/>
      <c r="E129" s="50"/>
      <c r="F129" s="141"/>
      <c r="G129" s="141"/>
      <c r="H129" s="141"/>
      <c r="I129" s="141"/>
      <c r="J129" s="141"/>
      <c r="K129" s="141"/>
      <c r="L129" s="141"/>
      <c r="M129" s="144"/>
      <c r="N129" s="144"/>
      <c r="O129" s="141"/>
      <c r="P129" s="145"/>
      <c r="Q129" s="141"/>
      <c r="R129" s="144"/>
      <c r="S129" s="141"/>
      <c r="T129" s="141"/>
      <c r="U129" s="141"/>
    </row>
    <row r="130" ht="12.75" customHeight="1">
      <c r="A130" s="141"/>
      <c r="B130" s="141"/>
      <c r="C130" s="141"/>
      <c r="D130" s="141"/>
      <c r="E130" s="50"/>
      <c r="F130" s="141"/>
      <c r="G130" s="141"/>
      <c r="H130" s="141"/>
      <c r="I130" s="141"/>
      <c r="J130" s="141"/>
      <c r="K130" s="141"/>
      <c r="L130" s="141"/>
      <c r="M130" s="144"/>
      <c r="N130" s="144"/>
      <c r="O130" s="141"/>
      <c r="P130" s="145"/>
      <c r="Q130" s="141"/>
      <c r="R130" s="144"/>
      <c r="S130" s="141"/>
      <c r="T130" s="141"/>
      <c r="U130" s="141"/>
    </row>
    <row r="131" ht="12.75" customHeight="1">
      <c r="A131" s="141"/>
      <c r="B131" s="141"/>
      <c r="C131" s="141"/>
      <c r="D131" s="141"/>
      <c r="E131" s="50"/>
      <c r="F131" s="141"/>
      <c r="G131" s="141"/>
      <c r="H131" s="141"/>
      <c r="I131" s="141"/>
      <c r="J131" s="141"/>
      <c r="K131" s="141"/>
      <c r="L131" s="141"/>
      <c r="M131" s="144"/>
      <c r="N131" s="144"/>
      <c r="O131" s="141"/>
      <c r="P131" s="145"/>
      <c r="Q131" s="141"/>
      <c r="R131" s="144"/>
      <c r="S131" s="141"/>
      <c r="T131" s="141"/>
      <c r="U131" s="141"/>
    </row>
    <row r="132" ht="12.75" customHeight="1">
      <c r="A132" s="141"/>
      <c r="B132" s="141"/>
      <c r="C132" s="141"/>
      <c r="D132" s="141"/>
      <c r="E132" s="50"/>
      <c r="F132" s="141"/>
      <c r="G132" s="141"/>
      <c r="H132" s="141"/>
      <c r="I132" s="141"/>
      <c r="J132" s="141"/>
      <c r="K132" s="141"/>
      <c r="L132" s="141"/>
      <c r="M132" s="144"/>
      <c r="N132" s="144"/>
      <c r="O132" s="141"/>
      <c r="P132" s="145"/>
      <c r="Q132" s="141"/>
      <c r="R132" s="144"/>
      <c r="S132" s="141"/>
      <c r="T132" s="141"/>
      <c r="U132" s="141"/>
    </row>
    <row r="133" ht="12.75" customHeight="1">
      <c r="A133" s="141"/>
      <c r="B133" s="141"/>
      <c r="C133" s="141"/>
      <c r="D133" s="141"/>
      <c r="E133" s="50"/>
      <c r="F133" s="141"/>
      <c r="G133" s="141"/>
      <c r="H133" s="141"/>
      <c r="I133" s="141"/>
      <c r="J133" s="141"/>
      <c r="K133" s="141"/>
      <c r="L133" s="141"/>
      <c r="M133" s="144"/>
      <c r="N133" s="144"/>
      <c r="O133" s="141"/>
      <c r="P133" s="145"/>
      <c r="Q133" s="141"/>
      <c r="R133" s="144"/>
      <c r="S133" s="141"/>
      <c r="T133" s="141"/>
      <c r="U133" s="141"/>
    </row>
    <row r="134" ht="12.75" customHeight="1">
      <c r="A134" s="141"/>
      <c r="B134" s="141"/>
      <c r="C134" s="141"/>
      <c r="D134" s="141"/>
      <c r="E134" s="50"/>
      <c r="F134" s="141"/>
      <c r="G134" s="141"/>
      <c r="H134" s="141"/>
      <c r="I134" s="141"/>
      <c r="J134" s="141"/>
      <c r="K134" s="141"/>
      <c r="L134" s="141"/>
      <c r="M134" s="144"/>
      <c r="N134" s="144"/>
      <c r="O134" s="141"/>
      <c r="P134" s="145"/>
      <c r="Q134" s="141"/>
      <c r="R134" s="144"/>
      <c r="S134" s="141"/>
      <c r="T134" s="141"/>
      <c r="U134" s="141"/>
    </row>
    <row r="135" ht="12.75" customHeight="1">
      <c r="A135" s="141"/>
      <c r="B135" s="141"/>
      <c r="C135" s="141"/>
      <c r="D135" s="141"/>
      <c r="E135" s="50"/>
      <c r="F135" s="141"/>
      <c r="G135" s="141"/>
      <c r="H135" s="141"/>
      <c r="I135" s="141"/>
      <c r="J135" s="141"/>
      <c r="K135" s="141"/>
      <c r="L135" s="141"/>
      <c r="M135" s="144"/>
      <c r="N135" s="144"/>
      <c r="O135" s="141"/>
      <c r="P135" s="145"/>
      <c r="Q135" s="141"/>
      <c r="R135" s="144"/>
      <c r="S135" s="141"/>
      <c r="T135" s="141"/>
      <c r="U135" s="141"/>
    </row>
    <row r="136" ht="12.75" customHeight="1">
      <c r="A136" s="141"/>
      <c r="B136" s="141"/>
      <c r="C136" s="141"/>
      <c r="D136" s="141"/>
      <c r="E136" s="50"/>
      <c r="F136" s="141"/>
      <c r="G136" s="141"/>
      <c r="H136" s="141"/>
      <c r="I136" s="141"/>
      <c r="J136" s="141"/>
      <c r="K136" s="141"/>
      <c r="L136" s="141"/>
      <c r="M136" s="144"/>
      <c r="N136" s="144"/>
      <c r="O136" s="141"/>
      <c r="P136" s="145"/>
      <c r="Q136" s="141"/>
      <c r="R136" s="144"/>
      <c r="S136" s="141"/>
      <c r="T136" s="141"/>
      <c r="U136" s="141"/>
    </row>
    <row r="137" ht="12.75" customHeight="1">
      <c r="A137" s="141"/>
      <c r="B137" s="141"/>
      <c r="C137" s="141"/>
      <c r="D137" s="141"/>
      <c r="E137" s="50"/>
      <c r="F137" s="141"/>
      <c r="G137" s="141"/>
      <c r="H137" s="141"/>
      <c r="I137" s="141"/>
      <c r="J137" s="141"/>
      <c r="K137" s="141"/>
      <c r="L137" s="141"/>
      <c r="M137" s="144"/>
      <c r="N137" s="144"/>
      <c r="O137" s="141"/>
      <c r="P137" s="145"/>
      <c r="Q137" s="141"/>
      <c r="R137" s="144"/>
      <c r="S137" s="141"/>
      <c r="T137" s="141"/>
      <c r="U137" s="141"/>
    </row>
    <row r="138" ht="12.75" customHeight="1">
      <c r="A138" s="141"/>
      <c r="B138" s="141"/>
      <c r="C138" s="141"/>
      <c r="D138" s="141"/>
      <c r="E138" s="50"/>
      <c r="F138" s="141"/>
      <c r="G138" s="141"/>
      <c r="H138" s="141"/>
      <c r="I138" s="141"/>
      <c r="J138" s="141"/>
      <c r="K138" s="141"/>
      <c r="L138" s="141"/>
      <c r="M138" s="144"/>
      <c r="N138" s="144"/>
      <c r="O138" s="141"/>
      <c r="P138" s="145"/>
      <c r="Q138" s="141"/>
      <c r="R138" s="144"/>
      <c r="S138" s="141"/>
      <c r="T138" s="141"/>
      <c r="U138" s="141"/>
    </row>
    <row r="139" ht="12.75" customHeight="1">
      <c r="A139" s="141"/>
      <c r="B139" s="141"/>
      <c r="C139" s="141"/>
      <c r="D139" s="141"/>
      <c r="E139" s="50"/>
      <c r="F139" s="141"/>
      <c r="G139" s="141"/>
      <c r="H139" s="141"/>
      <c r="I139" s="141"/>
      <c r="J139" s="141"/>
      <c r="K139" s="141"/>
      <c r="L139" s="141"/>
      <c r="M139" s="144"/>
      <c r="N139" s="144"/>
      <c r="O139" s="141"/>
      <c r="P139" s="145"/>
      <c r="Q139" s="141"/>
      <c r="R139" s="144"/>
      <c r="S139" s="141"/>
      <c r="T139" s="141"/>
      <c r="U139" s="141"/>
    </row>
    <row r="140" ht="12.75" customHeight="1">
      <c r="A140" s="141"/>
      <c r="B140" s="141"/>
      <c r="C140" s="141"/>
      <c r="D140" s="141"/>
      <c r="E140" s="50"/>
      <c r="F140" s="141"/>
      <c r="G140" s="141"/>
      <c r="H140" s="141"/>
      <c r="I140" s="141"/>
      <c r="J140" s="141"/>
      <c r="K140" s="141"/>
      <c r="L140" s="141"/>
      <c r="M140" s="144"/>
      <c r="N140" s="144"/>
      <c r="O140" s="141"/>
      <c r="P140" s="145"/>
      <c r="Q140" s="141"/>
      <c r="R140" s="144"/>
      <c r="S140" s="141"/>
      <c r="T140" s="141"/>
      <c r="U140" s="141"/>
    </row>
    <row r="141" ht="12.75" customHeight="1">
      <c r="A141" s="141"/>
      <c r="B141" s="141"/>
      <c r="C141" s="141"/>
      <c r="D141" s="141"/>
      <c r="E141" s="50"/>
      <c r="F141" s="141"/>
      <c r="G141" s="141"/>
      <c r="H141" s="141"/>
      <c r="I141" s="141"/>
      <c r="J141" s="141"/>
      <c r="K141" s="141"/>
      <c r="L141" s="141"/>
      <c r="M141" s="144"/>
      <c r="N141" s="144"/>
      <c r="O141" s="141"/>
      <c r="P141" s="145"/>
      <c r="Q141" s="141"/>
      <c r="R141" s="144"/>
      <c r="S141" s="141"/>
      <c r="T141" s="141"/>
      <c r="U141" s="141"/>
    </row>
    <row r="142" ht="12.75" customHeight="1">
      <c r="A142" s="141"/>
      <c r="B142" s="141"/>
      <c r="C142" s="141"/>
      <c r="D142" s="141"/>
      <c r="E142" s="50"/>
      <c r="F142" s="141"/>
      <c r="G142" s="141"/>
      <c r="H142" s="141"/>
      <c r="I142" s="141"/>
      <c r="J142" s="141"/>
      <c r="K142" s="141"/>
      <c r="L142" s="141"/>
      <c r="M142" s="144"/>
      <c r="N142" s="144"/>
      <c r="O142" s="141"/>
      <c r="P142" s="145"/>
      <c r="Q142" s="141"/>
      <c r="R142" s="144"/>
      <c r="S142" s="141"/>
      <c r="T142" s="141"/>
      <c r="U142" s="141"/>
    </row>
    <row r="143" ht="12.75" customHeight="1">
      <c r="A143" s="141"/>
      <c r="B143" s="141"/>
      <c r="C143" s="141"/>
      <c r="D143" s="141"/>
      <c r="E143" s="50"/>
      <c r="F143" s="141"/>
      <c r="G143" s="141"/>
      <c r="H143" s="141"/>
      <c r="I143" s="141"/>
      <c r="J143" s="141"/>
      <c r="K143" s="141"/>
      <c r="L143" s="141"/>
      <c r="M143" s="144"/>
      <c r="N143" s="144"/>
      <c r="O143" s="141"/>
      <c r="P143" s="145"/>
      <c r="Q143" s="141"/>
      <c r="R143" s="144"/>
      <c r="S143" s="141"/>
      <c r="T143" s="141"/>
      <c r="U143" s="141"/>
    </row>
    <row r="144" ht="12.75" customHeight="1">
      <c r="A144" s="141"/>
      <c r="B144" s="141"/>
      <c r="C144" s="141"/>
      <c r="D144" s="141"/>
      <c r="E144" s="50"/>
      <c r="F144" s="141"/>
      <c r="G144" s="141"/>
      <c r="H144" s="141"/>
      <c r="I144" s="141"/>
      <c r="J144" s="141"/>
      <c r="K144" s="141"/>
      <c r="L144" s="141"/>
      <c r="M144" s="144"/>
      <c r="N144" s="144"/>
      <c r="O144" s="141"/>
      <c r="P144" s="145"/>
      <c r="Q144" s="141"/>
      <c r="R144" s="144"/>
      <c r="S144" s="141"/>
      <c r="T144" s="141"/>
      <c r="U144" s="141"/>
    </row>
    <row r="145" ht="12.75" customHeight="1">
      <c r="A145" s="141"/>
      <c r="B145" s="141"/>
      <c r="C145" s="141"/>
      <c r="D145" s="141"/>
      <c r="E145" s="50"/>
      <c r="F145" s="141"/>
      <c r="G145" s="141"/>
      <c r="H145" s="141"/>
      <c r="I145" s="141"/>
      <c r="J145" s="141"/>
      <c r="K145" s="141"/>
      <c r="L145" s="141"/>
      <c r="M145" s="144"/>
      <c r="N145" s="144"/>
      <c r="O145" s="141"/>
      <c r="P145" s="145"/>
      <c r="Q145" s="141"/>
      <c r="R145" s="144"/>
      <c r="S145" s="141"/>
      <c r="T145" s="141"/>
      <c r="U145" s="141"/>
    </row>
    <row r="146" ht="12.75" customHeight="1">
      <c r="A146" s="141"/>
      <c r="B146" s="141"/>
      <c r="C146" s="141"/>
      <c r="D146" s="141"/>
      <c r="E146" s="50"/>
      <c r="F146" s="141"/>
      <c r="G146" s="141"/>
      <c r="H146" s="141"/>
      <c r="I146" s="141"/>
      <c r="J146" s="141"/>
      <c r="K146" s="141"/>
      <c r="L146" s="141"/>
      <c r="M146" s="144"/>
      <c r="N146" s="144"/>
      <c r="O146" s="141"/>
      <c r="P146" s="145"/>
      <c r="Q146" s="141"/>
      <c r="R146" s="144"/>
      <c r="S146" s="141"/>
      <c r="T146" s="141"/>
      <c r="U146" s="141"/>
    </row>
    <row r="147" ht="12.75" customHeight="1">
      <c r="A147" s="141"/>
      <c r="B147" s="141"/>
      <c r="C147" s="141"/>
      <c r="D147" s="141"/>
      <c r="E147" s="50"/>
      <c r="F147" s="141"/>
      <c r="G147" s="141"/>
      <c r="H147" s="141"/>
      <c r="I147" s="141"/>
      <c r="J147" s="141"/>
      <c r="K147" s="141"/>
      <c r="L147" s="141"/>
      <c r="M147" s="144"/>
      <c r="N147" s="144"/>
      <c r="O147" s="141"/>
      <c r="P147" s="145"/>
      <c r="Q147" s="141"/>
      <c r="R147" s="144"/>
      <c r="S147" s="141"/>
      <c r="T147" s="141"/>
      <c r="U147" s="141"/>
    </row>
    <row r="148" ht="12.75" customHeight="1">
      <c r="A148" s="141"/>
      <c r="B148" s="141"/>
      <c r="C148" s="141"/>
      <c r="D148" s="141"/>
      <c r="E148" s="50"/>
      <c r="F148" s="141"/>
      <c r="G148" s="141"/>
      <c r="H148" s="141"/>
      <c r="I148" s="141"/>
      <c r="J148" s="141"/>
      <c r="K148" s="141"/>
      <c r="L148" s="141"/>
      <c r="M148" s="144"/>
      <c r="N148" s="144"/>
      <c r="O148" s="141"/>
      <c r="P148" s="145"/>
      <c r="Q148" s="141"/>
      <c r="R148" s="144"/>
      <c r="S148" s="141"/>
      <c r="T148" s="141"/>
      <c r="U148" s="141"/>
    </row>
    <row r="149" ht="12.75" customHeight="1">
      <c r="A149" s="141"/>
      <c r="B149" s="141"/>
      <c r="C149" s="141"/>
      <c r="D149" s="141"/>
      <c r="E149" s="50"/>
      <c r="F149" s="141"/>
      <c r="G149" s="141"/>
      <c r="H149" s="141"/>
      <c r="I149" s="141"/>
      <c r="J149" s="141"/>
      <c r="K149" s="141"/>
      <c r="L149" s="141"/>
      <c r="M149" s="144"/>
      <c r="N149" s="144"/>
      <c r="O149" s="141"/>
      <c r="P149" s="145"/>
      <c r="Q149" s="141"/>
      <c r="R149" s="144"/>
      <c r="S149" s="141"/>
      <c r="T149" s="141"/>
      <c r="U149" s="141"/>
    </row>
    <row r="150" ht="12.75" customHeight="1">
      <c r="A150" s="141"/>
      <c r="B150" s="141"/>
      <c r="C150" s="141"/>
      <c r="D150" s="141"/>
      <c r="E150" s="50"/>
      <c r="F150" s="141"/>
      <c r="G150" s="141"/>
      <c r="H150" s="141"/>
      <c r="I150" s="141"/>
      <c r="J150" s="141"/>
      <c r="K150" s="141"/>
      <c r="L150" s="141"/>
      <c r="M150" s="144"/>
      <c r="N150" s="144"/>
      <c r="O150" s="141"/>
      <c r="P150" s="145"/>
      <c r="Q150" s="141"/>
      <c r="R150" s="144"/>
      <c r="S150" s="141"/>
      <c r="T150" s="141"/>
      <c r="U150" s="141"/>
    </row>
    <row r="151" ht="12.75" customHeight="1">
      <c r="A151" s="141"/>
      <c r="B151" s="141"/>
      <c r="C151" s="141"/>
      <c r="D151" s="141"/>
      <c r="E151" s="50"/>
      <c r="F151" s="141"/>
      <c r="G151" s="141"/>
      <c r="H151" s="141"/>
      <c r="I151" s="141"/>
      <c r="J151" s="141"/>
      <c r="K151" s="141"/>
      <c r="L151" s="141"/>
      <c r="M151" s="144"/>
      <c r="N151" s="144"/>
      <c r="O151" s="141"/>
      <c r="P151" s="145"/>
      <c r="Q151" s="141"/>
      <c r="R151" s="144"/>
      <c r="S151" s="141"/>
      <c r="T151" s="141"/>
      <c r="U151" s="141"/>
    </row>
    <row r="152" ht="12.75" customHeight="1">
      <c r="A152" s="141"/>
      <c r="B152" s="141"/>
      <c r="C152" s="141"/>
      <c r="D152" s="141"/>
      <c r="E152" s="50"/>
      <c r="F152" s="141"/>
      <c r="G152" s="141"/>
      <c r="H152" s="141"/>
      <c r="I152" s="141"/>
      <c r="J152" s="141"/>
      <c r="K152" s="141"/>
      <c r="L152" s="141"/>
      <c r="M152" s="144"/>
      <c r="N152" s="144"/>
      <c r="O152" s="141"/>
      <c r="P152" s="145"/>
      <c r="Q152" s="141"/>
      <c r="R152" s="144"/>
      <c r="S152" s="141"/>
      <c r="T152" s="141"/>
      <c r="U152" s="141"/>
    </row>
    <row r="153" ht="12.75" customHeight="1">
      <c r="A153" s="141"/>
      <c r="B153" s="141"/>
      <c r="C153" s="141"/>
      <c r="D153" s="141"/>
      <c r="E153" s="50"/>
      <c r="F153" s="141"/>
      <c r="G153" s="141"/>
      <c r="H153" s="141"/>
      <c r="I153" s="141"/>
      <c r="J153" s="141"/>
      <c r="K153" s="141"/>
      <c r="L153" s="141"/>
      <c r="M153" s="144"/>
      <c r="N153" s="144"/>
      <c r="O153" s="141"/>
      <c r="P153" s="145"/>
      <c r="Q153" s="141"/>
      <c r="R153" s="144"/>
      <c r="S153" s="141"/>
      <c r="T153" s="141"/>
      <c r="U153" s="141"/>
    </row>
    <row r="154" ht="12.75" customHeight="1">
      <c r="A154" s="141"/>
      <c r="B154" s="141"/>
      <c r="C154" s="141"/>
      <c r="D154" s="141"/>
      <c r="E154" s="50"/>
      <c r="F154" s="141"/>
      <c r="G154" s="141"/>
      <c r="H154" s="141"/>
      <c r="I154" s="141"/>
      <c r="J154" s="141"/>
      <c r="K154" s="141"/>
      <c r="L154" s="141"/>
      <c r="M154" s="144"/>
      <c r="N154" s="144"/>
      <c r="O154" s="141"/>
      <c r="P154" s="145"/>
      <c r="Q154" s="141"/>
      <c r="R154" s="144"/>
      <c r="S154" s="141"/>
      <c r="T154" s="141"/>
      <c r="U154" s="141"/>
    </row>
    <row r="155" ht="12.75" customHeight="1">
      <c r="A155" s="141"/>
      <c r="B155" s="141"/>
      <c r="C155" s="141"/>
      <c r="D155" s="141"/>
      <c r="E155" s="50"/>
      <c r="F155" s="141"/>
      <c r="G155" s="141"/>
      <c r="H155" s="141"/>
      <c r="I155" s="141"/>
      <c r="J155" s="141"/>
      <c r="K155" s="141"/>
      <c r="L155" s="141"/>
      <c r="M155" s="144"/>
      <c r="N155" s="144"/>
      <c r="O155" s="141"/>
      <c r="P155" s="145"/>
      <c r="Q155" s="141"/>
      <c r="R155" s="144"/>
      <c r="S155" s="141"/>
      <c r="T155" s="141"/>
      <c r="U155" s="141"/>
    </row>
    <row r="156" ht="12.75" customHeight="1">
      <c r="A156" s="141"/>
      <c r="B156" s="141"/>
      <c r="C156" s="141"/>
      <c r="D156" s="141"/>
      <c r="E156" s="50"/>
      <c r="F156" s="141"/>
      <c r="G156" s="141"/>
      <c r="H156" s="141"/>
      <c r="I156" s="141"/>
      <c r="J156" s="141"/>
      <c r="K156" s="141"/>
      <c r="L156" s="141"/>
      <c r="M156" s="144"/>
      <c r="N156" s="144"/>
      <c r="O156" s="141"/>
      <c r="P156" s="145"/>
      <c r="Q156" s="141"/>
      <c r="R156" s="144"/>
      <c r="S156" s="141"/>
      <c r="T156" s="141"/>
      <c r="U156" s="141"/>
    </row>
    <row r="157" ht="12.75" customHeight="1">
      <c r="A157" s="141"/>
      <c r="B157" s="141"/>
      <c r="C157" s="141"/>
      <c r="D157" s="141"/>
      <c r="E157" s="50"/>
      <c r="F157" s="141"/>
      <c r="G157" s="141"/>
      <c r="H157" s="141"/>
      <c r="I157" s="141"/>
      <c r="J157" s="141"/>
      <c r="K157" s="141"/>
      <c r="L157" s="141"/>
      <c r="M157" s="144"/>
      <c r="N157" s="144"/>
      <c r="O157" s="141"/>
      <c r="P157" s="145"/>
      <c r="Q157" s="141"/>
      <c r="R157" s="144"/>
      <c r="S157" s="141"/>
      <c r="T157" s="141"/>
      <c r="U157" s="141"/>
    </row>
    <row r="158" ht="12.75" customHeight="1">
      <c r="A158" s="141"/>
      <c r="B158" s="141"/>
      <c r="C158" s="141"/>
      <c r="D158" s="141"/>
      <c r="E158" s="50"/>
      <c r="F158" s="141"/>
      <c r="G158" s="141"/>
      <c r="H158" s="141"/>
      <c r="I158" s="141"/>
      <c r="J158" s="141"/>
      <c r="K158" s="141"/>
      <c r="L158" s="141"/>
      <c r="M158" s="144"/>
      <c r="N158" s="144"/>
      <c r="O158" s="141"/>
      <c r="P158" s="145"/>
      <c r="Q158" s="141"/>
      <c r="R158" s="144"/>
      <c r="S158" s="141"/>
      <c r="T158" s="141"/>
      <c r="U158" s="141"/>
    </row>
    <row r="159" ht="12.75" customHeight="1">
      <c r="A159" s="141"/>
      <c r="B159" s="141"/>
      <c r="C159" s="141"/>
      <c r="D159" s="141"/>
      <c r="E159" s="50"/>
      <c r="F159" s="141"/>
      <c r="G159" s="141"/>
      <c r="H159" s="141"/>
      <c r="I159" s="141"/>
      <c r="J159" s="141"/>
      <c r="K159" s="141"/>
      <c r="L159" s="141"/>
      <c r="M159" s="144"/>
      <c r="N159" s="144"/>
      <c r="O159" s="141"/>
      <c r="P159" s="145"/>
      <c r="Q159" s="141"/>
      <c r="R159" s="144"/>
      <c r="S159" s="141"/>
      <c r="T159" s="141"/>
      <c r="U159" s="141"/>
    </row>
    <row r="160" ht="12.75" customHeight="1">
      <c r="A160" s="141"/>
      <c r="B160" s="141"/>
      <c r="C160" s="141"/>
      <c r="D160" s="141"/>
      <c r="E160" s="50"/>
      <c r="F160" s="141"/>
      <c r="G160" s="141"/>
      <c r="H160" s="141"/>
      <c r="I160" s="141"/>
      <c r="J160" s="141"/>
      <c r="K160" s="141"/>
      <c r="L160" s="141"/>
      <c r="M160" s="144"/>
      <c r="N160" s="144"/>
      <c r="O160" s="141"/>
      <c r="P160" s="145"/>
      <c r="Q160" s="141"/>
      <c r="R160" s="144"/>
      <c r="S160" s="141"/>
      <c r="T160" s="141"/>
      <c r="U160" s="141"/>
    </row>
    <row r="161" ht="12.75" customHeight="1">
      <c r="A161" s="141"/>
      <c r="B161" s="141"/>
      <c r="C161" s="141"/>
      <c r="D161" s="141"/>
      <c r="E161" s="50"/>
      <c r="F161" s="141"/>
      <c r="G161" s="141"/>
      <c r="H161" s="141"/>
      <c r="I161" s="141"/>
      <c r="J161" s="141"/>
      <c r="K161" s="141"/>
      <c r="L161" s="141"/>
      <c r="M161" s="144"/>
      <c r="N161" s="144"/>
      <c r="O161" s="141"/>
      <c r="P161" s="145"/>
      <c r="Q161" s="141"/>
      <c r="R161" s="144"/>
      <c r="S161" s="141"/>
      <c r="T161" s="141"/>
      <c r="U161" s="141"/>
    </row>
    <row r="162" ht="12.75" customHeight="1">
      <c r="A162" s="141"/>
      <c r="B162" s="141"/>
      <c r="C162" s="141"/>
      <c r="D162" s="141"/>
      <c r="E162" s="50"/>
      <c r="F162" s="141"/>
      <c r="G162" s="141"/>
      <c r="H162" s="141"/>
      <c r="I162" s="141"/>
      <c r="J162" s="141"/>
      <c r="K162" s="141"/>
      <c r="L162" s="141"/>
      <c r="M162" s="144"/>
      <c r="N162" s="144"/>
      <c r="O162" s="141"/>
      <c r="P162" s="145"/>
      <c r="Q162" s="141"/>
      <c r="R162" s="144"/>
      <c r="S162" s="141"/>
      <c r="T162" s="141"/>
      <c r="U162" s="141"/>
    </row>
    <row r="163" ht="12.75" customHeight="1">
      <c r="A163" s="141"/>
      <c r="B163" s="141"/>
      <c r="C163" s="141"/>
      <c r="D163" s="141"/>
      <c r="E163" s="50"/>
      <c r="F163" s="141"/>
      <c r="G163" s="141"/>
      <c r="H163" s="141"/>
      <c r="I163" s="141"/>
      <c r="J163" s="141"/>
      <c r="K163" s="141"/>
      <c r="L163" s="141"/>
      <c r="M163" s="144"/>
      <c r="N163" s="144"/>
      <c r="O163" s="141"/>
      <c r="P163" s="145"/>
      <c r="Q163" s="141"/>
      <c r="R163" s="144"/>
      <c r="S163" s="141"/>
      <c r="T163" s="141"/>
      <c r="U163" s="141"/>
    </row>
    <row r="164" ht="12.75" customHeight="1">
      <c r="A164" s="141"/>
      <c r="B164" s="141"/>
      <c r="C164" s="141"/>
      <c r="D164" s="141"/>
      <c r="E164" s="50"/>
      <c r="F164" s="141"/>
      <c r="G164" s="141"/>
      <c r="H164" s="141"/>
      <c r="I164" s="141"/>
      <c r="J164" s="141"/>
      <c r="K164" s="141"/>
      <c r="L164" s="141"/>
      <c r="M164" s="144"/>
      <c r="N164" s="144"/>
      <c r="O164" s="141"/>
      <c r="P164" s="145"/>
      <c r="Q164" s="141"/>
      <c r="R164" s="144"/>
      <c r="S164" s="141"/>
      <c r="T164" s="141"/>
      <c r="U164" s="141"/>
    </row>
    <row r="165" ht="12.75" customHeight="1">
      <c r="A165" s="141"/>
      <c r="B165" s="141"/>
      <c r="C165" s="141"/>
      <c r="D165" s="141"/>
      <c r="E165" s="50"/>
      <c r="F165" s="141"/>
      <c r="G165" s="141"/>
      <c r="H165" s="141"/>
      <c r="I165" s="141"/>
      <c r="J165" s="141"/>
      <c r="K165" s="141"/>
      <c r="L165" s="141"/>
      <c r="M165" s="144"/>
      <c r="N165" s="144"/>
      <c r="O165" s="141"/>
      <c r="P165" s="145"/>
      <c r="Q165" s="141"/>
      <c r="R165" s="144"/>
      <c r="S165" s="141"/>
      <c r="T165" s="141"/>
      <c r="U165" s="141"/>
    </row>
    <row r="166" ht="12.75" customHeight="1">
      <c r="A166" s="141"/>
      <c r="B166" s="141"/>
      <c r="C166" s="141"/>
      <c r="D166" s="141"/>
      <c r="E166" s="50"/>
      <c r="F166" s="141"/>
      <c r="G166" s="141"/>
      <c r="H166" s="141"/>
      <c r="I166" s="141"/>
      <c r="J166" s="141"/>
      <c r="K166" s="141"/>
      <c r="L166" s="141"/>
      <c r="M166" s="144"/>
      <c r="N166" s="144"/>
      <c r="O166" s="141"/>
      <c r="P166" s="145"/>
      <c r="Q166" s="141"/>
      <c r="R166" s="144"/>
      <c r="S166" s="141"/>
      <c r="T166" s="141"/>
      <c r="U166" s="141"/>
    </row>
    <row r="167" ht="12.75" customHeight="1">
      <c r="A167" s="141"/>
      <c r="B167" s="141"/>
      <c r="C167" s="141"/>
      <c r="D167" s="141"/>
      <c r="E167" s="50"/>
      <c r="F167" s="141"/>
      <c r="G167" s="141"/>
      <c r="H167" s="141"/>
      <c r="I167" s="141"/>
      <c r="J167" s="141"/>
      <c r="K167" s="141"/>
      <c r="L167" s="141"/>
      <c r="M167" s="144"/>
      <c r="N167" s="144"/>
      <c r="O167" s="141"/>
      <c r="P167" s="145"/>
      <c r="Q167" s="141"/>
      <c r="R167" s="144"/>
      <c r="S167" s="141"/>
      <c r="T167" s="141"/>
      <c r="U167" s="141"/>
    </row>
    <row r="168" ht="12.75" customHeight="1">
      <c r="A168" s="141"/>
      <c r="B168" s="141"/>
      <c r="C168" s="141"/>
      <c r="D168" s="141"/>
      <c r="E168" s="50"/>
      <c r="F168" s="141"/>
      <c r="G168" s="141"/>
      <c r="H168" s="141"/>
      <c r="I168" s="141"/>
      <c r="J168" s="141"/>
      <c r="K168" s="141"/>
      <c r="L168" s="141"/>
      <c r="M168" s="144"/>
      <c r="N168" s="144"/>
      <c r="O168" s="141"/>
      <c r="P168" s="145"/>
      <c r="Q168" s="141"/>
      <c r="R168" s="144"/>
      <c r="S168" s="141"/>
      <c r="T168" s="141"/>
      <c r="U168" s="141"/>
    </row>
    <row r="169" ht="12.75" customHeight="1">
      <c r="A169" s="141"/>
      <c r="B169" s="141"/>
      <c r="C169" s="141"/>
      <c r="D169" s="141"/>
      <c r="E169" s="50"/>
      <c r="F169" s="141"/>
      <c r="G169" s="141"/>
      <c r="H169" s="141"/>
      <c r="I169" s="141"/>
      <c r="J169" s="141"/>
      <c r="K169" s="141"/>
      <c r="L169" s="141"/>
      <c r="M169" s="144"/>
      <c r="N169" s="144"/>
      <c r="O169" s="141"/>
      <c r="P169" s="145"/>
      <c r="Q169" s="141"/>
      <c r="R169" s="144"/>
      <c r="S169" s="141"/>
      <c r="T169" s="141"/>
      <c r="U169" s="141"/>
    </row>
    <row r="170" ht="12.75" customHeight="1">
      <c r="A170" s="141"/>
      <c r="B170" s="141"/>
      <c r="C170" s="141"/>
      <c r="D170" s="141"/>
      <c r="E170" s="50"/>
      <c r="F170" s="141"/>
      <c r="G170" s="141"/>
      <c r="H170" s="141"/>
      <c r="I170" s="141"/>
      <c r="J170" s="141"/>
      <c r="K170" s="141"/>
      <c r="L170" s="141"/>
      <c r="M170" s="144"/>
      <c r="N170" s="144"/>
      <c r="O170" s="141"/>
      <c r="P170" s="145"/>
      <c r="Q170" s="141"/>
      <c r="R170" s="144"/>
      <c r="S170" s="141"/>
      <c r="T170" s="141"/>
      <c r="U170" s="141"/>
    </row>
    <row r="171" ht="12.75" customHeight="1">
      <c r="A171" s="141"/>
      <c r="B171" s="141"/>
      <c r="C171" s="141"/>
      <c r="D171" s="141"/>
      <c r="E171" s="50"/>
      <c r="F171" s="141"/>
      <c r="G171" s="141"/>
      <c r="H171" s="141"/>
      <c r="I171" s="141"/>
      <c r="J171" s="141"/>
      <c r="K171" s="141"/>
      <c r="L171" s="141"/>
      <c r="M171" s="144"/>
      <c r="N171" s="144"/>
      <c r="O171" s="141"/>
      <c r="P171" s="145"/>
      <c r="Q171" s="141"/>
      <c r="R171" s="144"/>
      <c r="S171" s="141"/>
      <c r="T171" s="141"/>
      <c r="U171" s="141"/>
    </row>
    <row r="172" ht="12.75" customHeight="1">
      <c r="A172" s="141"/>
      <c r="B172" s="141"/>
      <c r="C172" s="141"/>
      <c r="D172" s="141"/>
      <c r="E172" s="50"/>
      <c r="F172" s="141"/>
      <c r="G172" s="141"/>
      <c r="H172" s="141"/>
      <c r="I172" s="141"/>
      <c r="J172" s="141"/>
      <c r="K172" s="141"/>
      <c r="L172" s="141"/>
      <c r="M172" s="144"/>
      <c r="N172" s="144"/>
      <c r="O172" s="141"/>
      <c r="P172" s="145"/>
      <c r="Q172" s="141"/>
      <c r="R172" s="144"/>
      <c r="S172" s="141"/>
      <c r="T172" s="141"/>
      <c r="U172" s="141"/>
    </row>
    <row r="173" ht="12.75" customHeight="1">
      <c r="A173" s="141"/>
      <c r="B173" s="141"/>
      <c r="C173" s="141"/>
      <c r="D173" s="141"/>
      <c r="E173" s="50"/>
      <c r="F173" s="141"/>
      <c r="G173" s="141"/>
      <c r="H173" s="141"/>
      <c r="I173" s="141"/>
      <c r="J173" s="141"/>
      <c r="K173" s="141"/>
      <c r="L173" s="141"/>
      <c r="M173" s="144"/>
      <c r="N173" s="144"/>
      <c r="O173" s="141"/>
      <c r="P173" s="145"/>
      <c r="Q173" s="141"/>
      <c r="R173" s="144"/>
      <c r="S173" s="141"/>
      <c r="T173" s="141"/>
      <c r="U173" s="141"/>
    </row>
    <row r="174" ht="12.75" customHeight="1">
      <c r="A174" s="141"/>
      <c r="B174" s="141"/>
      <c r="C174" s="141"/>
      <c r="D174" s="141"/>
      <c r="E174" s="50"/>
      <c r="F174" s="141"/>
      <c r="G174" s="141"/>
      <c r="H174" s="141"/>
      <c r="I174" s="141"/>
      <c r="J174" s="141"/>
      <c r="K174" s="141"/>
      <c r="L174" s="141"/>
      <c r="M174" s="144"/>
      <c r="N174" s="144"/>
      <c r="O174" s="141"/>
      <c r="P174" s="145"/>
      <c r="Q174" s="141"/>
      <c r="R174" s="144"/>
      <c r="S174" s="141"/>
      <c r="T174" s="141"/>
      <c r="U174" s="141"/>
    </row>
    <row r="175" ht="12.75" customHeight="1">
      <c r="A175" s="141"/>
      <c r="B175" s="141"/>
      <c r="C175" s="141"/>
      <c r="D175" s="141"/>
      <c r="E175" s="50"/>
      <c r="F175" s="141"/>
      <c r="G175" s="141"/>
      <c r="H175" s="141"/>
      <c r="I175" s="141"/>
      <c r="J175" s="141"/>
      <c r="K175" s="141"/>
      <c r="L175" s="141"/>
      <c r="M175" s="144"/>
      <c r="N175" s="144"/>
      <c r="O175" s="141"/>
      <c r="P175" s="145"/>
      <c r="Q175" s="141"/>
      <c r="R175" s="144"/>
      <c r="S175" s="141"/>
      <c r="T175" s="141"/>
      <c r="U175" s="141"/>
    </row>
    <row r="176" ht="12.75" customHeight="1">
      <c r="A176" s="141"/>
      <c r="B176" s="141"/>
      <c r="C176" s="141"/>
      <c r="D176" s="141"/>
      <c r="E176" s="50"/>
      <c r="F176" s="141"/>
      <c r="G176" s="141"/>
      <c r="H176" s="141"/>
      <c r="I176" s="141"/>
      <c r="J176" s="141"/>
      <c r="K176" s="141"/>
      <c r="L176" s="141"/>
      <c r="M176" s="144"/>
      <c r="N176" s="144"/>
      <c r="O176" s="141"/>
      <c r="P176" s="145"/>
      <c r="Q176" s="141"/>
      <c r="R176" s="144"/>
      <c r="S176" s="141"/>
      <c r="T176" s="141"/>
      <c r="U176" s="141"/>
    </row>
    <row r="177" ht="12.75" customHeight="1">
      <c r="A177" s="141"/>
      <c r="B177" s="141"/>
      <c r="C177" s="141"/>
      <c r="D177" s="141"/>
      <c r="E177" s="50"/>
      <c r="F177" s="141"/>
      <c r="G177" s="141"/>
      <c r="H177" s="141"/>
      <c r="I177" s="141"/>
      <c r="J177" s="141"/>
      <c r="K177" s="141"/>
      <c r="L177" s="141"/>
      <c r="M177" s="144"/>
      <c r="N177" s="144"/>
      <c r="O177" s="141"/>
      <c r="P177" s="145"/>
      <c r="Q177" s="141"/>
      <c r="R177" s="144"/>
      <c r="S177" s="141"/>
      <c r="T177" s="141"/>
      <c r="U177" s="141"/>
    </row>
    <row r="178" ht="12.75" customHeight="1">
      <c r="A178" s="141"/>
      <c r="B178" s="141"/>
      <c r="C178" s="141"/>
      <c r="D178" s="141"/>
      <c r="E178" s="50"/>
      <c r="F178" s="141"/>
      <c r="G178" s="141"/>
      <c r="H178" s="141"/>
      <c r="I178" s="141"/>
      <c r="J178" s="141"/>
      <c r="K178" s="141"/>
      <c r="L178" s="141"/>
      <c r="M178" s="144"/>
      <c r="N178" s="144"/>
      <c r="O178" s="141"/>
      <c r="P178" s="145"/>
      <c r="Q178" s="141"/>
      <c r="R178" s="144"/>
      <c r="S178" s="141"/>
      <c r="T178" s="141"/>
      <c r="U178" s="141"/>
    </row>
    <row r="179" ht="12.75" customHeight="1">
      <c r="A179" s="141"/>
      <c r="B179" s="141"/>
      <c r="C179" s="141"/>
      <c r="D179" s="141"/>
      <c r="E179" s="50"/>
      <c r="F179" s="141"/>
      <c r="G179" s="141"/>
      <c r="H179" s="141"/>
      <c r="I179" s="141"/>
      <c r="J179" s="141"/>
      <c r="K179" s="141"/>
      <c r="L179" s="141"/>
      <c r="M179" s="144"/>
      <c r="N179" s="144"/>
      <c r="O179" s="141"/>
      <c r="P179" s="145"/>
      <c r="Q179" s="141"/>
      <c r="R179" s="144"/>
      <c r="S179" s="141"/>
      <c r="T179" s="141"/>
      <c r="U179" s="141"/>
    </row>
    <row r="180" ht="12.75" customHeight="1">
      <c r="A180" s="141"/>
      <c r="B180" s="141"/>
      <c r="C180" s="141"/>
      <c r="D180" s="141"/>
      <c r="E180" s="50"/>
      <c r="F180" s="141"/>
      <c r="G180" s="141"/>
      <c r="H180" s="141"/>
      <c r="I180" s="141"/>
      <c r="J180" s="141"/>
      <c r="K180" s="141"/>
      <c r="L180" s="141"/>
      <c r="M180" s="144"/>
      <c r="N180" s="144"/>
      <c r="O180" s="141"/>
      <c r="P180" s="145"/>
      <c r="Q180" s="141"/>
      <c r="R180" s="144"/>
      <c r="S180" s="141"/>
      <c r="T180" s="141"/>
      <c r="U180" s="141"/>
    </row>
    <row r="181" ht="12.75" customHeight="1">
      <c r="A181" s="141"/>
      <c r="B181" s="141"/>
      <c r="C181" s="141"/>
      <c r="D181" s="141"/>
      <c r="E181" s="50"/>
      <c r="F181" s="141"/>
      <c r="G181" s="141"/>
      <c r="H181" s="141"/>
      <c r="I181" s="141"/>
      <c r="J181" s="141"/>
      <c r="K181" s="141"/>
      <c r="L181" s="141"/>
      <c r="M181" s="144"/>
      <c r="N181" s="144"/>
      <c r="O181" s="141"/>
      <c r="P181" s="145"/>
      <c r="Q181" s="141"/>
      <c r="R181" s="144"/>
      <c r="S181" s="141"/>
      <c r="T181" s="141"/>
      <c r="U181" s="141"/>
    </row>
    <row r="182" ht="12.75" customHeight="1">
      <c r="A182" s="141"/>
      <c r="B182" s="141"/>
      <c r="C182" s="141"/>
      <c r="D182" s="141"/>
      <c r="E182" s="50"/>
      <c r="F182" s="141"/>
      <c r="G182" s="141"/>
      <c r="H182" s="141"/>
      <c r="I182" s="141"/>
      <c r="J182" s="141"/>
      <c r="K182" s="141"/>
      <c r="L182" s="141"/>
      <c r="M182" s="144"/>
      <c r="N182" s="144"/>
      <c r="O182" s="141"/>
      <c r="P182" s="145"/>
      <c r="Q182" s="141"/>
      <c r="R182" s="144"/>
      <c r="S182" s="141"/>
      <c r="T182" s="141"/>
      <c r="U182" s="141"/>
    </row>
    <row r="183" ht="12.75" customHeight="1">
      <c r="A183" s="141"/>
      <c r="B183" s="141"/>
      <c r="C183" s="141"/>
      <c r="D183" s="141"/>
      <c r="E183" s="50"/>
      <c r="F183" s="141"/>
      <c r="G183" s="141"/>
      <c r="H183" s="141"/>
      <c r="I183" s="141"/>
      <c r="J183" s="141"/>
      <c r="K183" s="141"/>
      <c r="L183" s="141"/>
      <c r="M183" s="144"/>
      <c r="N183" s="144"/>
      <c r="O183" s="141"/>
      <c r="P183" s="145"/>
      <c r="Q183" s="141"/>
      <c r="R183" s="144"/>
      <c r="S183" s="141"/>
      <c r="T183" s="141"/>
      <c r="U183" s="141"/>
    </row>
    <row r="184" ht="12.75" customHeight="1">
      <c r="A184" s="141"/>
      <c r="B184" s="141"/>
      <c r="C184" s="141"/>
      <c r="D184" s="141"/>
      <c r="E184" s="50"/>
      <c r="F184" s="141"/>
      <c r="G184" s="141"/>
      <c r="H184" s="141"/>
      <c r="I184" s="141"/>
      <c r="J184" s="141"/>
      <c r="K184" s="141"/>
      <c r="L184" s="141"/>
      <c r="M184" s="144"/>
      <c r="N184" s="144"/>
      <c r="O184" s="141"/>
      <c r="P184" s="145"/>
      <c r="Q184" s="141"/>
      <c r="R184" s="144"/>
      <c r="S184" s="141"/>
      <c r="T184" s="141"/>
      <c r="U184" s="141"/>
    </row>
    <row r="185" ht="12.75" customHeight="1">
      <c r="A185" s="141"/>
      <c r="B185" s="141"/>
      <c r="C185" s="141"/>
      <c r="D185" s="141"/>
      <c r="E185" s="50"/>
      <c r="F185" s="141"/>
      <c r="G185" s="141"/>
      <c r="H185" s="141"/>
      <c r="I185" s="141"/>
      <c r="J185" s="141"/>
      <c r="K185" s="141"/>
      <c r="L185" s="141"/>
      <c r="M185" s="144"/>
      <c r="N185" s="144"/>
      <c r="O185" s="141"/>
      <c r="P185" s="145"/>
      <c r="Q185" s="141"/>
      <c r="R185" s="144"/>
      <c r="S185" s="141"/>
      <c r="T185" s="141"/>
      <c r="U185" s="141"/>
    </row>
    <row r="186" ht="12.75" customHeight="1">
      <c r="A186" s="141"/>
      <c r="B186" s="141"/>
      <c r="C186" s="141"/>
      <c r="D186" s="141"/>
      <c r="E186" s="50"/>
      <c r="F186" s="141"/>
      <c r="G186" s="141"/>
      <c r="H186" s="141"/>
      <c r="I186" s="141"/>
      <c r="J186" s="141"/>
      <c r="K186" s="141"/>
      <c r="L186" s="141"/>
      <c r="M186" s="144"/>
      <c r="N186" s="144"/>
      <c r="O186" s="141"/>
      <c r="P186" s="145"/>
      <c r="Q186" s="141"/>
      <c r="R186" s="144"/>
      <c r="S186" s="141"/>
      <c r="T186" s="141"/>
      <c r="U186" s="141"/>
    </row>
    <row r="187" ht="12.75" customHeight="1">
      <c r="A187" s="141"/>
      <c r="B187" s="141"/>
      <c r="C187" s="141"/>
      <c r="D187" s="141"/>
      <c r="E187" s="50"/>
      <c r="F187" s="141"/>
      <c r="G187" s="141"/>
      <c r="H187" s="141"/>
      <c r="I187" s="141"/>
      <c r="J187" s="141"/>
      <c r="K187" s="141"/>
      <c r="L187" s="141"/>
      <c r="M187" s="144"/>
      <c r="N187" s="144"/>
      <c r="O187" s="141"/>
      <c r="P187" s="145"/>
      <c r="Q187" s="141"/>
      <c r="R187" s="144"/>
      <c r="S187" s="141"/>
      <c r="T187" s="141"/>
      <c r="U187" s="141"/>
    </row>
    <row r="188" ht="12.75" customHeight="1">
      <c r="A188" s="141"/>
      <c r="B188" s="141"/>
      <c r="C188" s="141"/>
      <c r="D188" s="141"/>
      <c r="E188" s="50"/>
      <c r="F188" s="141"/>
      <c r="G188" s="141"/>
      <c r="H188" s="141"/>
      <c r="I188" s="141"/>
      <c r="J188" s="141"/>
      <c r="K188" s="141"/>
      <c r="L188" s="141"/>
      <c r="M188" s="144"/>
      <c r="N188" s="144"/>
      <c r="O188" s="141"/>
      <c r="P188" s="145"/>
      <c r="Q188" s="141"/>
      <c r="R188" s="144"/>
      <c r="S188" s="141"/>
      <c r="T188" s="141"/>
      <c r="U188" s="141"/>
    </row>
    <row r="189" ht="12.75" customHeight="1">
      <c r="A189" s="141"/>
      <c r="B189" s="141"/>
      <c r="C189" s="141"/>
      <c r="D189" s="141"/>
      <c r="E189" s="50"/>
      <c r="F189" s="141"/>
      <c r="G189" s="141"/>
      <c r="H189" s="141"/>
      <c r="I189" s="141"/>
      <c r="J189" s="141"/>
      <c r="K189" s="141"/>
      <c r="L189" s="141"/>
      <c r="M189" s="144"/>
      <c r="N189" s="144"/>
      <c r="O189" s="141"/>
      <c r="P189" s="145"/>
      <c r="Q189" s="141"/>
      <c r="R189" s="144"/>
      <c r="S189" s="141"/>
      <c r="T189" s="141"/>
      <c r="U189" s="141"/>
    </row>
    <row r="190" ht="12.75" customHeight="1">
      <c r="A190" s="141"/>
      <c r="B190" s="141"/>
      <c r="C190" s="141"/>
      <c r="D190" s="141"/>
      <c r="E190" s="50"/>
      <c r="F190" s="141"/>
      <c r="G190" s="141"/>
      <c r="H190" s="141"/>
      <c r="I190" s="141"/>
      <c r="J190" s="141"/>
      <c r="K190" s="141"/>
      <c r="L190" s="141"/>
      <c r="M190" s="144"/>
      <c r="N190" s="144"/>
      <c r="O190" s="141"/>
      <c r="P190" s="145"/>
      <c r="Q190" s="141"/>
      <c r="R190" s="144"/>
      <c r="S190" s="141"/>
      <c r="T190" s="141"/>
      <c r="U190" s="141"/>
    </row>
    <row r="191" ht="12.75" customHeight="1">
      <c r="A191" s="141"/>
      <c r="B191" s="141"/>
      <c r="C191" s="141"/>
      <c r="D191" s="141"/>
      <c r="E191" s="50"/>
      <c r="F191" s="141"/>
      <c r="G191" s="141"/>
      <c r="H191" s="141"/>
      <c r="I191" s="141"/>
      <c r="J191" s="141"/>
      <c r="K191" s="141"/>
      <c r="L191" s="141"/>
      <c r="M191" s="144"/>
      <c r="N191" s="144"/>
      <c r="O191" s="141"/>
      <c r="P191" s="145"/>
      <c r="Q191" s="141"/>
      <c r="R191" s="144"/>
      <c r="S191" s="141"/>
      <c r="T191" s="141"/>
      <c r="U191" s="141"/>
    </row>
    <row r="192" ht="12.75" customHeight="1">
      <c r="A192" s="141"/>
      <c r="B192" s="141"/>
      <c r="C192" s="141"/>
      <c r="D192" s="141"/>
      <c r="E192" s="50"/>
      <c r="F192" s="141"/>
      <c r="G192" s="141"/>
      <c r="H192" s="141"/>
      <c r="I192" s="141"/>
      <c r="J192" s="141"/>
      <c r="K192" s="141"/>
      <c r="L192" s="141"/>
      <c r="M192" s="144"/>
      <c r="N192" s="144"/>
      <c r="O192" s="141"/>
      <c r="P192" s="145"/>
      <c r="Q192" s="141"/>
      <c r="R192" s="144"/>
      <c r="S192" s="141"/>
      <c r="T192" s="141"/>
      <c r="U192" s="141"/>
    </row>
    <row r="193" ht="12.75" customHeight="1">
      <c r="A193" s="141"/>
      <c r="B193" s="141"/>
      <c r="C193" s="141"/>
      <c r="D193" s="141"/>
      <c r="E193" s="50"/>
      <c r="F193" s="141"/>
      <c r="G193" s="141"/>
      <c r="H193" s="141"/>
      <c r="I193" s="141"/>
      <c r="J193" s="141"/>
      <c r="K193" s="141"/>
      <c r="L193" s="141"/>
      <c r="M193" s="144"/>
      <c r="N193" s="144"/>
      <c r="O193" s="141"/>
      <c r="P193" s="145"/>
      <c r="Q193" s="141"/>
      <c r="R193" s="144"/>
      <c r="S193" s="141"/>
      <c r="T193" s="141"/>
      <c r="U193" s="141"/>
    </row>
    <row r="194" ht="12.75" customHeight="1">
      <c r="A194" s="141"/>
      <c r="B194" s="141"/>
      <c r="C194" s="141"/>
      <c r="D194" s="141"/>
      <c r="E194" s="50"/>
      <c r="F194" s="141"/>
      <c r="G194" s="141"/>
      <c r="H194" s="141"/>
      <c r="I194" s="141"/>
      <c r="J194" s="141"/>
      <c r="K194" s="141"/>
      <c r="L194" s="141"/>
      <c r="M194" s="144"/>
      <c r="N194" s="144"/>
      <c r="O194" s="141"/>
      <c r="P194" s="145"/>
      <c r="Q194" s="141"/>
      <c r="R194" s="144"/>
      <c r="S194" s="141"/>
      <c r="T194" s="141"/>
      <c r="U194" s="141"/>
    </row>
    <row r="195" ht="12.75" customHeight="1">
      <c r="A195" s="141"/>
      <c r="B195" s="141"/>
      <c r="C195" s="141"/>
      <c r="D195" s="141"/>
      <c r="E195" s="50"/>
      <c r="F195" s="141"/>
      <c r="G195" s="141"/>
      <c r="H195" s="141"/>
      <c r="I195" s="141"/>
      <c r="J195" s="141"/>
      <c r="K195" s="141"/>
      <c r="L195" s="141"/>
      <c r="M195" s="144"/>
      <c r="N195" s="144"/>
      <c r="O195" s="141"/>
      <c r="P195" s="145"/>
      <c r="Q195" s="141"/>
      <c r="R195" s="144"/>
      <c r="S195" s="141"/>
      <c r="T195" s="141"/>
      <c r="U195" s="141"/>
    </row>
    <row r="196" ht="12.75" customHeight="1">
      <c r="A196" s="141"/>
      <c r="B196" s="141"/>
      <c r="C196" s="141"/>
      <c r="D196" s="141"/>
      <c r="E196" s="50"/>
      <c r="F196" s="141"/>
      <c r="G196" s="141"/>
      <c r="H196" s="141"/>
      <c r="I196" s="141"/>
      <c r="J196" s="141"/>
      <c r="K196" s="141"/>
      <c r="L196" s="141"/>
      <c r="M196" s="144"/>
      <c r="N196" s="144"/>
      <c r="O196" s="141"/>
      <c r="P196" s="145"/>
      <c r="Q196" s="141"/>
      <c r="R196" s="144"/>
      <c r="S196" s="141"/>
      <c r="T196" s="141"/>
      <c r="U196" s="141"/>
    </row>
    <row r="197" ht="12.75" customHeight="1">
      <c r="A197" s="141"/>
      <c r="B197" s="141"/>
      <c r="C197" s="141"/>
      <c r="D197" s="141"/>
      <c r="E197" s="50"/>
      <c r="F197" s="141"/>
      <c r="G197" s="141"/>
      <c r="H197" s="141"/>
      <c r="I197" s="141"/>
      <c r="J197" s="141"/>
      <c r="K197" s="141"/>
      <c r="L197" s="141"/>
      <c r="M197" s="144"/>
      <c r="N197" s="144"/>
      <c r="O197" s="141"/>
      <c r="P197" s="145"/>
      <c r="Q197" s="141"/>
      <c r="R197" s="144"/>
      <c r="S197" s="141"/>
      <c r="T197" s="141"/>
      <c r="U197" s="141"/>
    </row>
    <row r="198" ht="12.75" customHeight="1">
      <c r="A198" s="141"/>
      <c r="B198" s="141"/>
      <c r="C198" s="141"/>
      <c r="D198" s="141"/>
      <c r="E198" s="50"/>
      <c r="F198" s="141"/>
      <c r="G198" s="141"/>
      <c r="H198" s="141"/>
      <c r="I198" s="141"/>
      <c r="J198" s="141"/>
      <c r="K198" s="141"/>
      <c r="L198" s="141"/>
      <c r="M198" s="144"/>
      <c r="N198" s="144"/>
      <c r="O198" s="141"/>
      <c r="P198" s="145"/>
      <c r="Q198" s="141"/>
      <c r="R198" s="144"/>
      <c r="S198" s="141"/>
      <c r="T198" s="141"/>
      <c r="U198" s="141"/>
    </row>
    <row r="199" ht="12.75" customHeight="1">
      <c r="A199" s="141"/>
      <c r="B199" s="141"/>
      <c r="C199" s="141"/>
      <c r="D199" s="141"/>
      <c r="E199" s="50"/>
      <c r="F199" s="141"/>
      <c r="G199" s="141"/>
      <c r="H199" s="141"/>
      <c r="I199" s="141"/>
      <c r="J199" s="141"/>
      <c r="K199" s="141"/>
      <c r="L199" s="141"/>
      <c r="M199" s="144"/>
      <c r="N199" s="144"/>
      <c r="O199" s="141"/>
      <c r="P199" s="145"/>
      <c r="Q199" s="141"/>
      <c r="R199" s="144"/>
      <c r="S199" s="141"/>
      <c r="T199" s="141"/>
      <c r="U199" s="141"/>
    </row>
    <row r="200" ht="12.75" customHeight="1">
      <c r="A200" s="141"/>
      <c r="B200" s="141"/>
      <c r="C200" s="141"/>
      <c r="D200" s="141"/>
      <c r="E200" s="50"/>
      <c r="F200" s="141"/>
      <c r="G200" s="141"/>
      <c r="H200" s="141"/>
      <c r="I200" s="141"/>
      <c r="J200" s="141"/>
      <c r="K200" s="141"/>
      <c r="L200" s="141"/>
      <c r="M200" s="144"/>
      <c r="N200" s="144"/>
      <c r="O200" s="141"/>
      <c r="P200" s="145"/>
      <c r="Q200" s="141"/>
      <c r="R200" s="144"/>
      <c r="S200" s="141"/>
      <c r="T200" s="141"/>
      <c r="U200" s="141"/>
    </row>
    <row r="201" ht="12.75" customHeight="1">
      <c r="A201" s="141"/>
      <c r="B201" s="141"/>
      <c r="C201" s="141"/>
      <c r="D201" s="141"/>
      <c r="E201" s="50"/>
      <c r="F201" s="141"/>
      <c r="G201" s="141"/>
      <c r="H201" s="141"/>
      <c r="I201" s="141"/>
      <c r="J201" s="141"/>
      <c r="K201" s="141"/>
      <c r="L201" s="141"/>
      <c r="M201" s="144"/>
      <c r="N201" s="144"/>
      <c r="O201" s="141"/>
      <c r="P201" s="145"/>
      <c r="Q201" s="141"/>
      <c r="R201" s="144"/>
      <c r="S201" s="141"/>
      <c r="T201" s="141"/>
      <c r="U201" s="141"/>
    </row>
    <row r="202" ht="12.75" customHeight="1">
      <c r="A202" s="141"/>
      <c r="B202" s="141"/>
      <c r="C202" s="141"/>
      <c r="D202" s="141"/>
      <c r="E202" s="50"/>
      <c r="F202" s="141"/>
      <c r="G202" s="141"/>
      <c r="H202" s="141"/>
      <c r="I202" s="141"/>
      <c r="J202" s="141"/>
      <c r="K202" s="141"/>
      <c r="L202" s="141"/>
      <c r="M202" s="144"/>
      <c r="N202" s="144"/>
      <c r="O202" s="141"/>
      <c r="P202" s="145"/>
      <c r="Q202" s="141"/>
      <c r="R202" s="144"/>
      <c r="S202" s="141"/>
      <c r="T202" s="141"/>
      <c r="U202" s="141"/>
    </row>
    <row r="203" ht="12.75" customHeight="1">
      <c r="A203" s="141"/>
      <c r="B203" s="141"/>
      <c r="C203" s="141"/>
      <c r="D203" s="141"/>
      <c r="E203" s="50"/>
      <c r="F203" s="141"/>
      <c r="G203" s="141"/>
      <c r="H203" s="141"/>
      <c r="I203" s="141"/>
      <c r="J203" s="141"/>
      <c r="K203" s="141"/>
      <c r="L203" s="141"/>
      <c r="M203" s="144"/>
      <c r="N203" s="144"/>
      <c r="O203" s="141"/>
      <c r="P203" s="145"/>
      <c r="Q203" s="141"/>
      <c r="R203" s="144"/>
      <c r="S203" s="141"/>
      <c r="T203" s="141"/>
      <c r="U203" s="141"/>
    </row>
    <row r="204" ht="12.75" customHeight="1">
      <c r="A204" s="141"/>
      <c r="B204" s="141"/>
      <c r="C204" s="141"/>
      <c r="D204" s="141"/>
      <c r="E204" s="50"/>
      <c r="F204" s="141"/>
      <c r="G204" s="141"/>
      <c r="H204" s="141"/>
      <c r="I204" s="141"/>
      <c r="J204" s="141"/>
      <c r="K204" s="141"/>
      <c r="L204" s="141"/>
      <c r="M204" s="144"/>
      <c r="N204" s="144"/>
      <c r="O204" s="141"/>
      <c r="P204" s="145"/>
      <c r="Q204" s="141"/>
      <c r="R204" s="144"/>
      <c r="S204" s="141"/>
      <c r="T204" s="141"/>
      <c r="U204" s="141"/>
    </row>
    <row r="205" ht="12.75" customHeight="1">
      <c r="A205" s="141"/>
      <c r="B205" s="141"/>
      <c r="C205" s="141"/>
      <c r="D205" s="141"/>
      <c r="E205" s="50"/>
      <c r="F205" s="141"/>
      <c r="G205" s="141"/>
      <c r="H205" s="141"/>
      <c r="I205" s="141"/>
      <c r="J205" s="141"/>
      <c r="K205" s="141"/>
      <c r="L205" s="141"/>
      <c r="M205" s="144"/>
      <c r="N205" s="144"/>
      <c r="O205" s="141"/>
      <c r="P205" s="145"/>
      <c r="Q205" s="141"/>
      <c r="R205" s="144"/>
      <c r="S205" s="141"/>
      <c r="T205" s="141"/>
      <c r="U205" s="141"/>
    </row>
    <row r="206" ht="12.75" customHeight="1">
      <c r="A206" s="141"/>
      <c r="B206" s="141"/>
      <c r="C206" s="141"/>
      <c r="D206" s="141"/>
      <c r="E206" s="50"/>
      <c r="F206" s="141"/>
      <c r="G206" s="141"/>
      <c r="H206" s="141"/>
      <c r="I206" s="141"/>
      <c r="J206" s="141"/>
      <c r="K206" s="141"/>
      <c r="L206" s="141"/>
      <c r="M206" s="144"/>
      <c r="N206" s="144"/>
      <c r="O206" s="141"/>
      <c r="P206" s="145"/>
      <c r="Q206" s="141"/>
      <c r="R206" s="144"/>
      <c r="S206" s="141"/>
      <c r="T206" s="141"/>
      <c r="U206" s="141"/>
    </row>
    <row r="207" ht="12.75" customHeight="1">
      <c r="A207" s="141"/>
      <c r="B207" s="141"/>
      <c r="C207" s="141"/>
      <c r="D207" s="141"/>
      <c r="E207" s="50"/>
      <c r="F207" s="141"/>
      <c r="G207" s="141"/>
      <c r="H207" s="141"/>
      <c r="I207" s="141"/>
      <c r="J207" s="141"/>
      <c r="K207" s="141"/>
      <c r="L207" s="141"/>
      <c r="M207" s="144"/>
      <c r="N207" s="144"/>
      <c r="O207" s="141"/>
      <c r="P207" s="145"/>
      <c r="Q207" s="141"/>
      <c r="R207" s="144"/>
      <c r="S207" s="141"/>
      <c r="T207" s="141"/>
      <c r="U207" s="141"/>
    </row>
    <row r="208" ht="12.75" customHeight="1">
      <c r="A208" s="141"/>
      <c r="B208" s="141"/>
      <c r="C208" s="141"/>
      <c r="D208" s="141"/>
      <c r="E208" s="50"/>
      <c r="F208" s="141"/>
      <c r="G208" s="141"/>
      <c r="H208" s="141"/>
      <c r="I208" s="141"/>
      <c r="J208" s="141"/>
      <c r="K208" s="141"/>
      <c r="L208" s="141"/>
      <c r="M208" s="144"/>
      <c r="N208" s="144"/>
      <c r="O208" s="141"/>
      <c r="P208" s="145"/>
      <c r="Q208" s="141"/>
      <c r="R208" s="144"/>
      <c r="S208" s="141"/>
      <c r="T208" s="141"/>
      <c r="U208" s="141"/>
    </row>
    <row r="209" ht="12.75" customHeight="1">
      <c r="A209" s="141"/>
      <c r="B209" s="141"/>
      <c r="C209" s="141"/>
      <c r="D209" s="141"/>
      <c r="E209" s="50"/>
      <c r="F209" s="141"/>
      <c r="G209" s="141"/>
      <c r="H209" s="141"/>
      <c r="I209" s="141"/>
      <c r="J209" s="141"/>
      <c r="K209" s="141"/>
      <c r="L209" s="141"/>
      <c r="M209" s="144"/>
      <c r="N209" s="144"/>
      <c r="O209" s="141"/>
      <c r="P209" s="145"/>
      <c r="Q209" s="141"/>
      <c r="R209" s="144"/>
      <c r="S209" s="141"/>
      <c r="T209" s="141"/>
      <c r="U209" s="141"/>
    </row>
    <row r="210" ht="12.75" customHeight="1">
      <c r="A210" s="141"/>
      <c r="B210" s="141"/>
      <c r="C210" s="141"/>
      <c r="D210" s="141"/>
      <c r="E210" s="50"/>
      <c r="F210" s="141"/>
      <c r="G210" s="141"/>
      <c r="H210" s="141"/>
      <c r="I210" s="141"/>
      <c r="J210" s="141"/>
      <c r="K210" s="141"/>
      <c r="L210" s="141"/>
      <c r="M210" s="144"/>
      <c r="N210" s="144"/>
      <c r="O210" s="141"/>
      <c r="P210" s="145"/>
      <c r="Q210" s="141"/>
      <c r="R210" s="144"/>
      <c r="S210" s="141"/>
      <c r="T210" s="141"/>
      <c r="U210" s="141"/>
    </row>
    <row r="211" ht="12.75" customHeight="1">
      <c r="A211" s="141"/>
      <c r="B211" s="141"/>
      <c r="C211" s="141"/>
      <c r="D211" s="141"/>
      <c r="E211" s="50"/>
      <c r="F211" s="141"/>
      <c r="G211" s="141"/>
      <c r="H211" s="141"/>
      <c r="I211" s="141"/>
      <c r="J211" s="141"/>
      <c r="K211" s="141"/>
      <c r="L211" s="141"/>
      <c r="M211" s="144"/>
      <c r="N211" s="144"/>
      <c r="O211" s="141"/>
      <c r="P211" s="145"/>
      <c r="Q211" s="141"/>
      <c r="R211" s="144"/>
      <c r="S211" s="141"/>
      <c r="T211" s="141"/>
      <c r="U211" s="141"/>
    </row>
    <row r="212" ht="12.75" customHeight="1">
      <c r="A212" s="141"/>
      <c r="B212" s="141"/>
      <c r="C212" s="141"/>
      <c r="D212" s="141"/>
      <c r="E212" s="50"/>
      <c r="F212" s="141"/>
      <c r="G212" s="141"/>
      <c r="H212" s="141"/>
      <c r="I212" s="141"/>
      <c r="J212" s="141"/>
      <c r="K212" s="141"/>
      <c r="L212" s="141"/>
      <c r="M212" s="144"/>
      <c r="N212" s="144"/>
      <c r="O212" s="141"/>
      <c r="P212" s="145"/>
      <c r="Q212" s="141"/>
      <c r="R212" s="144"/>
      <c r="S212" s="141"/>
      <c r="T212" s="141"/>
      <c r="U212" s="141"/>
    </row>
    <row r="213" ht="12.75" customHeight="1">
      <c r="A213" s="141"/>
      <c r="B213" s="141"/>
      <c r="C213" s="141"/>
      <c r="D213" s="141"/>
      <c r="E213" s="50"/>
      <c r="F213" s="141"/>
      <c r="G213" s="141"/>
      <c r="H213" s="141"/>
      <c r="I213" s="141"/>
      <c r="J213" s="141"/>
      <c r="K213" s="141"/>
      <c r="L213" s="141"/>
      <c r="M213" s="144"/>
      <c r="N213" s="144"/>
      <c r="O213" s="141"/>
      <c r="P213" s="145"/>
      <c r="Q213" s="141"/>
      <c r="R213" s="144"/>
      <c r="S213" s="141"/>
      <c r="T213" s="141"/>
      <c r="U213" s="141"/>
    </row>
    <row r="214" ht="12.75" customHeight="1">
      <c r="A214" s="141"/>
      <c r="B214" s="141"/>
      <c r="C214" s="141"/>
      <c r="D214" s="141"/>
      <c r="E214" s="50"/>
      <c r="F214" s="141"/>
      <c r="G214" s="141"/>
      <c r="H214" s="141"/>
      <c r="I214" s="141"/>
      <c r="J214" s="141"/>
      <c r="K214" s="141"/>
      <c r="L214" s="141"/>
      <c r="M214" s="144"/>
      <c r="N214" s="144"/>
      <c r="O214" s="141"/>
      <c r="P214" s="145"/>
      <c r="Q214" s="141"/>
      <c r="R214" s="144"/>
      <c r="S214" s="141"/>
      <c r="T214" s="141"/>
      <c r="U214" s="141"/>
    </row>
    <row r="215" ht="12.75" customHeight="1">
      <c r="A215" s="141"/>
      <c r="B215" s="141"/>
      <c r="C215" s="141"/>
      <c r="D215" s="141"/>
      <c r="E215" s="50"/>
      <c r="F215" s="141"/>
      <c r="G215" s="141"/>
      <c r="H215" s="141"/>
      <c r="I215" s="141"/>
      <c r="J215" s="141"/>
      <c r="K215" s="141"/>
      <c r="L215" s="141"/>
      <c r="M215" s="144"/>
      <c r="N215" s="144"/>
      <c r="O215" s="141"/>
      <c r="P215" s="145"/>
      <c r="Q215" s="141"/>
      <c r="R215" s="144"/>
      <c r="S215" s="141"/>
      <c r="T215" s="141"/>
      <c r="U215" s="141"/>
    </row>
    <row r="216" ht="12.75" customHeight="1">
      <c r="A216" s="141"/>
      <c r="B216" s="141"/>
      <c r="C216" s="141"/>
      <c r="D216" s="141"/>
      <c r="E216" s="50"/>
      <c r="F216" s="141"/>
      <c r="G216" s="141"/>
      <c r="H216" s="141"/>
      <c r="I216" s="141"/>
      <c r="J216" s="141"/>
      <c r="K216" s="141"/>
      <c r="L216" s="141"/>
      <c r="M216" s="144"/>
      <c r="N216" s="144"/>
      <c r="O216" s="141"/>
      <c r="P216" s="145"/>
      <c r="Q216" s="141"/>
      <c r="R216" s="144"/>
      <c r="S216" s="141"/>
      <c r="T216" s="141"/>
      <c r="U216" s="141"/>
    </row>
    <row r="217" ht="12.75" customHeight="1">
      <c r="A217" s="141"/>
      <c r="B217" s="141"/>
      <c r="C217" s="141"/>
      <c r="D217" s="141"/>
      <c r="E217" s="50"/>
      <c r="F217" s="141"/>
      <c r="G217" s="141"/>
      <c r="H217" s="141"/>
      <c r="I217" s="141"/>
      <c r="J217" s="141"/>
      <c r="K217" s="141"/>
      <c r="L217" s="141"/>
      <c r="M217" s="144"/>
      <c r="N217" s="144"/>
      <c r="O217" s="141"/>
      <c r="P217" s="145"/>
      <c r="Q217" s="141"/>
      <c r="R217" s="144"/>
      <c r="S217" s="141"/>
      <c r="T217" s="141"/>
      <c r="U217" s="141"/>
    </row>
    <row r="218" ht="12.75" customHeight="1">
      <c r="A218" s="141"/>
      <c r="B218" s="141"/>
      <c r="C218" s="141"/>
      <c r="D218" s="141"/>
      <c r="E218" s="50"/>
      <c r="F218" s="141"/>
      <c r="G218" s="141"/>
      <c r="H218" s="141"/>
      <c r="I218" s="141"/>
      <c r="J218" s="141"/>
      <c r="K218" s="141"/>
      <c r="L218" s="141"/>
      <c r="M218" s="144"/>
      <c r="N218" s="144"/>
      <c r="O218" s="141"/>
      <c r="P218" s="145"/>
      <c r="Q218" s="141"/>
      <c r="R218" s="144"/>
      <c r="S218" s="141"/>
      <c r="T218" s="141"/>
      <c r="U218" s="141"/>
    </row>
    <row r="219" ht="12.75" customHeight="1">
      <c r="A219" s="141"/>
      <c r="B219" s="141"/>
      <c r="C219" s="141"/>
      <c r="D219" s="141"/>
      <c r="E219" s="50"/>
      <c r="F219" s="141"/>
      <c r="G219" s="141"/>
      <c r="H219" s="141"/>
      <c r="I219" s="141"/>
      <c r="J219" s="141"/>
      <c r="K219" s="141"/>
      <c r="L219" s="141"/>
      <c r="M219" s="144"/>
      <c r="N219" s="144"/>
      <c r="O219" s="141"/>
      <c r="P219" s="145"/>
      <c r="Q219" s="141"/>
      <c r="R219" s="144"/>
      <c r="S219" s="141"/>
      <c r="T219" s="141"/>
      <c r="U219" s="141"/>
    </row>
    <row r="220" ht="12.75" customHeight="1">
      <c r="A220" s="141"/>
      <c r="B220" s="141"/>
      <c r="C220" s="141"/>
      <c r="D220" s="141"/>
      <c r="E220" s="50"/>
      <c r="F220" s="141"/>
      <c r="G220" s="141"/>
      <c r="H220" s="141"/>
      <c r="I220" s="141"/>
      <c r="J220" s="141"/>
      <c r="K220" s="141"/>
      <c r="L220" s="141"/>
      <c r="M220" s="144"/>
      <c r="N220" s="144"/>
      <c r="O220" s="141"/>
      <c r="P220" s="145"/>
      <c r="Q220" s="141"/>
      <c r="R220" s="144"/>
      <c r="S220" s="141"/>
      <c r="T220" s="141"/>
      <c r="U220" s="141"/>
    </row>
    <row r="221" ht="12.75" customHeight="1">
      <c r="A221" s="141"/>
      <c r="B221" s="141"/>
      <c r="C221" s="141"/>
      <c r="D221" s="141"/>
      <c r="E221" s="50"/>
      <c r="F221" s="141"/>
      <c r="G221" s="141"/>
      <c r="H221" s="141"/>
      <c r="I221" s="141"/>
      <c r="J221" s="141"/>
      <c r="K221" s="141"/>
      <c r="L221" s="141"/>
      <c r="M221" s="144"/>
      <c r="N221" s="144"/>
      <c r="O221" s="141"/>
      <c r="P221" s="145"/>
      <c r="Q221" s="141"/>
      <c r="R221" s="144"/>
      <c r="S221" s="141"/>
      <c r="T221" s="141"/>
      <c r="U221" s="141"/>
    </row>
    <row r="222" ht="12.75" customHeight="1">
      <c r="A222" s="141"/>
      <c r="B222" s="141"/>
      <c r="C222" s="141"/>
      <c r="D222" s="141"/>
      <c r="E222" s="50"/>
      <c r="F222" s="141"/>
      <c r="G222" s="141"/>
      <c r="H222" s="141"/>
      <c r="I222" s="141"/>
      <c r="J222" s="141"/>
      <c r="K222" s="141"/>
      <c r="L222" s="141"/>
      <c r="M222" s="144"/>
      <c r="N222" s="144"/>
      <c r="O222" s="141"/>
      <c r="P222" s="145"/>
      <c r="Q222" s="141"/>
      <c r="R222" s="144"/>
      <c r="S222" s="141"/>
      <c r="T222" s="141"/>
      <c r="U222" s="141"/>
    </row>
    <row r="223" ht="12.75" customHeight="1">
      <c r="A223" s="141"/>
      <c r="B223" s="141"/>
      <c r="C223" s="141"/>
      <c r="D223" s="141"/>
      <c r="E223" s="50"/>
      <c r="F223" s="141"/>
      <c r="G223" s="141"/>
      <c r="H223" s="141"/>
      <c r="I223" s="141"/>
      <c r="J223" s="141"/>
      <c r="K223" s="141"/>
      <c r="L223" s="141"/>
      <c r="M223" s="144"/>
      <c r="N223" s="144"/>
      <c r="O223" s="141"/>
      <c r="P223" s="145"/>
      <c r="Q223" s="141"/>
      <c r="R223" s="144"/>
      <c r="S223" s="141"/>
      <c r="T223" s="141"/>
      <c r="U223" s="141"/>
    </row>
    <row r="224" ht="12.75" customHeight="1">
      <c r="A224" s="141"/>
      <c r="B224" s="141"/>
      <c r="C224" s="141"/>
      <c r="D224" s="141"/>
      <c r="E224" s="50"/>
      <c r="F224" s="141"/>
      <c r="G224" s="141"/>
      <c r="H224" s="141"/>
      <c r="I224" s="141"/>
      <c r="J224" s="141"/>
      <c r="K224" s="141"/>
      <c r="L224" s="141"/>
      <c r="M224" s="144"/>
      <c r="N224" s="144"/>
      <c r="O224" s="141"/>
      <c r="P224" s="145"/>
      <c r="Q224" s="141"/>
      <c r="R224" s="144"/>
      <c r="S224" s="141"/>
      <c r="T224" s="141"/>
      <c r="U224" s="141"/>
    </row>
    <row r="225" ht="12.75" customHeight="1">
      <c r="A225" s="141"/>
      <c r="B225" s="141"/>
      <c r="C225" s="141"/>
      <c r="D225" s="141"/>
      <c r="E225" s="50"/>
      <c r="F225" s="141"/>
      <c r="G225" s="141"/>
      <c r="H225" s="141"/>
      <c r="I225" s="141"/>
      <c r="J225" s="141"/>
      <c r="K225" s="141"/>
      <c r="L225" s="141"/>
      <c r="M225" s="144"/>
      <c r="N225" s="144"/>
      <c r="O225" s="141"/>
      <c r="P225" s="145"/>
      <c r="Q225" s="141"/>
      <c r="R225" s="144"/>
      <c r="S225" s="141"/>
      <c r="T225" s="141"/>
      <c r="U225" s="141"/>
    </row>
    <row r="226" ht="12.75" customHeight="1">
      <c r="A226" s="141"/>
      <c r="B226" s="141"/>
      <c r="C226" s="141"/>
      <c r="D226" s="141"/>
      <c r="E226" s="50"/>
      <c r="F226" s="141"/>
      <c r="G226" s="141"/>
      <c r="H226" s="141"/>
      <c r="I226" s="141"/>
      <c r="J226" s="141"/>
      <c r="K226" s="141"/>
      <c r="L226" s="141"/>
      <c r="M226" s="144"/>
      <c r="N226" s="144"/>
      <c r="O226" s="141"/>
      <c r="P226" s="145"/>
      <c r="Q226" s="141"/>
      <c r="R226" s="144"/>
      <c r="S226" s="141"/>
      <c r="T226" s="141"/>
      <c r="U226" s="141"/>
    </row>
    <row r="227" ht="12.75" customHeight="1">
      <c r="A227" s="141"/>
      <c r="B227" s="141"/>
      <c r="C227" s="141"/>
      <c r="D227" s="141"/>
      <c r="E227" s="50"/>
      <c r="F227" s="141"/>
      <c r="G227" s="141"/>
      <c r="H227" s="141"/>
      <c r="I227" s="141"/>
      <c r="J227" s="141"/>
      <c r="K227" s="141"/>
      <c r="L227" s="141"/>
      <c r="M227" s="144"/>
      <c r="N227" s="144"/>
      <c r="O227" s="141"/>
      <c r="P227" s="145"/>
      <c r="Q227" s="141"/>
      <c r="R227" s="144"/>
      <c r="S227" s="141"/>
      <c r="T227" s="141"/>
      <c r="U227" s="141"/>
    </row>
    <row r="228" ht="12.75" customHeight="1">
      <c r="A228" s="141"/>
      <c r="B228" s="141"/>
      <c r="C228" s="141"/>
      <c r="D228" s="141"/>
      <c r="E228" s="50"/>
      <c r="F228" s="141"/>
      <c r="G228" s="141"/>
      <c r="H228" s="141"/>
      <c r="I228" s="141"/>
      <c r="J228" s="141"/>
      <c r="K228" s="141"/>
      <c r="L228" s="141"/>
      <c r="M228" s="144"/>
      <c r="N228" s="144"/>
      <c r="O228" s="141"/>
      <c r="P228" s="145"/>
      <c r="Q228" s="141"/>
      <c r="R228" s="144"/>
      <c r="S228" s="141"/>
      <c r="T228" s="141"/>
      <c r="U228" s="141"/>
    </row>
    <row r="229" ht="12.75" customHeight="1">
      <c r="A229" s="141"/>
      <c r="B229" s="141"/>
      <c r="C229" s="141"/>
      <c r="D229" s="141"/>
      <c r="E229" s="50"/>
      <c r="F229" s="141"/>
      <c r="G229" s="141"/>
      <c r="H229" s="141"/>
      <c r="I229" s="141"/>
      <c r="J229" s="141"/>
      <c r="K229" s="141"/>
      <c r="L229" s="141"/>
      <c r="M229" s="144"/>
      <c r="N229" s="144"/>
      <c r="O229" s="141"/>
      <c r="P229" s="145"/>
      <c r="Q229" s="141"/>
      <c r="R229" s="144"/>
      <c r="S229" s="141"/>
      <c r="T229" s="141"/>
      <c r="U229" s="141"/>
    </row>
    <row r="230" ht="12.75" customHeight="1">
      <c r="A230" s="141"/>
      <c r="B230" s="141"/>
      <c r="C230" s="141"/>
      <c r="D230" s="141"/>
      <c r="E230" s="50"/>
      <c r="F230" s="141"/>
      <c r="G230" s="141"/>
      <c r="H230" s="141"/>
      <c r="I230" s="141"/>
      <c r="J230" s="141"/>
      <c r="K230" s="141"/>
      <c r="L230" s="141"/>
      <c r="M230" s="144"/>
      <c r="N230" s="144"/>
      <c r="O230" s="141"/>
      <c r="P230" s="145"/>
      <c r="Q230" s="141"/>
      <c r="R230" s="144"/>
      <c r="S230" s="141"/>
      <c r="T230" s="141"/>
      <c r="U230" s="141"/>
    </row>
    <row r="231" ht="12.75" customHeight="1">
      <c r="A231" s="141"/>
      <c r="B231" s="141"/>
      <c r="C231" s="141"/>
      <c r="D231" s="141"/>
      <c r="E231" s="50"/>
      <c r="F231" s="141"/>
      <c r="G231" s="141"/>
      <c r="H231" s="141"/>
      <c r="I231" s="141"/>
      <c r="J231" s="141"/>
      <c r="K231" s="141"/>
      <c r="L231" s="141"/>
      <c r="M231" s="144"/>
      <c r="N231" s="144"/>
      <c r="O231" s="141"/>
      <c r="P231" s="145"/>
      <c r="Q231" s="141"/>
      <c r="R231" s="144"/>
      <c r="S231" s="141"/>
      <c r="T231" s="141"/>
      <c r="U231" s="141"/>
    </row>
    <row r="232" ht="12.75" customHeight="1">
      <c r="A232" s="141"/>
      <c r="B232" s="141"/>
      <c r="C232" s="141"/>
      <c r="D232" s="141"/>
      <c r="E232" s="50"/>
      <c r="F232" s="141"/>
      <c r="G232" s="141"/>
      <c r="H232" s="141"/>
      <c r="I232" s="141"/>
      <c r="J232" s="141"/>
      <c r="K232" s="141"/>
      <c r="L232" s="141"/>
      <c r="M232" s="144"/>
      <c r="N232" s="144"/>
      <c r="O232" s="141"/>
      <c r="P232" s="145"/>
      <c r="Q232" s="141"/>
      <c r="R232" s="144"/>
      <c r="S232" s="141"/>
      <c r="T232" s="141"/>
      <c r="U232" s="141"/>
    </row>
    <row r="233" ht="12.75" customHeight="1">
      <c r="A233" s="141"/>
      <c r="B233" s="141"/>
      <c r="C233" s="141"/>
      <c r="D233" s="141"/>
      <c r="E233" s="50"/>
      <c r="F233" s="141"/>
      <c r="G233" s="141"/>
      <c r="H233" s="141"/>
      <c r="I233" s="141"/>
      <c r="J233" s="141"/>
      <c r="K233" s="141"/>
      <c r="L233" s="141"/>
      <c r="M233" s="144"/>
      <c r="N233" s="144"/>
      <c r="O233" s="141"/>
      <c r="P233" s="145"/>
      <c r="Q233" s="141"/>
      <c r="R233" s="144"/>
      <c r="S233" s="141"/>
      <c r="T233" s="141"/>
      <c r="U233" s="141"/>
    </row>
    <row r="234" ht="12.75" customHeight="1">
      <c r="A234" s="141"/>
      <c r="B234" s="141"/>
      <c r="C234" s="141"/>
      <c r="D234" s="141"/>
      <c r="E234" s="50"/>
      <c r="F234" s="141"/>
      <c r="G234" s="141"/>
      <c r="H234" s="141"/>
      <c r="I234" s="141"/>
      <c r="J234" s="141"/>
      <c r="K234" s="141"/>
      <c r="L234" s="141"/>
      <c r="M234" s="144"/>
      <c r="N234" s="144"/>
      <c r="O234" s="141"/>
      <c r="P234" s="145"/>
      <c r="Q234" s="141"/>
      <c r="R234" s="144"/>
      <c r="S234" s="141"/>
      <c r="T234" s="141"/>
      <c r="U234" s="141"/>
    </row>
    <row r="235" ht="12.75" customHeight="1">
      <c r="A235" s="141"/>
      <c r="B235" s="141"/>
      <c r="C235" s="141"/>
      <c r="D235" s="141"/>
      <c r="E235" s="50"/>
      <c r="F235" s="141"/>
      <c r="G235" s="141"/>
      <c r="H235" s="141"/>
      <c r="I235" s="141"/>
      <c r="J235" s="141"/>
      <c r="K235" s="141"/>
      <c r="L235" s="141"/>
      <c r="M235" s="144"/>
      <c r="N235" s="144"/>
      <c r="O235" s="141"/>
      <c r="P235" s="145"/>
      <c r="Q235" s="141"/>
      <c r="R235" s="144"/>
      <c r="S235" s="141"/>
      <c r="T235" s="141"/>
      <c r="U235" s="141"/>
    </row>
    <row r="236" ht="12.75" customHeight="1">
      <c r="A236" s="141"/>
      <c r="B236" s="141"/>
      <c r="C236" s="141"/>
      <c r="D236" s="141"/>
      <c r="E236" s="50"/>
      <c r="F236" s="141"/>
      <c r="G236" s="141"/>
      <c r="H236" s="141"/>
      <c r="I236" s="141"/>
      <c r="J236" s="141"/>
      <c r="K236" s="141"/>
      <c r="L236" s="141"/>
      <c r="M236" s="144"/>
      <c r="N236" s="144"/>
      <c r="O236" s="141"/>
      <c r="P236" s="145"/>
      <c r="Q236" s="141"/>
      <c r="R236" s="144"/>
      <c r="S236" s="141"/>
      <c r="T236" s="141"/>
      <c r="U236" s="141"/>
    </row>
    <row r="237" ht="12.75" customHeight="1">
      <c r="A237" s="141"/>
      <c r="B237" s="141"/>
      <c r="C237" s="141"/>
      <c r="D237" s="141"/>
      <c r="E237" s="50"/>
      <c r="F237" s="141"/>
      <c r="G237" s="141"/>
      <c r="H237" s="141"/>
      <c r="I237" s="141"/>
      <c r="J237" s="141"/>
      <c r="K237" s="141"/>
      <c r="L237" s="141"/>
      <c r="M237" s="144"/>
      <c r="N237" s="144"/>
      <c r="O237" s="141"/>
      <c r="P237" s="145"/>
      <c r="Q237" s="141"/>
      <c r="R237" s="144"/>
      <c r="S237" s="141"/>
      <c r="T237" s="141"/>
      <c r="U237" s="141"/>
    </row>
    <row r="238" ht="12.75" customHeight="1">
      <c r="A238" s="141"/>
      <c r="B238" s="141"/>
      <c r="C238" s="141"/>
      <c r="D238" s="141"/>
      <c r="E238" s="50"/>
      <c r="F238" s="141"/>
      <c r="G238" s="141"/>
      <c r="H238" s="141"/>
      <c r="I238" s="141"/>
      <c r="J238" s="141"/>
      <c r="K238" s="141"/>
      <c r="L238" s="141"/>
      <c r="M238" s="144"/>
      <c r="N238" s="144"/>
      <c r="O238" s="141"/>
      <c r="P238" s="145"/>
      <c r="Q238" s="141"/>
      <c r="R238" s="144"/>
      <c r="S238" s="141"/>
      <c r="T238" s="141"/>
      <c r="U238" s="141"/>
    </row>
    <row r="239" ht="12.75" customHeight="1">
      <c r="A239" s="141"/>
      <c r="B239" s="141"/>
      <c r="C239" s="141"/>
      <c r="D239" s="141"/>
      <c r="E239" s="50"/>
      <c r="F239" s="141"/>
      <c r="G239" s="141"/>
      <c r="H239" s="141"/>
      <c r="I239" s="141"/>
      <c r="J239" s="141"/>
      <c r="K239" s="141"/>
      <c r="L239" s="141"/>
      <c r="M239" s="144"/>
      <c r="N239" s="144"/>
      <c r="O239" s="141"/>
      <c r="P239" s="145"/>
      <c r="Q239" s="141"/>
      <c r="R239" s="144"/>
      <c r="S239" s="141"/>
      <c r="T239" s="141"/>
      <c r="U239" s="141"/>
    </row>
    <row r="240" ht="12.75" customHeight="1">
      <c r="A240" s="141"/>
      <c r="B240" s="141"/>
      <c r="C240" s="141"/>
      <c r="D240" s="141"/>
      <c r="E240" s="50"/>
      <c r="F240" s="141"/>
      <c r="G240" s="141"/>
      <c r="H240" s="141"/>
      <c r="I240" s="141"/>
      <c r="J240" s="141"/>
      <c r="K240" s="141"/>
      <c r="L240" s="141"/>
      <c r="M240" s="144"/>
      <c r="N240" s="144"/>
      <c r="O240" s="141"/>
      <c r="P240" s="145"/>
      <c r="Q240" s="141"/>
      <c r="R240" s="144"/>
      <c r="S240" s="141"/>
      <c r="T240" s="141"/>
      <c r="U240" s="141"/>
    </row>
    <row r="241" ht="12.75" customHeight="1">
      <c r="A241" s="141"/>
      <c r="B241" s="141"/>
      <c r="C241" s="141"/>
      <c r="D241" s="141"/>
      <c r="E241" s="50"/>
      <c r="F241" s="141"/>
      <c r="G241" s="141"/>
      <c r="H241" s="141"/>
      <c r="I241" s="141"/>
      <c r="J241" s="141"/>
      <c r="K241" s="141"/>
      <c r="L241" s="141"/>
      <c r="M241" s="144"/>
      <c r="N241" s="144"/>
      <c r="O241" s="141"/>
      <c r="P241" s="145"/>
      <c r="Q241" s="141"/>
      <c r="R241" s="144"/>
      <c r="S241" s="141"/>
      <c r="T241" s="141"/>
      <c r="U241" s="141"/>
    </row>
    <row r="242" ht="12.75" customHeight="1">
      <c r="A242" s="141"/>
      <c r="B242" s="141"/>
      <c r="C242" s="141"/>
      <c r="D242" s="141"/>
      <c r="E242" s="50"/>
      <c r="F242" s="141"/>
      <c r="G242" s="141"/>
      <c r="H242" s="141"/>
      <c r="I242" s="141"/>
      <c r="J242" s="141"/>
      <c r="K242" s="141"/>
      <c r="L242" s="141"/>
      <c r="M242" s="144"/>
      <c r="N242" s="144"/>
      <c r="O242" s="141"/>
      <c r="P242" s="145"/>
      <c r="Q242" s="141"/>
      <c r="R242" s="144"/>
      <c r="S242" s="141"/>
      <c r="T242" s="141"/>
      <c r="U242" s="141"/>
    </row>
    <row r="243" ht="12.75" customHeight="1">
      <c r="A243" s="141"/>
      <c r="B243" s="141"/>
      <c r="C243" s="141"/>
      <c r="D243" s="141"/>
      <c r="E243" s="50"/>
      <c r="F243" s="141"/>
      <c r="G243" s="141"/>
      <c r="H243" s="141"/>
      <c r="I243" s="141"/>
      <c r="J243" s="141"/>
      <c r="K243" s="141"/>
      <c r="L243" s="141"/>
      <c r="M243" s="144"/>
      <c r="N243" s="144"/>
      <c r="O243" s="141"/>
      <c r="P243" s="145"/>
      <c r="Q243" s="141"/>
      <c r="R243" s="144"/>
      <c r="S243" s="141"/>
      <c r="T243" s="141"/>
      <c r="U243" s="141"/>
    </row>
    <row r="244" ht="12.75" customHeight="1">
      <c r="A244" s="141"/>
      <c r="B244" s="141"/>
      <c r="C244" s="141"/>
      <c r="D244" s="141"/>
      <c r="E244" s="50"/>
      <c r="F244" s="141"/>
      <c r="G244" s="141"/>
      <c r="H244" s="141"/>
      <c r="I244" s="141"/>
      <c r="J244" s="141"/>
      <c r="K244" s="141"/>
      <c r="L244" s="141"/>
      <c r="M244" s="144"/>
      <c r="N244" s="144"/>
      <c r="O244" s="141"/>
      <c r="P244" s="145"/>
      <c r="Q244" s="141"/>
      <c r="R244" s="144"/>
      <c r="S244" s="141"/>
      <c r="T244" s="141"/>
      <c r="U244" s="141"/>
    </row>
    <row r="245" ht="12.75" customHeight="1">
      <c r="A245" s="141"/>
      <c r="B245" s="141"/>
      <c r="C245" s="141"/>
      <c r="D245" s="141"/>
      <c r="E245" s="50"/>
      <c r="F245" s="141"/>
      <c r="G245" s="141"/>
      <c r="H245" s="141"/>
      <c r="I245" s="141"/>
      <c r="J245" s="141"/>
      <c r="K245" s="141"/>
      <c r="L245" s="141"/>
      <c r="M245" s="144"/>
      <c r="N245" s="144"/>
      <c r="O245" s="141"/>
      <c r="P245" s="145"/>
      <c r="Q245" s="141"/>
      <c r="R245" s="144"/>
      <c r="S245" s="141"/>
      <c r="T245" s="141"/>
      <c r="U245" s="141"/>
    </row>
    <row r="246" ht="12.75" customHeight="1">
      <c r="A246" s="141"/>
      <c r="B246" s="141"/>
      <c r="C246" s="141"/>
      <c r="D246" s="141"/>
      <c r="E246" s="50"/>
      <c r="F246" s="141"/>
      <c r="G246" s="141"/>
      <c r="H246" s="141"/>
      <c r="I246" s="141"/>
      <c r="J246" s="141"/>
      <c r="K246" s="141"/>
      <c r="L246" s="141"/>
      <c r="M246" s="144"/>
      <c r="N246" s="144"/>
      <c r="O246" s="141"/>
      <c r="P246" s="145"/>
      <c r="Q246" s="141"/>
      <c r="R246" s="144"/>
      <c r="S246" s="141"/>
      <c r="T246" s="141"/>
      <c r="U246" s="141"/>
    </row>
    <row r="247" ht="12.75" customHeight="1">
      <c r="A247" s="141"/>
      <c r="B247" s="141"/>
      <c r="C247" s="141"/>
      <c r="D247" s="141"/>
      <c r="E247" s="50"/>
      <c r="F247" s="141"/>
      <c r="G247" s="141"/>
      <c r="H247" s="141"/>
      <c r="I247" s="141"/>
      <c r="J247" s="141"/>
      <c r="K247" s="141"/>
      <c r="L247" s="141"/>
      <c r="M247" s="144"/>
      <c r="N247" s="144"/>
      <c r="O247" s="141"/>
      <c r="P247" s="145"/>
      <c r="Q247" s="141"/>
      <c r="R247" s="144"/>
      <c r="S247" s="141"/>
      <c r="T247" s="141"/>
      <c r="U247" s="141"/>
    </row>
    <row r="248" ht="12.75" customHeight="1">
      <c r="A248" s="141"/>
      <c r="B248" s="141"/>
      <c r="C248" s="141"/>
      <c r="D248" s="141"/>
      <c r="E248" s="50"/>
      <c r="F248" s="141"/>
      <c r="G248" s="141"/>
      <c r="H248" s="141"/>
      <c r="I248" s="141"/>
      <c r="J248" s="141"/>
      <c r="K248" s="141"/>
      <c r="L248" s="141"/>
      <c r="M248" s="144"/>
      <c r="N248" s="144"/>
      <c r="O248" s="141"/>
      <c r="P248" s="145"/>
      <c r="Q248" s="141"/>
      <c r="R248" s="144"/>
      <c r="S248" s="141"/>
      <c r="T248" s="141"/>
      <c r="U248" s="141"/>
    </row>
    <row r="249" ht="12.75" customHeight="1">
      <c r="A249" s="141"/>
      <c r="B249" s="141"/>
      <c r="C249" s="141"/>
      <c r="D249" s="141"/>
      <c r="E249" s="50"/>
      <c r="F249" s="141"/>
      <c r="G249" s="141"/>
      <c r="H249" s="141"/>
      <c r="I249" s="141"/>
      <c r="J249" s="141"/>
      <c r="K249" s="141"/>
      <c r="L249" s="141"/>
      <c r="M249" s="144"/>
      <c r="N249" s="144"/>
      <c r="O249" s="141"/>
      <c r="P249" s="145"/>
      <c r="Q249" s="141"/>
      <c r="R249" s="144"/>
      <c r="S249" s="141"/>
      <c r="T249" s="141"/>
      <c r="U249" s="141"/>
    </row>
    <row r="250" ht="12.75" customHeight="1">
      <c r="A250" s="141"/>
      <c r="B250" s="141"/>
      <c r="C250" s="141"/>
      <c r="D250" s="141"/>
      <c r="E250" s="50"/>
      <c r="F250" s="141"/>
      <c r="G250" s="141"/>
      <c r="H250" s="141"/>
      <c r="I250" s="141"/>
      <c r="J250" s="141"/>
      <c r="K250" s="141"/>
      <c r="L250" s="141"/>
      <c r="M250" s="144"/>
      <c r="N250" s="144"/>
      <c r="O250" s="141"/>
      <c r="P250" s="145"/>
      <c r="Q250" s="141"/>
      <c r="R250" s="144"/>
      <c r="S250" s="141"/>
      <c r="T250" s="141"/>
      <c r="U250" s="141"/>
    </row>
    <row r="251" ht="12.75" customHeight="1">
      <c r="A251" s="141"/>
      <c r="B251" s="141"/>
      <c r="C251" s="141"/>
      <c r="D251" s="141"/>
      <c r="E251" s="50"/>
      <c r="F251" s="141"/>
      <c r="G251" s="141"/>
      <c r="H251" s="141"/>
      <c r="I251" s="141"/>
      <c r="J251" s="141"/>
      <c r="K251" s="141"/>
      <c r="L251" s="141"/>
      <c r="M251" s="144"/>
      <c r="N251" s="144"/>
      <c r="O251" s="141"/>
      <c r="P251" s="145"/>
      <c r="Q251" s="141"/>
      <c r="R251" s="144"/>
      <c r="S251" s="141"/>
      <c r="T251" s="141"/>
      <c r="U251" s="141"/>
    </row>
    <row r="252" ht="12.75" customHeight="1">
      <c r="A252" s="141"/>
      <c r="B252" s="141"/>
      <c r="C252" s="141"/>
      <c r="D252" s="141"/>
      <c r="E252" s="50"/>
      <c r="F252" s="141"/>
      <c r="G252" s="141"/>
      <c r="H252" s="141"/>
      <c r="I252" s="141"/>
      <c r="J252" s="141"/>
      <c r="K252" s="141"/>
      <c r="L252" s="141"/>
      <c r="M252" s="144"/>
      <c r="N252" s="144"/>
      <c r="O252" s="141"/>
      <c r="P252" s="145"/>
      <c r="Q252" s="141"/>
      <c r="R252" s="144"/>
      <c r="S252" s="141"/>
      <c r="T252" s="141"/>
      <c r="U252" s="141"/>
    </row>
    <row r="253" ht="12.75" customHeight="1">
      <c r="A253" s="141"/>
      <c r="B253" s="141"/>
      <c r="C253" s="141"/>
      <c r="D253" s="141"/>
      <c r="E253" s="50"/>
      <c r="F253" s="141"/>
      <c r="G253" s="141"/>
      <c r="H253" s="141"/>
      <c r="I253" s="141"/>
      <c r="J253" s="141"/>
      <c r="K253" s="141"/>
      <c r="L253" s="141"/>
      <c r="M253" s="144"/>
      <c r="N253" s="144"/>
      <c r="O253" s="141"/>
      <c r="P253" s="145"/>
      <c r="Q253" s="141"/>
      <c r="R253" s="144"/>
      <c r="S253" s="141"/>
      <c r="T253" s="141"/>
      <c r="U253" s="141"/>
    </row>
    <row r="254" ht="12.75" customHeight="1">
      <c r="A254" s="141"/>
      <c r="B254" s="141"/>
      <c r="C254" s="141"/>
      <c r="D254" s="141"/>
      <c r="E254" s="50"/>
      <c r="F254" s="141"/>
      <c r="G254" s="141"/>
      <c r="H254" s="141"/>
      <c r="I254" s="141"/>
      <c r="J254" s="141"/>
      <c r="K254" s="141"/>
      <c r="L254" s="141"/>
      <c r="M254" s="144"/>
      <c r="N254" s="144"/>
      <c r="O254" s="141"/>
      <c r="P254" s="145"/>
      <c r="Q254" s="141"/>
      <c r="R254" s="144"/>
      <c r="S254" s="141"/>
      <c r="T254" s="141"/>
      <c r="U254" s="141"/>
    </row>
    <row r="255" ht="12.75" customHeight="1">
      <c r="A255" s="141"/>
      <c r="B255" s="141"/>
      <c r="C255" s="141"/>
      <c r="D255" s="141"/>
      <c r="E255" s="50"/>
      <c r="F255" s="141"/>
      <c r="G255" s="141"/>
      <c r="H255" s="141"/>
      <c r="I255" s="141"/>
      <c r="J255" s="141"/>
      <c r="K255" s="141"/>
      <c r="L255" s="141"/>
      <c r="M255" s="144"/>
      <c r="N255" s="144"/>
      <c r="O255" s="141"/>
      <c r="P255" s="145"/>
      <c r="Q255" s="141"/>
      <c r="R255" s="144"/>
      <c r="S255" s="141"/>
      <c r="T255" s="141"/>
      <c r="U255" s="141"/>
    </row>
    <row r="256" ht="12.75" customHeight="1">
      <c r="A256" s="141"/>
      <c r="B256" s="141"/>
      <c r="C256" s="141"/>
      <c r="D256" s="141"/>
      <c r="E256" s="50"/>
      <c r="F256" s="141"/>
      <c r="G256" s="141"/>
      <c r="H256" s="141"/>
      <c r="I256" s="141"/>
      <c r="J256" s="141"/>
      <c r="K256" s="141"/>
      <c r="L256" s="141"/>
      <c r="M256" s="144"/>
      <c r="N256" s="144"/>
      <c r="O256" s="141"/>
      <c r="P256" s="145"/>
      <c r="Q256" s="141"/>
      <c r="R256" s="144"/>
      <c r="S256" s="141"/>
      <c r="T256" s="141"/>
      <c r="U256" s="141"/>
    </row>
    <row r="257" ht="12.75" customHeight="1">
      <c r="A257" s="141"/>
      <c r="B257" s="141"/>
      <c r="C257" s="141"/>
      <c r="D257" s="141"/>
      <c r="E257" s="50"/>
      <c r="F257" s="141"/>
      <c r="G257" s="141"/>
      <c r="H257" s="141"/>
      <c r="I257" s="141"/>
      <c r="J257" s="141"/>
      <c r="K257" s="141"/>
      <c r="L257" s="141"/>
      <c r="M257" s="144"/>
      <c r="N257" s="144"/>
      <c r="O257" s="141"/>
      <c r="P257" s="145"/>
      <c r="Q257" s="141"/>
      <c r="R257" s="144"/>
      <c r="S257" s="141"/>
      <c r="T257" s="141"/>
      <c r="U257" s="141"/>
    </row>
    <row r="258" ht="12.75" customHeight="1">
      <c r="A258" s="141"/>
      <c r="B258" s="141"/>
      <c r="C258" s="141"/>
      <c r="D258" s="141"/>
      <c r="E258" s="50"/>
      <c r="F258" s="141"/>
      <c r="G258" s="141"/>
      <c r="H258" s="141"/>
      <c r="I258" s="141"/>
      <c r="J258" s="141"/>
      <c r="K258" s="141"/>
      <c r="L258" s="141"/>
      <c r="M258" s="144"/>
      <c r="N258" s="144"/>
      <c r="O258" s="141"/>
      <c r="P258" s="145"/>
      <c r="Q258" s="141"/>
      <c r="R258" s="144"/>
      <c r="S258" s="141"/>
      <c r="T258" s="141"/>
      <c r="U258" s="141"/>
    </row>
    <row r="259" ht="12.75" customHeight="1">
      <c r="A259" s="141"/>
      <c r="B259" s="141"/>
      <c r="C259" s="141"/>
      <c r="D259" s="141"/>
      <c r="E259" s="50"/>
      <c r="F259" s="141"/>
      <c r="G259" s="141"/>
      <c r="H259" s="141"/>
      <c r="I259" s="141"/>
      <c r="J259" s="141"/>
      <c r="K259" s="141"/>
      <c r="L259" s="141"/>
      <c r="M259" s="144"/>
      <c r="N259" s="144"/>
      <c r="O259" s="141"/>
      <c r="P259" s="145"/>
      <c r="Q259" s="141"/>
      <c r="R259" s="144"/>
      <c r="S259" s="141"/>
      <c r="T259" s="141"/>
      <c r="U259" s="141"/>
    </row>
    <row r="260" ht="12.75" customHeight="1">
      <c r="A260" s="141"/>
      <c r="B260" s="141"/>
      <c r="C260" s="141"/>
      <c r="D260" s="141"/>
      <c r="E260" s="50"/>
      <c r="F260" s="141"/>
      <c r="G260" s="141"/>
      <c r="H260" s="141"/>
      <c r="I260" s="141"/>
      <c r="J260" s="141"/>
      <c r="K260" s="141"/>
      <c r="L260" s="141"/>
      <c r="M260" s="144"/>
      <c r="N260" s="144"/>
      <c r="O260" s="141"/>
      <c r="P260" s="145"/>
      <c r="Q260" s="141"/>
      <c r="R260" s="144"/>
      <c r="S260" s="141"/>
      <c r="T260" s="141"/>
      <c r="U260" s="141"/>
    </row>
    <row r="261" ht="12.75" customHeight="1">
      <c r="A261" s="141"/>
      <c r="B261" s="141"/>
      <c r="C261" s="141"/>
      <c r="D261" s="141"/>
      <c r="E261" s="50"/>
      <c r="F261" s="141"/>
      <c r="G261" s="141"/>
      <c r="H261" s="141"/>
      <c r="I261" s="141"/>
      <c r="J261" s="141"/>
      <c r="K261" s="141"/>
      <c r="L261" s="141"/>
      <c r="M261" s="144"/>
      <c r="N261" s="144"/>
      <c r="O261" s="141"/>
      <c r="P261" s="145"/>
      <c r="Q261" s="141"/>
      <c r="R261" s="144"/>
      <c r="S261" s="141"/>
      <c r="T261" s="141"/>
      <c r="U261" s="141"/>
    </row>
    <row r="262" ht="12.75" customHeight="1">
      <c r="A262" s="141"/>
      <c r="B262" s="141"/>
      <c r="C262" s="141"/>
      <c r="D262" s="141"/>
      <c r="E262" s="50"/>
      <c r="F262" s="141"/>
      <c r="G262" s="141"/>
      <c r="H262" s="141"/>
      <c r="I262" s="141"/>
      <c r="J262" s="141"/>
      <c r="K262" s="141"/>
      <c r="L262" s="141"/>
      <c r="M262" s="144"/>
      <c r="N262" s="144"/>
      <c r="O262" s="141"/>
      <c r="P262" s="145"/>
      <c r="Q262" s="141"/>
      <c r="R262" s="144"/>
      <c r="S262" s="141"/>
      <c r="T262" s="141"/>
      <c r="U262" s="141"/>
    </row>
    <row r="263" ht="12.75" customHeight="1">
      <c r="A263" s="141"/>
      <c r="B263" s="141"/>
      <c r="C263" s="141"/>
      <c r="D263" s="141"/>
      <c r="E263" s="50"/>
      <c r="F263" s="141"/>
      <c r="G263" s="141"/>
      <c r="H263" s="141"/>
      <c r="I263" s="141"/>
      <c r="J263" s="141"/>
      <c r="K263" s="141"/>
      <c r="L263" s="141"/>
      <c r="M263" s="144"/>
      <c r="N263" s="144"/>
      <c r="O263" s="141"/>
      <c r="P263" s="145"/>
      <c r="Q263" s="141"/>
      <c r="R263" s="144"/>
      <c r="S263" s="141"/>
      <c r="T263" s="141"/>
      <c r="U263" s="141"/>
    </row>
    <row r="264" ht="12.75" customHeight="1">
      <c r="A264" s="141"/>
      <c r="B264" s="141"/>
      <c r="C264" s="141"/>
      <c r="D264" s="141"/>
      <c r="E264" s="50"/>
      <c r="F264" s="141"/>
      <c r="G264" s="141"/>
      <c r="H264" s="141"/>
      <c r="I264" s="141"/>
      <c r="J264" s="141"/>
      <c r="K264" s="141"/>
      <c r="L264" s="141"/>
      <c r="M264" s="144"/>
      <c r="N264" s="144"/>
      <c r="O264" s="141"/>
      <c r="P264" s="145"/>
      <c r="Q264" s="141"/>
      <c r="R264" s="144"/>
      <c r="S264" s="141"/>
      <c r="T264" s="141"/>
      <c r="U264" s="141"/>
    </row>
    <row r="265" ht="12.75" customHeight="1">
      <c r="A265" s="141"/>
      <c r="B265" s="141"/>
      <c r="C265" s="141"/>
      <c r="D265" s="141"/>
      <c r="E265" s="50"/>
      <c r="F265" s="141"/>
      <c r="G265" s="141"/>
      <c r="H265" s="141"/>
      <c r="I265" s="141"/>
      <c r="J265" s="141"/>
      <c r="K265" s="141"/>
      <c r="L265" s="141"/>
      <c r="M265" s="144"/>
      <c r="N265" s="144"/>
      <c r="O265" s="141"/>
      <c r="P265" s="145"/>
      <c r="Q265" s="141"/>
      <c r="R265" s="144"/>
      <c r="S265" s="141"/>
      <c r="T265" s="141"/>
      <c r="U265" s="141"/>
    </row>
    <row r="266" ht="12.75" customHeight="1">
      <c r="A266" s="141"/>
      <c r="B266" s="141"/>
      <c r="C266" s="141"/>
      <c r="D266" s="141"/>
      <c r="E266" s="50"/>
      <c r="F266" s="141"/>
      <c r="G266" s="141"/>
      <c r="H266" s="141"/>
      <c r="I266" s="141"/>
      <c r="J266" s="141"/>
      <c r="K266" s="141"/>
      <c r="L266" s="141"/>
      <c r="M266" s="144"/>
      <c r="N266" s="144"/>
      <c r="O266" s="141"/>
      <c r="P266" s="145"/>
      <c r="Q266" s="141"/>
      <c r="R266" s="144"/>
      <c r="S266" s="141"/>
      <c r="T266" s="141"/>
      <c r="U266" s="141"/>
    </row>
    <row r="267" ht="12.75" customHeight="1">
      <c r="A267" s="141"/>
      <c r="B267" s="141"/>
      <c r="C267" s="141"/>
      <c r="D267" s="141"/>
      <c r="E267" s="50"/>
      <c r="F267" s="141"/>
      <c r="G267" s="141"/>
      <c r="H267" s="141"/>
      <c r="I267" s="141"/>
      <c r="J267" s="141"/>
      <c r="K267" s="141"/>
      <c r="L267" s="141"/>
      <c r="M267" s="144"/>
      <c r="N267" s="144"/>
      <c r="O267" s="141"/>
      <c r="P267" s="145"/>
      <c r="Q267" s="141"/>
      <c r="R267" s="144"/>
      <c r="S267" s="141"/>
      <c r="T267" s="141"/>
      <c r="U267" s="141"/>
    </row>
    <row r="268" ht="12.75" customHeight="1">
      <c r="A268" s="141"/>
      <c r="B268" s="141"/>
      <c r="C268" s="141"/>
      <c r="D268" s="141"/>
      <c r="E268" s="50"/>
      <c r="F268" s="141"/>
      <c r="G268" s="141"/>
      <c r="H268" s="141"/>
      <c r="I268" s="141"/>
      <c r="J268" s="141"/>
      <c r="K268" s="141"/>
      <c r="L268" s="141"/>
      <c r="M268" s="144"/>
      <c r="N268" s="144"/>
      <c r="O268" s="141"/>
      <c r="P268" s="145"/>
      <c r="Q268" s="141"/>
      <c r="R268" s="144"/>
      <c r="S268" s="141"/>
      <c r="T268" s="141"/>
      <c r="U268" s="141"/>
    </row>
    <row r="269" ht="12.75" customHeight="1">
      <c r="A269" s="141"/>
      <c r="B269" s="141"/>
      <c r="C269" s="141"/>
      <c r="D269" s="141"/>
      <c r="E269" s="50"/>
      <c r="F269" s="141"/>
      <c r="G269" s="141"/>
      <c r="H269" s="141"/>
      <c r="I269" s="141"/>
      <c r="J269" s="141"/>
      <c r="K269" s="141"/>
      <c r="L269" s="141"/>
      <c r="M269" s="144"/>
      <c r="N269" s="144"/>
      <c r="O269" s="141"/>
      <c r="P269" s="145"/>
      <c r="Q269" s="141"/>
      <c r="R269" s="144"/>
      <c r="S269" s="141"/>
      <c r="T269" s="141"/>
      <c r="U269" s="141"/>
    </row>
    <row r="270" ht="12.75" customHeight="1">
      <c r="A270" s="141"/>
      <c r="B270" s="141"/>
      <c r="C270" s="141"/>
      <c r="D270" s="141"/>
      <c r="E270" s="50"/>
      <c r="F270" s="141"/>
      <c r="G270" s="141"/>
      <c r="H270" s="141"/>
      <c r="I270" s="141"/>
      <c r="J270" s="141"/>
      <c r="K270" s="141"/>
      <c r="L270" s="141"/>
      <c r="M270" s="144"/>
      <c r="N270" s="144"/>
      <c r="O270" s="141"/>
      <c r="P270" s="145"/>
      <c r="Q270" s="141"/>
      <c r="R270" s="144"/>
      <c r="S270" s="141"/>
      <c r="T270" s="141"/>
      <c r="U270" s="141"/>
    </row>
    <row r="271" ht="12.75" customHeight="1">
      <c r="A271" s="141"/>
      <c r="B271" s="141"/>
      <c r="C271" s="141"/>
      <c r="D271" s="141"/>
      <c r="E271" s="50"/>
      <c r="F271" s="141"/>
      <c r="G271" s="141"/>
      <c r="H271" s="141"/>
      <c r="I271" s="141"/>
      <c r="J271" s="141"/>
      <c r="K271" s="141"/>
      <c r="L271" s="141"/>
      <c r="M271" s="144"/>
      <c r="N271" s="144"/>
      <c r="O271" s="141"/>
      <c r="P271" s="145"/>
      <c r="Q271" s="141"/>
      <c r="R271" s="144"/>
      <c r="S271" s="141"/>
      <c r="T271" s="141"/>
      <c r="U271" s="141"/>
    </row>
    <row r="272" ht="12.75" customHeight="1">
      <c r="A272" s="141"/>
      <c r="B272" s="141"/>
      <c r="C272" s="141"/>
      <c r="D272" s="141"/>
      <c r="E272" s="50"/>
      <c r="F272" s="141"/>
      <c r="G272" s="141"/>
      <c r="H272" s="141"/>
      <c r="I272" s="141"/>
      <c r="J272" s="141"/>
      <c r="K272" s="141"/>
      <c r="L272" s="141"/>
      <c r="M272" s="144"/>
      <c r="N272" s="144"/>
      <c r="O272" s="141"/>
      <c r="P272" s="145"/>
      <c r="Q272" s="141"/>
      <c r="R272" s="144"/>
      <c r="S272" s="141"/>
      <c r="T272" s="141"/>
      <c r="U272" s="141"/>
    </row>
    <row r="273" ht="12.75" customHeight="1">
      <c r="A273" s="141"/>
      <c r="B273" s="141"/>
      <c r="C273" s="141"/>
      <c r="D273" s="141"/>
      <c r="E273" s="50"/>
      <c r="F273" s="141"/>
      <c r="G273" s="141"/>
      <c r="H273" s="141"/>
      <c r="I273" s="141"/>
      <c r="J273" s="141"/>
      <c r="K273" s="141"/>
      <c r="L273" s="141"/>
      <c r="M273" s="144"/>
      <c r="N273" s="144"/>
      <c r="O273" s="141"/>
      <c r="P273" s="145"/>
      <c r="Q273" s="141"/>
      <c r="R273" s="144"/>
      <c r="S273" s="141"/>
      <c r="T273" s="141"/>
      <c r="U273" s="141"/>
    </row>
    <row r="274" ht="12.75" customHeight="1">
      <c r="A274" s="141"/>
      <c r="B274" s="141"/>
      <c r="C274" s="141"/>
      <c r="D274" s="141"/>
      <c r="E274" s="50"/>
      <c r="F274" s="141"/>
      <c r="G274" s="141"/>
      <c r="H274" s="141"/>
      <c r="I274" s="141"/>
      <c r="J274" s="141"/>
      <c r="K274" s="141"/>
      <c r="L274" s="141"/>
      <c r="M274" s="144"/>
      <c r="N274" s="144"/>
      <c r="O274" s="141"/>
      <c r="P274" s="145"/>
      <c r="Q274" s="141"/>
      <c r="R274" s="144"/>
      <c r="S274" s="141"/>
      <c r="T274" s="141"/>
      <c r="U274" s="141"/>
    </row>
    <row r="275" ht="12.75" customHeight="1">
      <c r="A275" s="141"/>
      <c r="B275" s="141"/>
      <c r="C275" s="141"/>
      <c r="D275" s="141"/>
      <c r="E275" s="50"/>
      <c r="F275" s="141"/>
      <c r="G275" s="141"/>
      <c r="H275" s="141"/>
      <c r="I275" s="141"/>
      <c r="J275" s="141"/>
      <c r="K275" s="141"/>
      <c r="L275" s="141"/>
      <c r="M275" s="144"/>
      <c r="N275" s="144"/>
      <c r="O275" s="141"/>
      <c r="P275" s="145"/>
      <c r="Q275" s="141"/>
      <c r="R275" s="144"/>
      <c r="S275" s="141"/>
      <c r="T275" s="141"/>
      <c r="U275" s="141"/>
    </row>
    <row r="276" ht="12.75" customHeight="1">
      <c r="A276" s="141"/>
      <c r="B276" s="141"/>
      <c r="C276" s="141"/>
      <c r="D276" s="141"/>
      <c r="E276" s="50"/>
      <c r="F276" s="141"/>
      <c r="G276" s="141"/>
      <c r="H276" s="141"/>
      <c r="I276" s="141"/>
      <c r="J276" s="141"/>
      <c r="K276" s="141"/>
      <c r="L276" s="141"/>
      <c r="M276" s="144"/>
      <c r="N276" s="144"/>
      <c r="O276" s="141"/>
      <c r="P276" s="145"/>
      <c r="Q276" s="141"/>
      <c r="R276" s="144"/>
      <c r="S276" s="141"/>
      <c r="T276" s="141"/>
      <c r="U276" s="141"/>
    </row>
    <row r="277" ht="12.75" customHeight="1">
      <c r="A277" s="141"/>
      <c r="B277" s="141"/>
      <c r="C277" s="141"/>
      <c r="D277" s="141"/>
      <c r="E277" s="50"/>
      <c r="F277" s="141"/>
      <c r="G277" s="141"/>
      <c r="H277" s="141"/>
      <c r="I277" s="141"/>
      <c r="J277" s="141"/>
      <c r="K277" s="141"/>
      <c r="L277" s="141"/>
      <c r="M277" s="144"/>
      <c r="N277" s="144"/>
      <c r="O277" s="141"/>
      <c r="P277" s="145"/>
      <c r="Q277" s="141"/>
      <c r="R277" s="144"/>
      <c r="S277" s="141"/>
      <c r="T277" s="141"/>
      <c r="U277" s="141"/>
    </row>
    <row r="278" ht="12.75" customHeight="1">
      <c r="A278" s="141"/>
      <c r="B278" s="141"/>
      <c r="C278" s="141"/>
      <c r="D278" s="141"/>
      <c r="E278" s="50"/>
      <c r="F278" s="141"/>
      <c r="G278" s="141"/>
      <c r="H278" s="141"/>
      <c r="I278" s="141"/>
      <c r="J278" s="141"/>
      <c r="K278" s="141"/>
      <c r="L278" s="141"/>
      <c r="M278" s="144"/>
      <c r="N278" s="144"/>
      <c r="O278" s="141"/>
      <c r="P278" s="145"/>
      <c r="Q278" s="141"/>
      <c r="R278" s="144"/>
      <c r="S278" s="141"/>
      <c r="T278" s="141"/>
      <c r="U278" s="141"/>
    </row>
    <row r="279" ht="12.75" customHeight="1">
      <c r="A279" s="141"/>
      <c r="B279" s="141"/>
      <c r="C279" s="141"/>
      <c r="D279" s="141"/>
      <c r="E279" s="50"/>
      <c r="F279" s="141"/>
      <c r="G279" s="141"/>
      <c r="H279" s="141"/>
      <c r="I279" s="141"/>
      <c r="J279" s="141"/>
      <c r="K279" s="141"/>
      <c r="L279" s="141"/>
      <c r="M279" s="144"/>
      <c r="N279" s="144"/>
      <c r="O279" s="141"/>
      <c r="P279" s="145"/>
      <c r="Q279" s="141"/>
      <c r="R279" s="144"/>
      <c r="S279" s="141"/>
      <c r="T279" s="141"/>
      <c r="U279" s="141"/>
    </row>
    <row r="280" ht="12.75" customHeight="1">
      <c r="A280" s="141"/>
      <c r="B280" s="141"/>
      <c r="C280" s="141"/>
      <c r="D280" s="141"/>
      <c r="E280" s="50"/>
      <c r="F280" s="141"/>
      <c r="G280" s="141"/>
      <c r="H280" s="141"/>
      <c r="I280" s="141"/>
      <c r="J280" s="141"/>
      <c r="K280" s="141"/>
      <c r="L280" s="141"/>
      <c r="M280" s="144"/>
      <c r="N280" s="144"/>
      <c r="O280" s="141"/>
      <c r="P280" s="145"/>
      <c r="Q280" s="141"/>
      <c r="R280" s="144"/>
      <c r="S280" s="141"/>
      <c r="T280" s="141"/>
      <c r="U280" s="141"/>
    </row>
    <row r="281" ht="12.75" customHeight="1">
      <c r="A281" s="141"/>
      <c r="B281" s="141"/>
      <c r="C281" s="141"/>
      <c r="D281" s="141"/>
      <c r="E281" s="50"/>
      <c r="F281" s="141"/>
      <c r="G281" s="141"/>
      <c r="H281" s="141"/>
      <c r="I281" s="141"/>
      <c r="J281" s="141"/>
      <c r="K281" s="141"/>
      <c r="L281" s="141"/>
      <c r="M281" s="144"/>
      <c r="N281" s="144"/>
      <c r="O281" s="141"/>
      <c r="P281" s="145"/>
      <c r="Q281" s="141"/>
      <c r="R281" s="144"/>
      <c r="S281" s="141"/>
      <c r="T281" s="141"/>
      <c r="U281" s="141"/>
    </row>
    <row r="282" ht="12.75" customHeight="1">
      <c r="A282" s="141"/>
      <c r="B282" s="141"/>
      <c r="C282" s="141"/>
      <c r="D282" s="141"/>
      <c r="E282" s="50"/>
      <c r="F282" s="141"/>
      <c r="G282" s="141"/>
      <c r="H282" s="141"/>
      <c r="I282" s="141"/>
      <c r="J282" s="141"/>
      <c r="K282" s="141"/>
      <c r="L282" s="141"/>
      <c r="M282" s="144"/>
      <c r="N282" s="144"/>
      <c r="O282" s="141"/>
      <c r="P282" s="145"/>
      <c r="Q282" s="141"/>
      <c r="R282" s="144"/>
      <c r="S282" s="141"/>
      <c r="T282" s="141"/>
      <c r="U282" s="141"/>
    </row>
    <row r="283" ht="12.75" customHeight="1">
      <c r="A283" s="141"/>
      <c r="B283" s="141"/>
      <c r="C283" s="141"/>
      <c r="D283" s="141"/>
      <c r="E283" s="50"/>
      <c r="F283" s="141"/>
      <c r="G283" s="141"/>
      <c r="H283" s="141"/>
      <c r="I283" s="141"/>
      <c r="J283" s="141"/>
      <c r="K283" s="141"/>
      <c r="L283" s="141"/>
      <c r="M283" s="144"/>
      <c r="N283" s="144"/>
      <c r="O283" s="141"/>
      <c r="P283" s="145"/>
      <c r="Q283" s="141"/>
      <c r="R283" s="144"/>
      <c r="S283" s="141"/>
      <c r="T283" s="141"/>
      <c r="U283" s="141"/>
    </row>
    <row r="284" ht="12.75" customHeight="1">
      <c r="A284" s="141"/>
      <c r="B284" s="141"/>
      <c r="C284" s="141"/>
      <c r="D284" s="141"/>
      <c r="E284" s="50"/>
      <c r="F284" s="141"/>
      <c r="G284" s="141"/>
      <c r="H284" s="141"/>
      <c r="I284" s="141"/>
      <c r="J284" s="141"/>
      <c r="K284" s="141"/>
      <c r="L284" s="141"/>
      <c r="M284" s="144"/>
      <c r="N284" s="144"/>
      <c r="O284" s="141"/>
      <c r="P284" s="145"/>
      <c r="Q284" s="141"/>
      <c r="R284" s="144"/>
      <c r="S284" s="141"/>
      <c r="T284" s="141"/>
      <c r="U284" s="141"/>
    </row>
    <row r="285" ht="12.75" customHeight="1">
      <c r="A285" s="141"/>
      <c r="B285" s="141"/>
      <c r="C285" s="141"/>
      <c r="D285" s="141"/>
      <c r="E285" s="50"/>
      <c r="F285" s="141"/>
      <c r="G285" s="141"/>
      <c r="H285" s="141"/>
      <c r="I285" s="141"/>
      <c r="J285" s="141"/>
      <c r="K285" s="141"/>
      <c r="L285" s="141"/>
      <c r="M285" s="144"/>
      <c r="N285" s="144"/>
      <c r="O285" s="141"/>
      <c r="P285" s="145"/>
      <c r="Q285" s="141"/>
      <c r="R285" s="144"/>
      <c r="S285" s="141"/>
      <c r="T285" s="141"/>
      <c r="U285" s="141"/>
    </row>
    <row r="286" ht="12.75" customHeight="1">
      <c r="A286" s="141"/>
      <c r="B286" s="141"/>
      <c r="C286" s="141"/>
      <c r="D286" s="141"/>
      <c r="E286" s="50"/>
      <c r="F286" s="141"/>
      <c r="G286" s="141"/>
      <c r="H286" s="141"/>
      <c r="I286" s="141"/>
      <c r="J286" s="141"/>
      <c r="K286" s="141"/>
      <c r="L286" s="141"/>
      <c r="M286" s="144"/>
      <c r="N286" s="144"/>
      <c r="O286" s="141"/>
      <c r="P286" s="145"/>
      <c r="Q286" s="141"/>
      <c r="R286" s="144"/>
      <c r="S286" s="141"/>
      <c r="T286" s="141"/>
      <c r="U286" s="141"/>
    </row>
    <row r="287" ht="12.75" customHeight="1">
      <c r="A287" s="141"/>
      <c r="B287" s="141"/>
      <c r="C287" s="141"/>
      <c r="D287" s="141"/>
      <c r="E287" s="50"/>
      <c r="F287" s="141"/>
      <c r="G287" s="141"/>
      <c r="H287" s="141"/>
      <c r="I287" s="141"/>
      <c r="J287" s="141"/>
      <c r="K287" s="141"/>
      <c r="L287" s="141"/>
      <c r="M287" s="144"/>
      <c r="N287" s="144"/>
      <c r="O287" s="141"/>
      <c r="P287" s="145"/>
      <c r="Q287" s="141"/>
      <c r="R287" s="144"/>
      <c r="S287" s="141"/>
      <c r="T287" s="141"/>
      <c r="U287" s="141"/>
    </row>
    <row r="288" ht="12.75" customHeight="1">
      <c r="A288" s="141"/>
      <c r="B288" s="141"/>
      <c r="C288" s="141"/>
      <c r="D288" s="141"/>
      <c r="E288" s="50"/>
      <c r="F288" s="141"/>
      <c r="G288" s="141"/>
      <c r="H288" s="141"/>
      <c r="I288" s="141"/>
      <c r="J288" s="141"/>
      <c r="K288" s="141"/>
      <c r="L288" s="141"/>
      <c r="M288" s="144"/>
      <c r="N288" s="144"/>
      <c r="O288" s="141"/>
      <c r="P288" s="145"/>
      <c r="Q288" s="141"/>
      <c r="R288" s="144"/>
      <c r="S288" s="141"/>
      <c r="T288" s="141"/>
      <c r="U288" s="141"/>
    </row>
    <row r="289" ht="12.75" customHeight="1">
      <c r="A289" s="141"/>
      <c r="B289" s="141"/>
      <c r="C289" s="141"/>
      <c r="D289" s="141"/>
      <c r="E289" s="50"/>
      <c r="F289" s="141"/>
      <c r="G289" s="141"/>
      <c r="H289" s="141"/>
      <c r="I289" s="141"/>
      <c r="J289" s="141"/>
      <c r="K289" s="141"/>
      <c r="L289" s="141"/>
      <c r="M289" s="144"/>
      <c r="N289" s="144"/>
      <c r="O289" s="141"/>
      <c r="P289" s="145"/>
      <c r="Q289" s="141"/>
      <c r="R289" s="144"/>
      <c r="S289" s="141"/>
      <c r="T289" s="141"/>
      <c r="U289" s="141"/>
    </row>
    <row r="290" ht="12.75" customHeight="1">
      <c r="A290" s="141"/>
      <c r="B290" s="141"/>
      <c r="C290" s="141"/>
      <c r="D290" s="141"/>
      <c r="E290" s="50"/>
      <c r="F290" s="141"/>
      <c r="G290" s="141"/>
      <c r="H290" s="141"/>
      <c r="I290" s="141"/>
      <c r="J290" s="141"/>
      <c r="K290" s="141"/>
      <c r="L290" s="141"/>
      <c r="M290" s="144"/>
      <c r="N290" s="144"/>
      <c r="O290" s="141"/>
      <c r="P290" s="145"/>
      <c r="Q290" s="141"/>
      <c r="R290" s="144"/>
      <c r="S290" s="141"/>
      <c r="T290" s="141"/>
      <c r="U290" s="141"/>
    </row>
    <row r="291" ht="12.75" customHeight="1">
      <c r="A291" s="141"/>
      <c r="B291" s="141"/>
      <c r="C291" s="141"/>
      <c r="D291" s="141"/>
      <c r="E291" s="50"/>
      <c r="F291" s="141"/>
      <c r="G291" s="141"/>
      <c r="H291" s="141"/>
      <c r="I291" s="141"/>
      <c r="J291" s="141"/>
      <c r="K291" s="141"/>
      <c r="L291" s="141"/>
      <c r="M291" s="144"/>
      <c r="N291" s="144"/>
      <c r="O291" s="141"/>
      <c r="P291" s="145"/>
      <c r="Q291" s="141"/>
      <c r="R291" s="144"/>
      <c r="S291" s="141"/>
      <c r="T291" s="141"/>
      <c r="U291" s="141"/>
    </row>
    <row r="292" ht="12.75" customHeight="1">
      <c r="A292" s="141"/>
      <c r="B292" s="141"/>
      <c r="C292" s="141"/>
      <c r="D292" s="141"/>
      <c r="E292" s="50"/>
      <c r="F292" s="141"/>
      <c r="G292" s="141"/>
      <c r="H292" s="141"/>
      <c r="I292" s="141"/>
      <c r="J292" s="141"/>
      <c r="K292" s="141"/>
      <c r="L292" s="141"/>
      <c r="M292" s="144"/>
      <c r="N292" s="144"/>
      <c r="O292" s="141"/>
      <c r="P292" s="145"/>
      <c r="Q292" s="141"/>
      <c r="R292" s="144"/>
      <c r="S292" s="141"/>
      <c r="T292" s="141"/>
      <c r="U292" s="141"/>
    </row>
    <row r="293" ht="12.75" customHeight="1">
      <c r="A293" s="141"/>
      <c r="B293" s="141"/>
      <c r="C293" s="141"/>
      <c r="D293" s="141"/>
      <c r="E293" s="50"/>
      <c r="F293" s="141"/>
      <c r="G293" s="141"/>
      <c r="H293" s="141"/>
      <c r="I293" s="141"/>
      <c r="J293" s="141"/>
      <c r="K293" s="141"/>
      <c r="L293" s="141"/>
      <c r="M293" s="144"/>
      <c r="N293" s="144"/>
      <c r="O293" s="141"/>
      <c r="P293" s="145"/>
      <c r="Q293" s="141"/>
      <c r="R293" s="144"/>
      <c r="S293" s="141"/>
      <c r="T293" s="141"/>
      <c r="U293" s="141"/>
    </row>
    <row r="294" ht="12.75" customHeight="1">
      <c r="A294" s="141"/>
      <c r="B294" s="141"/>
      <c r="C294" s="141"/>
      <c r="D294" s="141"/>
      <c r="E294" s="50"/>
      <c r="F294" s="141"/>
      <c r="G294" s="141"/>
      <c r="H294" s="141"/>
      <c r="I294" s="141"/>
      <c r="J294" s="141"/>
      <c r="K294" s="141"/>
      <c r="L294" s="141"/>
      <c r="M294" s="144"/>
      <c r="N294" s="144"/>
      <c r="O294" s="141"/>
      <c r="P294" s="145"/>
      <c r="Q294" s="141"/>
      <c r="R294" s="144"/>
      <c r="S294" s="141"/>
      <c r="T294" s="141"/>
      <c r="U294" s="141"/>
    </row>
    <row r="295" ht="12.75" customHeight="1">
      <c r="A295" s="141"/>
      <c r="B295" s="141"/>
      <c r="C295" s="141"/>
      <c r="D295" s="141"/>
      <c r="E295" s="50"/>
      <c r="F295" s="141"/>
      <c r="G295" s="141"/>
      <c r="H295" s="141"/>
      <c r="I295" s="141"/>
      <c r="J295" s="141"/>
      <c r="K295" s="141"/>
      <c r="L295" s="141"/>
      <c r="M295" s="144"/>
      <c r="N295" s="144"/>
      <c r="O295" s="141"/>
      <c r="P295" s="145"/>
      <c r="Q295" s="141"/>
      <c r="R295" s="144"/>
      <c r="S295" s="141"/>
      <c r="T295" s="141"/>
      <c r="U295" s="141"/>
    </row>
    <row r="296" ht="12.75" customHeight="1">
      <c r="A296" s="141"/>
      <c r="B296" s="141"/>
      <c r="C296" s="141"/>
      <c r="D296" s="141"/>
      <c r="E296" s="50"/>
      <c r="F296" s="141"/>
      <c r="G296" s="141"/>
      <c r="H296" s="141"/>
      <c r="I296" s="141"/>
      <c r="J296" s="141"/>
      <c r="K296" s="141"/>
      <c r="L296" s="141"/>
      <c r="M296" s="144"/>
      <c r="N296" s="144"/>
      <c r="O296" s="141"/>
      <c r="P296" s="145"/>
      <c r="Q296" s="141"/>
      <c r="R296" s="144"/>
      <c r="S296" s="141"/>
      <c r="T296" s="141"/>
      <c r="U296" s="141"/>
    </row>
    <row r="297" ht="12.75" customHeight="1">
      <c r="A297" s="141"/>
      <c r="B297" s="141"/>
      <c r="C297" s="141"/>
      <c r="D297" s="141"/>
      <c r="E297" s="50"/>
      <c r="F297" s="141"/>
      <c r="G297" s="141"/>
      <c r="H297" s="141"/>
      <c r="I297" s="141"/>
      <c r="J297" s="141"/>
      <c r="K297" s="141"/>
      <c r="L297" s="141"/>
      <c r="M297" s="144"/>
      <c r="N297" s="144"/>
      <c r="O297" s="141"/>
      <c r="P297" s="145"/>
      <c r="Q297" s="141"/>
      <c r="R297" s="144"/>
      <c r="S297" s="141"/>
      <c r="T297" s="141"/>
      <c r="U297" s="141"/>
    </row>
    <row r="298" ht="12.75" customHeight="1">
      <c r="A298" s="141"/>
      <c r="B298" s="141"/>
      <c r="C298" s="141"/>
      <c r="D298" s="141"/>
      <c r="E298" s="50"/>
      <c r="F298" s="141"/>
      <c r="G298" s="141"/>
      <c r="H298" s="141"/>
      <c r="I298" s="141"/>
      <c r="J298" s="141"/>
      <c r="K298" s="141"/>
      <c r="L298" s="141"/>
      <c r="M298" s="144"/>
      <c r="N298" s="144"/>
      <c r="O298" s="141"/>
      <c r="P298" s="145"/>
      <c r="Q298" s="141"/>
      <c r="R298" s="144"/>
      <c r="S298" s="141"/>
      <c r="T298" s="141"/>
      <c r="U298" s="141"/>
    </row>
    <row r="299" ht="12.75" customHeight="1">
      <c r="A299" s="141"/>
      <c r="B299" s="141"/>
      <c r="C299" s="141"/>
      <c r="D299" s="141"/>
      <c r="E299" s="50"/>
      <c r="F299" s="141"/>
      <c r="G299" s="141"/>
      <c r="H299" s="141"/>
      <c r="I299" s="141"/>
      <c r="J299" s="141"/>
      <c r="K299" s="141"/>
      <c r="L299" s="141"/>
      <c r="M299" s="144"/>
      <c r="N299" s="144"/>
      <c r="O299" s="141"/>
      <c r="P299" s="145"/>
      <c r="Q299" s="141"/>
      <c r="R299" s="144"/>
      <c r="S299" s="141"/>
      <c r="T299" s="141"/>
      <c r="U299" s="141"/>
    </row>
    <row r="300" ht="12.75" customHeight="1">
      <c r="A300" s="141"/>
      <c r="B300" s="141"/>
      <c r="C300" s="141"/>
      <c r="D300" s="141"/>
      <c r="E300" s="50"/>
      <c r="F300" s="141"/>
      <c r="G300" s="141"/>
      <c r="H300" s="141"/>
      <c r="I300" s="141"/>
      <c r="J300" s="141"/>
      <c r="K300" s="141"/>
      <c r="L300" s="141"/>
      <c r="M300" s="144"/>
      <c r="N300" s="144"/>
      <c r="O300" s="141"/>
      <c r="P300" s="145"/>
      <c r="Q300" s="141"/>
      <c r="R300" s="144"/>
      <c r="S300" s="141"/>
      <c r="T300" s="141"/>
      <c r="U300" s="141"/>
    </row>
    <row r="301" ht="12.75" customHeight="1">
      <c r="A301" s="141"/>
      <c r="B301" s="141"/>
      <c r="C301" s="141"/>
      <c r="D301" s="141"/>
      <c r="E301" s="50"/>
      <c r="F301" s="141"/>
      <c r="G301" s="141"/>
      <c r="H301" s="141"/>
      <c r="I301" s="141"/>
      <c r="J301" s="141"/>
      <c r="K301" s="141"/>
      <c r="L301" s="141"/>
      <c r="M301" s="144"/>
      <c r="N301" s="144"/>
      <c r="O301" s="141"/>
      <c r="P301" s="145"/>
      <c r="Q301" s="141"/>
      <c r="R301" s="144"/>
      <c r="S301" s="141"/>
      <c r="T301" s="141"/>
      <c r="U301" s="141"/>
    </row>
    <row r="302" ht="12.75" customHeight="1">
      <c r="A302" s="141"/>
      <c r="B302" s="141"/>
      <c r="C302" s="141"/>
      <c r="D302" s="141"/>
      <c r="E302" s="50"/>
      <c r="F302" s="141"/>
      <c r="G302" s="141"/>
      <c r="H302" s="141"/>
      <c r="I302" s="141"/>
      <c r="J302" s="141"/>
      <c r="K302" s="141"/>
      <c r="L302" s="141"/>
      <c r="M302" s="144"/>
      <c r="N302" s="144"/>
      <c r="O302" s="141"/>
      <c r="P302" s="145"/>
      <c r="Q302" s="141"/>
      <c r="R302" s="144"/>
      <c r="S302" s="141"/>
      <c r="T302" s="141"/>
      <c r="U302" s="141"/>
    </row>
    <row r="303" ht="12.75" customHeight="1">
      <c r="A303" s="141"/>
      <c r="B303" s="141"/>
      <c r="C303" s="141"/>
      <c r="D303" s="141"/>
      <c r="E303" s="50"/>
      <c r="F303" s="141"/>
      <c r="G303" s="141"/>
      <c r="H303" s="141"/>
      <c r="I303" s="141"/>
      <c r="J303" s="141"/>
      <c r="K303" s="141"/>
      <c r="L303" s="141"/>
      <c r="M303" s="144"/>
      <c r="N303" s="144"/>
      <c r="O303" s="141"/>
      <c r="P303" s="145"/>
      <c r="Q303" s="141"/>
      <c r="R303" s="144"/>
      <c r="S303" s="141"/>
      <c r="T303" s="141"/>
      <c r="U303" s="141"/>
    </row>
    <row r="304" ht="12.75" customHeight="1">
      <c r="A304" s="141"/>
      <c r="B304" s="141"/>
      <c r="C304" s="141"/>
      <c r="D304" s="141"/>
      <c r="E304" s="50"/>
      <c r="F304" s="141"/>
      <c r="G304" s="141"/>
      <c r="H304" s="141"/>
      <c r="I304" s="141"/>
      <c r="J304" s="141"/>
      <c r="K304" s="141"/>
      <c r="L304" s="141"/>
      <c r="M304" s="144"/>
      <c r="N304" s="144"/>
      <c r="O304" s="141"/>
      <c r="P304" s="145"/>
      <c r="Q304" s="141"/>
      <c r="R304" s="144"/>
      <c r="S304" s="141"/>
      <c r="T304" s="141"/>
      <c r="U304" s="141"/>
    </row>
    <row r="305" ht="12.75" customHeight="1">
      <c r="A305" s="141"/>
      <c r="B305" s="141"/>
      <c r="C305" s="141"/>
      <c r="D305" s="141"/>
      <c r="E305" s="50"/>
      <c r="F305" s="141"/>
      <c r="G305" s="141"/>
      <c r="H305" s="141"/>
      <c r="I305" s="141"/>
      <c r="J305" s="141"/>
      <c r="K305" s="141"/>
      <c r="L305" s="141"/>
      <c r="M305" s="144"/>
      <c r="N305" s="144"/>
      <c r="O305" s="141"/>
      <c r="P305" s="145"/>
      <c r="Q305" s="141"/>
      <c r="R305" s="144"/>
      <c r="S305" s="141"/>
      <c r="T305" s="141"/>
      <c r="U305" s="141"/>
    </row>
    <row r="306" ht="12.75" customHeight="1">
      <c r="A306" s="141"/>
      <c r="B306" s="141"/>
      <c r="C306" s="141"/>
      <c r="D306" s="141"/>
      <c r="E306" s="50"/>
      <c r="F306" s="141"/>
      <c r="G306" s="141"/>
      <c r="H306" s="141"/>
      <c r="I306" s="141"/>
      <c r="J306" s="141"/>
      <c r="K306" s="141"/>
      <c r="L306" s="141"/>
      <c r="M306" s="144"/>
      <c r="N306" s="144"/>
      <c r="O306" s="141"/>
      <c r="P306" s="145"/>
      <c r="Q306" s="141"/>
      <c r="R306" s="144"/>
      <c r="S306" s="141"/>
      <c r="T306" s="141"/>
      <c r="U306" s="141"/>
    </row>
    <row r="307" ht="12.75" customHeight="1">
      <c r="A307" s="141"/>
      <c r="B307" s="141"/>
      <c r="C307" s="141"/>
      <c r="D307" s="141"/>
      <c r="E307" s="50"/>
      <c r="F307" s="141"/>
      <c r="G307" s="141"/>
      <c r="H307" s="141"/>
      <c r="I307" s="141"/>
      <c r="J307" s="141"/>
      <c r="K307" s="141"/>
      <c r="L307" s="141"/>
      <c r="M307" s="144"/>
      <c r="N307" s="144"/>
      <c r="O307" s="141"/>
      <c r="P307" s="145"/>
      <c r="Q307" s="141"/>
      <c r="R307" s="144"/>
      <c r="S307" s="141"/>
      <c r="T307" s="141"/>
      <c r="U307" s="141"/>
    </row>
    <row r="308" ht="12.75" customHeight="1">
      <c r="A308" s="141"/>
      <c r="B308" s="141"/>
      <c r="C308" s="141"/>
      <c r="D308" s="141"/>
      <c r="E308" s="50"/>
      <c r="F308" s="141"/>
      <c r="G308" s="141"/>
      <c r="H308" s="141"/>
      <c r="I308" s="141"/>
      <c r="J308" s="141"/>
      <c r="K308" s="141"/>
      <c r="L308" s="141"/>
      <c r="M308" s="144"/>
      <c r="N308" s="144"/>
      <c r="O308" s="141"/>
      <c r="P308" s="145"/>
      <c r="Q308" s="141"/>
      <c r="R308" s="144"/>
      <c r="S308" s="141"/>
      <c r="T308" s="141"/>
      <c r="U308" s="141"/>
    </row>
    <row r="309" ht="12.75" customHeight="1">
      <c r="A309" s="141"/>
      <c r="B309" s="141"/>
      <c r="C309" s="141"/>
      <c r="D309" s="141"/>
      <c r="E309" s="50"/>
      <c r="F309" s="141"/>
      <c r="G309" s="141"/>
      <c r="H309" s="141"/>
      <c r="I309" s="141"/>
      <c r="J309" s="141"/>
      <c r="K309" s="141"/>
      <c r="L309" s="141"/>
      <c r="M309" s="144"/>
      <c r="N309" s="144"/>
      <c r="O309" s="141"/>
      <c r="P309" s="145"/>
      <c r="Q309" s="141"/>
      <c r="R309" s="144"/>
      <c r="S309" s="141"/>
      <c r="T309" s="141"/>
      <c r="U309" s="141"/>
    </row>
    <row r="310" ht="12.75" customHeight="1">
      <c r="A310" s="141"/>
      <c r="B310" s="141"/>
      <c r="C310" s="141"/>
      <c r="D310" s="141"/>
      <c r="E310" s="50"/>
      <c r="F310" s="141"/>
      <c r="G310" s="141"/>
      <c r="H310" s="141"/>
      <c r="I310" s="141"/>
      <c r="J310" s="141"/>
      <c r="K310" s="141"/>
      <c r="L310" s="141"/>
      <c r="M310" s="144"/>
      <c r="N310" s="144"/>
      <c r="O310" s="141"/>
      <c r="P310" s="145"/>
      <c r="Q310" s="141"/>
      <c r="R310" s="144"/>
      <c r="S310" s="141"/>
      <c r="T310" s="141"/>
      <c r="U310" s="141"/>
    </row>
    <row r="311" ht="12.75" customHeight="1">
      <c r="A311" s="141"/>
      <c r="B311" s="141"/>
      <c r="C311" s="141"/>
      <c r="D311" s="141"/>
      <c r="E311" s="50"/>
      <c r="F311" s="141"/>
      <c r="G311" s="141"/>
      <c r="H311" s="141"/>
      <c r="I311" s="141"/>
      <c r="J311" s="141"/>
      <c r="K311" s="141"/>
      <c r="L311" s="141"/>
      <c r="M311" s="144"/>
      <c r="N311" s="144"/>
      <c r="O311" s="141"/>
      <c r="P311" s="145"/>
      <c r="Q311" s="141"/>
      <c r="R311" s="144"/>
      <c r="S311" s="141"/>
      <c r="T311" s="141"/>
      <c r="U311" s="141"/>
    </row>
    <row r="312" ht="12.75" customHeight="1">
      <c r="A312" s="141"/>
      <c r="B312" s="141"/>
      <c r="C312" s="141"/>
      <c r="D312" s="141"/>
      <c r="E312" s="50"/>
      <c r="F312" s="141"/>
      <c r="G312" s="141"/>
      <c r="H312" s="141"/>
      <c r="I312" s="141"/>
      <c r="J312" s="141"/>
      <c r="K312" s="141"/>
      <c r="L312" s="141"/>
      <c r="M312" s="144"/>
      <c r="N312" s="144"/>
      <c r="O312" s="141"/>
      <c r="P312" s="145"/>
      <c r="Q312" s="141"/>
      <c r="R312" s="144"/>
      <c r="S312" s="141"/>
      <c r="T312" s="141"/>
      <c r="U312" s="141"/>
    </row>
    <row r="313" ht="12.75" customHeight="1">
      <c r="A313" s="141"/>
      <c r="B313" s="141"/>
      <c r="C313" s="141"/>
      <c r="D313" s="141"/>
      <c r="E313" s="50"/>
      <c r="F313" s="141"/>
      <c r="G313" s="141"/>
      <c r="H313" s="141"/>
      <c r="I313" s="141"/>
      <c r="J313" s="141"/>
      <c r="K313" s="141"/>
      <c r="L313" s="141"/>
      <c r="M313" s="144"/>
      <c r="N313" s="144"/>
      <c r="O313" s="141"/>
      <c r="P313" s="145"/>
      <c r="Q313" s="141"/>
      <c r="R313" s="144"/>
      <c r="S313" s="141"/>
      <c r="T313" s="141"/>
      <c r="U313" s="141"/>
    </row>
    <row r="314" ht="12.75" customHeight="1">
      <c r="A314" s="141"/>
      <c r="B314" s="141"/>
      <c r="C314" s="141"/>
      <c r="D314" s="141"/>
      <c r="E314" s="50"/>
      <c r="F314" s="141"/>
      <c r="G314" s="141"/>
      <c r="H314" s="141"/>
      <c r="I314" s="141"/>
      <c r="J314" s="141"/>
      <c r="K314" s="141"/>
      <c r="L314" s="141"/>
      <c r="M314" s="144"/>
      <c r="N314" s="144"/>
      <c r="O314" s="141"/>
      <c r="P314" s="145"/>
      <c r="Q314" s="141"/>
      <c r="R314" s="144"/>
      <c r="S314" s="141"/>
      <c r="T314" s="141"/>
      <c r="U314" s="141"/>
    </row>
    <row r="315" ht="12.75" customHeight="1">
      <c r="A315" s="141"/>
      <c r="B315" s="141"/>
      <c r="C315" s="141"/>
      <c r="D315" s="141"/>
      <c r="E315" s="50"/>
      <c r="F315" s="141"/>
      <c r="G315" s="141"/>
      <c r="H315" s="141"/>
      <c r="I315" s="141"/>
      <c r="J315" s="141"/>
      <c r="K315" s="141"/>
      <c r="L315" s="141"/>
      <c r="M315" s="144"/>
      <c r="N315" s="144"/>
      <c r="O315" s="141"/>
      <c r="P315" s="145"/>
      <c r="Q315" s="141"/>
      <c r="R315" s="144"/>
      <c r="S315" s="141"/>
      <c r="T315" s="141"/>
      <c r="U315" s="141"/>
    </row>
    <row r="316" ht="12.75" customHeight="1">
      <c r="A316" s="141"/>
      <c r="B316" s="141"/>
      <c r="C316" s="141"/>
      <c r="D316" s="141"/>
      <c r="E316" s="50"/>
      <c r="F316" s="141"/>
      <c r="G316" s="141"/>
      <c r="H316" s="141"/>
      <c r="I316" s="141"/>
      <c r="J316" s="141"/>
      <c r="K316" s="141"/>
      <c r="L316" s="141"/>
      <c r="M316" s="144"/>
      <c r="N316" s="144"/>
      <c r="O316" s="141"/>
      <c r="P316" s="145"/>
      <c r="Q316" s="141"/>
      <c r="R316" s="144"/>
      <c r="S316" s="141"/>
      <c r="T316" s="141"/>
      <c r="U316" s="141"/>
    </row>
    <row r="317" ht="12.75" customHeight="1">
      <c r="A317" s="141"/>
      <c r="B317" s="141"/>
      <c r="C317" s="141"/>
      <c r="D317" s="141"/>
      <c r="E317" s="50"/>
      <c r="F317" s="141"/>
      <c r="G317" s="141"/>
      <c r="H317" s="141"/>
      <c r="I317" s="141"/>
      <c r="J317" s="141"/>
      <c r="K317" s="141"/>
      <c r="L317" s="141"/>
      <c r="M317" s="144"/>
      <c r="N317" s="144"/>
      <c r="O317" s="141"/>
      <c r="P317" s="145"/>
      <c r="Q317" s="141"/>
      <c r="R317" s="144"/>
      <c r="S317" s="141"/>
      <c r="T317" s="141"/>
      <c r="U317" s="141"/>
    </row>
    <row r="318" ht="12.75" customHeight="1">
      <c r="A318" s="141"/>
      <c r="B318" s="141"/>
      <c r="C318" s="141"/>
      <c r="D318" s="141"/>
      <c r="E318" s="50"/>
      <c r="F318" s="141"/>
      <c r="G318" s="141"/>
      <c r="H318" s="141"/>
      <c r="I318" s="141"/>
      <c r="J318" s="141"/>
      <c r="K318" s="141"/>
      <c r="L318" s="141"/>
      <c r="M318" s="144"/>
      <c r="N318" s="144"/>
      <c r="O318" s="141"/>
      <c r="P318" s="145"/>
      <c r="Q318" s="141"/>
      <c r="R318" s="144"/>
      <c r="S318" s="141"/>
      <c r="T318" s="141"/>
      <c r="U318" s="141"/>
    </row>
    <row r="319" ht="12.75" customHeight="1">
      <c r="A319" s="141"/>
      <c r="B319" s="141"/>
      <c r="C319" s="141"/>
      <c r="D319" s="141"/>
      <c r="E319" s="50"/>
      <c r="F319" s="141"/>
      <c r="G319" s="141"/>
      <c r="H319" s="141"/>
      <c r="I319" s="141"/>
      <c r="J319" s="141"/>
      <c r="K319" s="141"/>
      <c r="L319" s="141"/>
      <c r="M319" s="144"/>
      <c r="N319" s="144"/>
      <c r="O319" s="141"/>
      <c r="P319" s="145"/>
      <c r="Q319" s="141"/>
      <c r="R319" s="144"/>
      <c r="S319" s="141"/>
      <c r="T319" s="141"/>
      <c r="U319" s="141"/>
    </row>
    <row r="320" ht="12.75" customHeight="1">
      <c r="A320" s="141"/>
      <c r="B320" s="141"/>
      <c r="C320" s="141"/>
      <c r="D320" s="141"/>
      <c r="E320" s="50"/>
      <c r="F320" s="141"/>
      <c r="G320" s="141"/>
      <c r="H320" s="141"/>
      <c r="I320" s="141"/>
      <c r="J320" s="141"/>
      <c r="K320" s="141"/>
      <c r="L320" s="141"/>
      <c r="M320" s="144"/>
      <c r="N320" s="144"/>
      <c r="O320" s="141"/>
      <c r="P320" s="145"/>
      <c r="Q320" s="141"/>
      <c r="R320" s="144"/>
      <c r="S320" s="141"/>
      <c r="T320" s="141"/>
      <c r="U320" s="141"/>
    </row>
    <row r="321" ht="12.75" customHeight="1">
      <c r="A321" s="141"/>
      <c r="B321" s="141"/>
      <c r="C321" s="141"/>
      <c r="D321" s="141"/>
      <c r="E321" s="50"/>
      <c r="F321" s="141"/>
      <c r="G321" s="141"/>
      <c r="H321" s="141"/>
      <c r="I321" s="141"/>
      <c r="J321" s="141"/>
      <c r="K321" s="141"/>
      <c r="L321" s="141"/>
      <c r="M321" s="144"/>
      <c r="N321" s="144"/>
      <c r="O321" s="141"/>
      <c r="P321" s="145"/>
      <c r="Q321" s="141"/>
      <c r="R321" s="144"/>
      <c r="S321" s="141"/>
      <c r="T321" s="141"/>
      <c r="U321" s="141"/>
    </row>
    <row r="322" ht="12.75" customHeight="1">
      <c r="A322" s="141"/>
      <c r="B322" s="141"/>
      <c r="C322" s="141"/>
      <c r="D322" s="141"/>
      <c r="E322" s="50"/>
      <c r="F322" s="141"/>
      <c r="G322" s="141"/>
      <c r="H322" s="141"/>
      <c r="I322" s="141"/>
      <c r="J322" s="141"/>
      <c r="K322" s="141"/>
      <c r="L322" s="141"/>
      <c r="M322" s="144"/>
      <c r="N322" s="144"/>
      <c r="O322" s="141"/>
      <c r="P322" s="145"/>
      <c r="Q322" s="141"/>
      <c r="R322" s="144"/>
      <c r="S322" s="141"/>
      <c r="T322" s="141"/>
      <c r="U322" s="141"/>
    </row>
    <row r="323" ht="12.75" customHeight="1">
      <c r="A323" s="141"/>
      <c r="B323" s="141"/>
      <c r="C323" s="141"/>
      <c r="D323" s="141"/>
      <c r="E323" s="50"/>
      <c r="F323" s="141"/>
      <c r="G323" s="141"/>
      <c r="H323" s="141"/>
      <c r="I323" s="141"/>
      <c r="J323" s="141"/>
      <c r="K323" s="141"/>
      <c r="L323" s="141"/>
      <c r="M323" s="144"/>
      <c r="N323" s="144"/>
      <c r="O323" s="141"/>
      <c r="P323" s="145"/>
      <c r="Q323" s="141"/>
      <c r="R323" s="144"/>
      <c r="S323" s="141"/>
      <c r="T323" s="141"/>
      <c r="U323" s="141"/>
    </row>
    <row r="324" ht="12.75" customHeight="1">
      <c r="A324" s="141"/>
      <c r="B324" s="141"/>
      <c r="C324" s="141"/>
      <c r="D324" s="141"/>
      <c r="E324" s="50"/>
      <c r="F324" s="141"/>
      <c r="G324" s="141"/>
      <c r="H324" s="141"/>
      <c r="I324" s="141"/>
      <c r="J324" s="141"/>
      <c r="K324" s="141"/>
      <c r="L324" s="141"/>
      <c r="M324" s="144"/>
      <c r="N324" s="144"/>
      <c r="O324" s="141"/>
      <c r="P324" s="145"/>
      <c r="Q324" s="141"/>
      <c r="R324" s="144"/>
      <c r="S324" s="141"/>
      <c r="T324" s="141"/>
      <c r="U324" s="141"/>
    </row>
    <row r="325" ht="12.75" customHeight="1">
      <c r="A325" s="141"/>
      <c r="B325" s="141"/>
      <c r="C325" s="141"/>
      <c r="D325" s="141"/>
      <c r="E325" s="50"/>
      <c r="F325" s="141"/>
      <c r="G325" s="141"/>
      <c r="H325" s="141"/>
      <c r="I325" s="141"/>
      <c r="J325" s="141"/>
      <c r="K325" s="141"/>
      <c r="L325" s="141"/>
      <c r="M325" s="144"/>
      <c r="N325" s="144"/>
      <c r="O325" s="141"/>
      <c r="P325" s="145"/>
      <c r="Q325" s="141"/>
      <c r="R325" s="144"/>
      <c r="S325" s="141"/>
      <c r="T325" s="141"/>
      <c r="U325" s="141"/>
    </row>
    <row r="326" ht="12.75" customHeight="1">
      <c r="A326" s="141"/>
      <c r="B326" s="141"/>
      <c r="C326" s="141"/>
      <c r="D326" s="141"/>
      <c r="E326" s="50"/>
      <c r="F326" s="141"/>
      <c r="G326" s="141"/>
      <c r="H326" s="141"/>
      <c r="I326" s="141"/>
      <c r="J326" s="141"/>
      <c r="K326" s="141"/>
      <c r="L326" s="141"/>
      <c r="M326" s="144"/>
      <c r="N326" s="144"/>
      <c r="O326" s="141"/>
      <c r="P326" s="145"/>
      <c r="Q326" s="141"/>
      <c r="R326" s="144"/>
      <c r="S326" s="141"/>
      <c r="T326" s="141"/>
      <c r="U326" s="141"/>
    </row>
    <row r="327" ht="12.75" customHeight="1">
      <c r="A327" s="141"/>
      <c r="B327" s="141"/>
      <c r="C327" s="141"/>
      <c r="D327" s="141"/>
      <c r="E327" s="50"/>
      <c r="F327" s="141"/>
      <c r="G327" s="141"/>
      <c r="H327" s="141"/>
      <c r="I327" s="141"/>
      <c r="J327" s="141"/>
      <c r="K327" s="141"/>
      <c r="L327" s="141"/>
      <c r="M327" s="144"/>
      <c r="N327" s="144"/>
      <c r="O327" s="141"/>
      <c r="P327" s="145"/>
      <c r="Q327" s="141"/>
      <c r="R327" s="144"/>
      <c r="S327" s="141"/>
      <c r="T327" s="141"/>
      <c r="U327" s="141"/>
    </row>
    <row r="328" ht="12.75" customHeight="1">
      <c r="A328" s="141"/>
      <c r="B328" s="141"/>
      <c r="C328" s="141"/>
      <c r="D328" s="141"/>
      <c r="E328" s="50"/>
      <c r="F328" s="141"/>
      <c r="G328" s="141"/>
      <c r="H328" s="141"/>
      <c r="I328" s="141"/>
      <c r="J328" s="141"/>
      <c r="K328" s="141"/>
      <c r="L328" s="141"/>
      <c r="M328" s="144"/>
      <c r="N328" s="144"/>
      <c r="O328" s="141"/>
      <c r="P328" s="145"/>
      <c r="Q328" s="141"/>
      <c r="R328" s="144"/>
      <c r="S328" s="141"/>
      <c r="T328" s="141"/>
      <c r="U328" s="141"/>
    </row>
    <row r="329" ht="12.75" customHeight="1">
      <c r="A329" s="141"/>
      <c r="B329" s="141"/>
      <c r="C329" s="141"/>
      <c r="D329" s="141"/>
      <c r="E329" s="50"/>
      <c r="F329" s="141"/>
      <c r="G329" s="141"/>
      <c r="H329" s="141"/>
      <c r="I329" s="141"/>
      <c r="J329" s="141"/>
      <c r="K329" s="141"/>
      <c r="L329" s="141"/>
      <c r="M329" s="144"/>
      <c r="N329" s="144"/>
      <c r="O329" s="141"/>
      <c r="P329" s="145"/>
      <c r="Q329" s="141"/>
      <c r="R329" s="144"/>
      <c r="S329" s="141"/>
      <c r="T329" s="141"/>
      <c r="U329" s="141"/>
    </row>
    <row r="330" ht="12.75" customHeight="1">
      <c r="A330" s="141"/>
      <c r="B330" s="141"/>
      <c r="C330" s="141"/>
      <c r="D330" s="141"/>
      <c r="E330" s="50"/>
      <c r="F330" s="141"/>
      <c r="G330" s="141"/>
      <c r="H330" s="141"/>
      <c r="I330" s="141"/>
      <c r="J330" s="141"/>
      <c r="K330" s="141"/>
      <c r="L330" s="141"/>
      <c r="M330" s="144"/>
      <c r="N330" s="144"/>
      <c r="O330" s="141"/>
      <c r="P330" s="145"/>
      <c r="Q330" s="141"/>
      <c r="R330" s="144"/>
      <c r="S330" s="141"/>
      <c r="T330" s="141"/>
      <c r="U330" s="141"/>
    </row>
    <row r="331" ht="12.75" customHeight="1">
      <c r="A331" s="141"/>
      <c r="B331" s="141"/>
      <c r="C331" s="141"/>
      <c r="D331" s="141"/>
      <c r="E331" s="50"/>
      <c r="F331" s="141"/>
      <c r="G331" s="141"/>
      <c r="H331" s="141"/>
      <c r="I331" s="141"/>
      <c r="J331" s="141"/>
      <c r="K331" s="141"/>
      <c r="L331" s="141"/>
      <c r="M331" s="144"/>
      <c r="N331" s="144"/>
      <c r="O331" s="141"/>
      <c r="P331" s="145"/>
      <c r="Q331" s="141"/>
      <c r="R331" s="144"/>
      <c r="S331" s="141"/>
      <c r="T331" s="141"/>
      <c r="U331" s="141"/>
    </row>
    <row r="332" ht="12.75" customHeight="1">
      <c r="A332" s="141"/>
      <c r="B332" s="141"/>
      <c r="C332" s="141"/>
      <c r="D332" s="141"/>
      <c r="E332" s="50"/>
      <c r="F332" s="141"/>
      <c r="G332" s="141"/>
      <c r="H332" s="141"/>
      <c r="I332" s="141"/>
      <c r="J332" s="141"/>
      <c r="K332" s="141"/>
      <c r="L332" s="141"/>
      <c r="M332" s="144"/>
      <c r="N332" s="144"/>
      <c r="O332" s="141"/>
      <c r="P332" s="145"/>
      <c r="Q332" s="141"/>
      <c r="R332" s="144"/>
      <c r="S332" s="141"/>
      <c r="T332" s="141"/>
      <c r="U332" s="141"/>
    </row>
    <row r="333" ht="12.75" customHeight="1">
      <c r="A333" s="141"/>
      <c r="B333" s="141"/>
      <c r="C333" s="141"/>
      <c r="D333" s="141"/>
      <c r="E333" s="50"/>
      <c r="F333" s="141"/>
      <c r="G333" s="141"/>
      <c r="H333" s="141"/>
      <c r="I333" s="141"/>
      <c r="J333" s="141"/>
      <c r="K333" s="141"/>
      <c r="L333" s="141"/>
      <c r="M333" s="144"/>
      <c r="N333" s="144"/>
      <c r="O333" s="141"/>
      <c r="P333" s="145"/>
      <c r="Q333" s="141"/>
      <c r="R333" s="144"/>
      <c r="S333" s="141"/>
      <c r="T333" s="141"/>
      <c r="U333" s="141"/>
    </row>
    <row r="334" ht="12.75" customHeight="1">
      <c r="A334" s="141"/>
      <c r="B334" s="141"/>
      <c r="C334" s="141"/>
      <c r="D334" s="141"/>
      <c r="E334" s="50"/>
      <c r="F334" s="141"/>
      <c r="G334" s="141"/>
      <c r="H334" s="141"/>
      <c r="I334" s="141"/>
      <c r="J334" s="141"/>
      <c r="K334" s="141"/>
      <c r="L334" s="141"/>
      <c r="M334" s="144"/>
      <c r="N334" s="144"/>
      <c r="O334" s="141"/>
      <c r="P334" s="145"/>
      <c r="Q334" s="141"/>
      <c r="R334" s="144"/>
      <c r="S334" s="141"/>
      <c r="T334" s="141"/>
      <c r="U334" s="141"/>
    </row>
    <row r="335" ht="12.75" customHeight="1">
      <c r="A335" s="141"/>
      <c r="B335" s="141"/>
      <c r="C335" s="141"/>
      <c r="D335" s="141"/>
      <c r="E335" s="50"/>
      <c r="F335" s="141"/>
      <c r="G335" s="141"/>
      <c r="H335" s="141"/>
      <c r="I335" s="141"/>
      <c r="J335" s="141"/>
      <c r="K335" s="141"/>
      <c r="L335" s="141"/>
      <c r="M335" s="144"/>
      <c r="N335" s="144"/>
      <c r="O335" s="141"/>
      <c r="P335" s="145"/>
      <c r="Q335" s="141"/>
      <c r="R335" s="144"/>
      <c r="S335" s="141"/>
      <c r="T335" s="141"/>
      <c r="U335" s="141"/>
    </row>
    <row r="336" ht="12.75" customHeight="1">
      <c r="A336" s="141"/>
      <c r="B336" s="141"/>
      <c r="C336" s="141"/>
      <c r="D336" s="141"/>
      <c r="E336" s="50"/>
      <c r="F336" s="141"/>
      <c r="G336" s="141"/>
      <c r="H336" s="141"/>
      <c r="I336" s="141"/>
      <c r="J336" s="141"/>
      <c r="K336" s="141"/>
      <c r="L336" s="141"/>
      <c r="M336" s="144"/>
      <c r="N336" s="144"/>
      <c r="O336" s="141"/>
      <c r="P336" s="145"/>
      <c r="Q336" s="141"/>
      <c r="R336" s="144"/>
      <c r="S336" s="141"/>
      <c r="T336" s="141"/>
      <c r="U336" s="141"/>
    </row>
    <row r="337" ht="12.75" customHeight="1">
      <c r="A337" s="141"/>
      <c r="B337" s="141"/>
      <c r="C337" s="141"/>
      <c r="D337" s="141"/>
      <c r="E337" s="50"/>
      <c r="F337" s="141"/>
      <c r="G337" s="141"/>
      <c r="H337" s="141"/>
      <c r="I337" s="141"/>
      <c r="J337" s="141"/>
      <c r="K337" s="141"/>
      <c r="L337" s="141"/>
      <c r="M337" s="144"/>
      <c r="N337" s="144"/>
      <c r="O337" s="141"/>
      <c r="P337" s="145"/>
      <c r="Q337" s="141"/>
      <c r="R337" s="144"/>
      <c r="S337" s="141"/>
      <c r="T337" s="141"/>
      <c r="U337" s="141"/>
    </row>
    <row r="338" ht="12.75" customHeight="1">
      <c r="A338" s="141"/>
      <c r="B338" s="141"/>
      <c r="C338" s="141"/>
      <c r="D338" s="141"/>
      <c r="E338" s="50"/>
      <c r="F338" s="141"/>
      <c r="G338" s="141"/>
      <c r="H338" s="141"/>
      <c r="I338" s="141"/>
      <c r="J338" s="141"/>
      <c r="K338" s="141"/>
      <c r="L338" s="141"/>
      <c r="M338" s="144"/>
      <c r="N338" s="144"/>
      <c r="O338" s="141"/>
      <c r="P338" s="145"/>
      <c r="Q338" s="141"/>
      <c r="R338" s="144"/>
      <c r="S338" s="141"/>
      <c r="T338" s="141"/>
      <c r="U338" s="141"/>
    </row>
    <row r="339" ht="12.75" customHeight="1">
      <c r="A339" s="141"/>
      <c r="B339" s="141"/>
      <c r="C339" s="141"/>
      <c r="D339" s="141"/>
      <c r="E339" s="50"/>
      <c r="F339" s="141"/>
      <c r="G339" s="141"/>
      <c r="H339" s="141"/>
      <c r="I339" s="141"/>
      <c r="J339" s="141"/>
      <c r="K339" s="141"/>
      <c r="L339" s="141"/>
      <c r="M339" s="144"/>
      <c r="N339" s="144"/>
      <c r="O339" s="141"/>
      <c r="P339" s="145"/>
      <c r="Q339" s="141"/>
      <c r="R339" s="144"/>
      <c r="S339" s="141"/>
      <c r="T339" s="141"/>
      <c r="U339" s="141"/>
    </row>
    <row r="340" ht="12.75" customHeight="1">
      <c r="A340" s="141"/>
      <c r="B340" s="141"/>
      <c r="C340" s="141"/>
      <c r="D340" s="141"/>
      <c r="E340" s="50"/>
      <c r="F340" s="141"/>
      <c r="G340" s="141"/>
      <c r="H340" s="141"/>
      <c r="I340" s="141"/>
      <c r="J340" s="141"/>
      <c r="K340" s="141"/>
      <c r="L340" s="141"/>
      <c r="M340" s="144"/>
      <c r="N340" s="144"/>
      <c r="O340" s="141"/>
      <c r="P340" s="145"/>
      <c r="Q340" s="141"/>
      <c r="R340" s="144"/>
      <c r="S340" s="141"/>
      <c r="T340" s="141"/>
      <c r="U340" s="141"/>
    </row>
    <row r="341" ht="12.75" customHeight="1">
      <c r="A341" s="141"/>
      <c r="B341" s="141"/>
      <c r="C341" s="141"/>
      <c r="D341" s="141"/>
      <c r="E341" s="50"/>
      <c r="F341" s="141"/>
      <c r="G341" s="141"/>
      <c r="H341" s="141"/>
      <c r="I341" s="141"/>
      <c r="J341" s="141"/>
      <c r="K341" s="141"/>
      <c r="L341" s="141"/>
      <c r="M341" s="144"/>
      <c r="N341" s="144"/>
      <c r="O341" s="141"/>
      <c r="P341" s="145"/>
      <c r="Q341" s="141"/>
      <c r="R341" s="144"/>
      <c r="S341" s="141"/>
      <c r="T341" s="141"/>
      <c r="U341" s="141"/>
    </row>
    <row r="342" ht="12.75" customHeight="1">
      <c r="A342" s="141"/>
      <c r="B342" s="141"/>
      <c r="C342" s="141"/>
      <c r="D342" s="141"/>
      <c r="E342" s="50"/>
      <c r="F342" s="141"/>
      <c r="G342" s="141"/>
      <c r="H342" s="141"/>
      <c r="I342" s="141"/>
      <c r="J342" s="141"/>
      <c r="K342" s="141"/>
      <c r="L342" s="141"/>
      <c r="M342" s="144"/>
      <c r="N342" s="144"/>
      <c r="O342" s="141"/>
      <c r="P342" s="145"/>
      <c r="Q342" s="141"/>
      <c r="R342" s="144"/>
      <c r="S342" s="141"/>
      <c r="T342" s="141"/>
      <c r="U342" s="141"/>
    </row>
    <row r="343" ht="12.75" customHeight="1">
      <c r="A343" s="141"/>
      <c r="B343" s="141"/>
      <c r="C343" s="141"/>
      <c r="D343" s="141"/>
      <c r="E343" s="50"/>
      <c r="F343" s="141"/>
      <c r="G343" s="141"/>
      <c r="H343" s="141"/>
      <c r="I343" s="141"/>
      <c r="J343" s="141"/>
      <c r="K343" s="141"/>
      <c r="L343" s="141"/>
      <c r="M343" s="144"/>
      <c r="N343" s="144"/>
      <c r="O343" s="141"/>
      <c r="P343" s="145"/>
      <c r="Q343" s="141"/>
      <c r="R343" s="144"/>
      <c r="S343" s="141"/>
      <c r="T343" s="141"/>
      <c r="U343" s="141"/>
    </row>
    <row r="344" ht="12.75" customHeight="1">
      <c r="A344" s="141"/>
      <c r="B344" s="141"/>
      <c r="C344" s="141"/>
      <c r="D344" s="141"/>
      <c r="E344" s="50"/>
      <c r="F344" s="141"/>
      <c r="G344" s="141"/>
      <c r="H344" s="141"/>
      <c r="I344" s="141"/>
      <c r="J344" s="141"/>
      <c r="K344" s="141"/>
      <c r="L344" s="141"/>
      <c r="M344" s="144"/>
      <c r="N344" s="144"/>
      <c r="O344" s="141"/>
      <c r="P344" s="145"/>
      <c r="Q344" s="141"/>
      <c r="R344" s="144"/>
      <c r="S344" s="141"/>
      <c r="T344" s="141"/>
      <c r="U344" s="141"/>
    </row>
    <row r="345" ht="12.75" customHeight="1">
      <c r="A345" s="141"/>
      <c r="B345" s="141"/>
      <c r="C345" s="141"/>
      <c r="D345" s="141"/>
      <c r="E345" s="50"/>
      <c r="F345" s="141"/>
      <c r="G345" s="141"/>
      <c r="H345" s="141"/>
      <c r="I345" s="141"/>
      <c r="J345" s="141"/>
      <c r="K345" s="141"/>
      <c r="L345" s="141"/>
      <c r="M345" s="144"/>
      <c r="N345" s="144"/>
      <c r="O345" s="141"/>
      <c r="P345" s="145"/>
      <c r="Q345" s="141"/>
      <c r="R345" s="144"/>
      <c r="S345" s="141"/>
      <c r="T345" s="141"/>
      <c r="U345" s="141"/>
    </row>
    <row r="346" ht="12.75" customHeight="1">
      <c r="A346" s="141"/>
      <c r="B346" s="141"/>
      <c r="C346" s="141"/>
      <c r="D346" s="141"/>
      <c r="E346" s="50"/>
      <c r="F346" s="141"/>
      <c r="G346" s="141"/>
      <c r="H346" s="141"/>
      <c r="I346" s="141"/>
      <c r="J346" s="141"/>
      <c r="K346" s="141"/>
      <c r="L346" s="141"/>
      <c r="M346" s="144"/>
      <c r="N346" s="144"/>
      <c r="O346" s="141"/>
      <c r="P346" s="145"/>
      <c r="Q346" s="141"/>
      <c r="R346" s="144"/>
      <c r="S346" s="141"/>
      <c r="T346" s="141"/>
      <c r="U346" s="141"/>
    </row>
    <row r="347" ht="12.75" customHeight="1">
      <c r="A347" s="141"/>
      <c r="B347" s="141"/>
      <c r="C347" s="141"/>
      <c r="D347" s="141"/>
      <c r="E347" s="50"/>
      <c r="F347" s="141"/>
      <c r="G347" s="141"/>
      <c r="H347" s="141"/>
      <c r="I347" s="141"/>
      <c r="J347" s="141"/>
      <c r="K347" s="141"/>
      <c r="L347" s="141"/>
      <c r="M347" s="144"/>
      <c r="N347" s="144"/>
      <c r="O347" s="141"/>
      <c r="P347" s="145"/>
      <c r="Q347" s="141"/>
      <c r="R347" s="144"/>
      <c r="S347" s="141"/>
      <c r="T347" s="141"/>
      <c r="U347" s="141"/>
    </row>
    <row r="348" ht="12.75" customHeight="1">
      <c r="A348" s="141"/>
      <c r="B348" s="141"/>
      <c r="C348" s="141"/>
      <c r="D348" s="141"/>
      <c r="E348" s="50"/>
      <c r="F348" s="141"/>
      <c r="G348" s="141"/>
      <c r="H348" s="141"/>
      <c r="I348" s="141"/>
      <c r="J348" s="141"/>
      <c r="K348" s="141"/>
      <c r="L348" s="141"/>
      <c r="M348" s="144"/>
      <c r="N348" s="144"/>
      <c r="O348" s="141"/>
      <c r="P348" s="145"/>
      <c r="Q348" s="141"/>
      <c r="R348" s="144"/>
      <c r="S348" s="141"/>
      <c r="T348" s="141"/>
      <c r="U348" s="141"/>
    </row>
    <row r="349" ht="12.75" customHeight="1">
      <c r="A349" s="141"/>
      <c r="B349" s="141"/>
      <c r="C349" s="141"/>
      <c r="D349" s="141"/>
      <c r="E349" s="50"/>
      <c r="F349" s="141"/>
      <c r="G349" s="141"/>
      <c r="H349" s="141"/>
      <c r="I349" s="141"/>
      <c r="J349" s="141"/>
      <c r="K349" s="141"/>
      <c r="L349" s="141"/>
      <c r="M349" s="144"/>
      <c r="N349" s="144"/>
      <c r="O349" s="141"/>
      <c r="P349" s="145"/>
      <c r="Q349" s="141"/>
      <c r="R349" s="144"/>
      <c r="S349" s="141"/>
      <c r="T349" s="141"/>
      <c r="U349" s="141"/>
    </row>
    <row r="350" ht="12.75" customHeight="1">
      <c r="A350" s="141"/>
      <c r="B350" s="141"/>
      <c r="C350" s="141"/>
      <c r="D350" s="141"/>
      <c r="E350" s="50"/>
      <c r="F350" s="141"/>
      <c r="G350" s="141"/>
      <c r="H350" s="141"/>
      <c r="I350" s="141"/>
      <c r="J350" s="141"/>
      <c r="K350" s="141"/>
      <c r="L350" s="141"/>
      <c r="M350" s="144"/>
      <c r="N350" s="144"/>
      <c r="O350" s="141"/>
      <c r="P350" s="145"/>
      <c r="Q350" s="141"/>
      <c r="R350" s="144"/>
      <c r="S350" s="141"/>
      <c r="T350" s="141"/>
      <c r="U350" s="141"/>
    </row>
    <row r="351" ht="12.75" customHeight="1">
      <c r="A351" s="141"/>
      <c r="B351" s="141"/>
      <c r="C351" s="141"/>
      <c r="D351" s="141"/>
      <c r="E351" s="50"/>
      <c r="F351" s="141"/>
      <c r="G351" s="141"/>
      <c r="H351" s="141"/>
      <c r="I351" s="141"/>
      <c r="J351" s="141"/>
      <c r="K351" s="141"/>
      <c r="L351" s="141"/>
      <c r="M351" s="144"/>
      <c r="N351" s="144"/>
      <c r="O351" s="141"/>
      <c r="P351" s="145"/>
      <c r="Q351" s="141"/>
      <c r="R351" s="144"/>
      <c r="S351" s="141"/>
      <c r="T351" s="141"/>
      <c r="U351" s="141"/>
    </row>
    <row r="352" ht="12.75" customHeight="1">
      <c r="A352" s="141"/>
      <c r="B352" s="141"/>
      <c r="C352" s="141"/>
      <c r="D352" s="141"/>
      <c r="E352" s="50"/>
      <c r="F352" s="141"/>
      <c r="G352" s="141"/>
      <c r="H352" s="141"/>
      <c r="I352" s="141"/>
      <c r="J352" s="141"/>
      <c r="K352" s="141"/>
      <c r="L352" s="141"/>
      <c r="M352" s="144"/>
      <c r="N352" s="144"/>
      <c r="O352" s="141"/>
      <c r="P352" s="145"/>
      <c r="Q352" s="141"/>
      <c r="R352" s="144"/>
      <c r="S352" s="141"/>
      <c r="T352" s="141"/>
      <c r="U352" s="141"/>
    </row>
    <row r="353" ht="12.75" customHeight="1">
      <c r="A353" s="141"/>
      <c r="B353" s="141"/>
      <c r="C353" s="141"/>
      <c r="D353" s="141"/>
      <c r="E353" s="50"/>
      <c r="F353" s="141"/>
      <c r="G353" s="141"/>
      <c r="H353" s="141"/>
      <c r="I353" s="141"/>
      <c r="J353" s="141"/>
      <c r="K353" s="141"/>
      <c r="L353" s="141"/>
      <c r="M353" s="144"/>
      <c r="N353" s="144"/>
      <c r="O353" s="141"/>
      <c r="P353" s="145"/>
      <c r="Q353" s="141"/>
      <c r="R353" s="144"/>
      <c r="S353" s="141"/>
      <c r="T353" s="141"/>
      <c r="U353" s="141"/>
    </row>
    <row r="354" ht="12.75" customHeight="1">
      <c r="A354" s="141"/>
      <c r="B354" s="141"/>
      <c r="C354" s="141"/>
      <c r="D354" s="141"/>
      <c r="E354" s="50"/>
      <c r="F354" s="141"/>
      <c r="G354" s="141"/>
      <c r="H354" s="141"/>
      <c r="I354" s="141"/>
      <c r="J354" s="141"/>
      <c r="K354" s="141"/>
      <c r="L354" s="141"/>
      <c r="M354" s="144"/>
      <c r="N354" s="144"/>
      <c r="O354" s="141"/>
      <c r="P354" s="145"/>
      <c r="Q354" s="141"/>
      <c r="R354" s="144"/>
      <c r="S354" s="141"/>
      <c r="T354" s="141"/>
      <c r="U354" s="141"/>
    </row>
    <row r="355" ht="12.75" customHeight="1">
      <c r="A355" s="141"/>
      <c r="B355" s="141"/>
      <c r="C355" s="141"/>
      <c r="D355" s="141"/>
      <c r="E355" s="50"/>
      <c r="F355" s="141"/>
      <c r="G355" s="141"/>
      <c r="H355" s="141"/>
      <c r="I355" s="141"/>
      <c r="J355" s="141"/>
      <c r="K355" s="141"/>
      <c r="L355" s="141"/>
      <c r="M355" s="144"/>
      <c r="N355" s="144"/>
      <c r="O355" s="141"/>
      <c r="P355" s="145"/>
      <c r="Q355" s="141"/>
      <c r="R355" s="144"/>
      <c r="S355" s="141"/>
      <c r="T355" s="141"/>
      <c r="U355" s="141"/>
    </row>
    <row r="356" ht="12.75" customHeight="1">
      <c r="A356" s="141"/>
      <c r="B356" s="141"/>
      <c r="C356" s="141"/>
      <c r="D356" s="141"/>
      <c r="E356" s="50"/>
      <c r="F356" s="141"/>
      <c r="G356" s="141"/>
      <c r="H356" s="141"/>
      <c r="I356" s="141"/>
      <c r="J356" s="141"/>
      <c r="K356" s="141"/>
      <c r="L356" s="141"/>
      <c r="M356" s="144"/>
      <c r="N356" s="144"/>
      <c r="O356" s="141"/>
      <c r="P356" s="145"/>
      <c r="Q356" s="141"/>
      <c r="R356" s="144"/>
      <c r="S356" s="141"/>
      <c r="T356" s="141"/>
      <c r="U356" s="141"/>
    </row>
    <row r="357" ht="12.75" customHeight="1">
      <c r="A357" s="141"/>
      <c r="B357" s="141"/>
      <c r="C357" s="141"/>
      <c r="D357" s="141"/>
      <c r="E357" s="50"/>
      <c r="F357" s="141"/>
      <c r="G357" s="141"/>
      <c r="H357" s="141"/>
      <c r="I357" s="141"/>
      <c r="J357" s="141"/>
      <c r="K357" s="141"/>
      <c r="L357" s="141"/>
      <c r="M357" s="144"/>
      <c r="N357" s="144"/>
      <c r="O357" s="141"/>
      <c r="P357" s="145"/>
      <c r="Q357" s="141"/>
      <c r="R357" s="144"/>
      <c r="S357" s="141"/>
      <c r="T357" s="141"/>
      <c r="U357" s="141"/>
    </row>
    <row r="358" ht="12.75" customHeight="1">
      <c r="A358" s="141"/>
      <c r="B358" s="141"/>
      <c r="C358" s="141"/>
      <c r="D358" s="141"/>
      <c r="E358" s="50"/>
      <c r="F358" s="141"/>
      <c r="G358" s="141"/>
      <c r="H358" s="141"/>
      <c r="I358" s="141"/>
      <c r="J358" s="141"/>
      <c r="K358" s="141"/>
      <c r="L358" s="141"/>
      <c r="M358" s="144"/>
      <c r="N358" s="144"/>
      <c r="O358" s="141"/>
      <c r="P358" s="145"/>
      <c r="Q358" s="141"/>
      <c r="R358" s="144"/>
      <c r="S358" s="141"/>
      <c r="T358" s="141"/>
      <c r="U358" s="141"/>
    </row>
    <row r="359" ht="12.75" customHeight="1">
      <c r="A359" s="141"/>
      <c r="B359" s="141"/>
      <c r="C359" s="141"/>
      <c r="D359" s="141"/>
      <c r="E359" s="50"/>
      <c r="F359" s="141"/>
      <c r="G359" s="141"/>
      <c r="H359" s="141"/>
      <c r="I359" s="141"/>
      <c r="J359" s="141"/>
      <c r="K359" s="141"/>
      <c r="L359" s="141"/>
      <c r="M359" s="144"/>
      <c r="N359" s="144"/>
      <c r="O359" s="141"/>
      <c r="P359" s="145"/>
      <c r="Q359" s="141"/>
      <c r="R359" s="144"/>
      <c r="S359" s="141"/>
      <c r="T359" s="141"/>
      <c r="U359" s="141"/>
    </row>
    <row r="360" ht="12.75" customHeight="1">
      <c r="A360" s="141"/>
      <c r="B360" s="141"/>
      <c r="C360" s="141"/>
      <c r="D360" s="141"/>
      <c r="E360" s="50"/>
      <c r="F360" s="141"/>
      <c r="G360" s="141"/>
      <c r="H360" s="141"/>
      <c r="I360" s="141"/>
      <c r="J360" s="141"/>
      <c r="K360" s="141"/>
      <c r="L360" s="141"/>
      <c r="M360" s="144"/>
      <c r="N360" s="144"/>
      <c r="O360" s="141"/>
      <c r="P360" s="145"/>
      <c r="Q360" s="141"/>
      <c r="R360" s="144"/>
      <c r="S360" s="141"/>
      <c r="T360" s="141"/>
      <c r="U360" s="141"/>
    </row>
    <row r="361" ht="12.75" customHeight="1">
      <c r="A361" s="141"/>
      <c r="B361" s="141"/>
      <c r="C361" s="141"/>
      <c r="D361" s="141"/>
      <c r="E361" s="50"/>
      <c r="F361" s="141"/>
      <c r="G361" s="141"/>
      <c r="H361" s="141"/>
      <c r="I361" s="141"/>
      <c r="J361" s="141"/>
      <c r="K361" s="141"/>
      <c r="L361" s="141"/>
      <c r="M361" s="144"/>
      <c r="N361" s="144"/>
      <c r="O361" s="141"/>
      <c r="P361" s="145"/>
      <c r="Q361" s="141"/>
      <c r="R361" s="144"/>
      <c r="S361" s="141"/>
      <c r="T361" s="141"/>
      <c r="U361" s="141"/>
    </row>
    <row r="362" ht="12.75" customHeight="1">
      <c r="A362" s="141"/>
      <c r="B362" s="141"/>
      <c r="C362" s="141"/>
      <c r="D362" s="141"/>
      <c r="E362" s="50"/>
      <c r="F362" s="141"/>
      <c r="G362" s="141"/>
      <c r="H362" s="141"/>
      <c r="I362" s="141"/>
      <c r="J362" s="141"/>
      <c r="K362" s="141"/>
      <c r="L362" s="141"/>
      <c r="M362" s="144"/>
      <c r="N362" s="144"/>
      <c r="O362" s="141"/>
      <c r="P362" s="145"/>
      <c r="Q362" s="141"/>
      <c r="R362" s="144"/>
      <c r="S362" s="141"/>
      <c r="T362" s="141"/>
      <c r="U362" s="141"/>
    </row>
    <row r="363" ht="12.75" customHeight="1">
      <c r="A363" s="141"/>
      <c r="B363" s="141"/>
      <c r="C363" s="141"/>
      <c r="D363" s="141"/>
      <c r="E363" s="50"/>
      <c r="F363" s="141"/>
      <c r="G363" s="141"/>
      <c r="H363" s="141"/>
      <c r="I363" s="141"/>
      <c r="J363" s="141"/>
      <c r="K363" s="141"/>
      <c r="L363" s="141"/>
      <c r="M363" s="144"/>
      <c r="N363" s="144"/>
      <c r="O363" s="141"/>
      <c r="P363" s="145"/>
      <c r="Q363" s="141"/>
      <c r="R363" s="144"/>
      <c r="S363" s="141"/>
      <c r="T363" s="141"/>
      <c r="U363" s="141"/>
    </row>
    <row r="364" ht="12.75" customHeight="1">
      <c r="A364" s="141"/>
      <c r="B364" s="141"/>
      <c r="C364" s="141"/>
      <c r="D364" s="141"/>
      <c r="E364" s="50"/>
      <c r="F364" s="141"/>
      <c r="G364" s="141"/>
      <c r="H364" s="141"/>
      <c r="I364" s="141"/>
      <c r="J364" s="141"/>
      <c r="K364" s="141"/>
      <c r="L364" s="141"/>
      <c r="M364" s="144"/>
      <c r="N364" s="144"/>
      <c r="O364" s="141"/>
      <c r="P364" s="145"/>
      <c r="Q364" s="141"/>
      <c r="R364" s="144"/>
      <c r="S364" s="141"/>
      <c r="T364" s="141"/>
      <c r="U364" s="141"/>
    </row>
    <row r="365" ht="12.75" customHeight="1">
      <c r="A365" s="141"/>
      <c r="B365" s="141"/>
      <c r="C365" s="141"/>
      <c r="D365" s="141"/>
      <c r="E365" s="50"/>
      <c r="F365" s="141"/>
      <c r="G365" s="141"/>
      <c r="H365" s="141"/>
      <c r="I365" s="141"/>
      <c r="J365" s="141"/>
      <c r="K365" s="141"/>
      <c r="L365" s="141"/>
      <c r="M365" s="144"/>
      <c r="N365" s="144"/>
      <c r="O365" s="141"/>
      <c r="P365" s="145"/>
      <c r="Q365" s="141"/>
      <c r="R365" s="144"/>
      <c r="S365" s="141"/>
      <c r="T365" s="141"/>
      <c r="U365" s="141"/>
    </row>
    <row r="366" ht="12.75" customHeight="1">
      <c r="A366" s="141"/>
      <c r="B366" s="141"/>
      <c r="C366" s="141"/>
      <c r="D366" s="141"/>
      <c r="E366" s="50"/>
      <c r="F366" s="141"/>
      <c r="G366" s="141"/>
      <c r="H366" s="141"/>
      <c r="I366" s="141"/>
      <c r="J366" s="141"/>
      <c r="K366" s="141"/>
      <c r="L366" s="141"/>
      <c r="M366" s="144"/>
      <c r="N366" s="144"/>
      <c r="O366" s="141"/>
      <c r="P366" s="145"/>
      <c r="Q366" s="141"/>
      <c r="R366" s="144"/>
      <c r="S366" s="141"/>
      <c r="T366" s="141"/>
      <c r="U366" s="141"/>
    </row>
    <row r="367" ht="12.75" customHeight="1">
      <c r="A367" s="141"/>
      <c r="B367" s="141"/>
      <c r="C367" s="141"/>
      <c r="D367" s="141"/>
      <c r="E367" s="50"/>
      <c r="F367" s="141"/>
      <c r="G367" s="141"/>
      <c r="H367" s="141"/>
      <c r="I367" s="141"/>
      <c r="J367" s="141"/>
      <c r="K367" s="141"/>
      <c r="L367" s="141"/>
      <c r="M367" s="144"/>
      <c r="N367" s="144"/>
      <c r="O367" s="141"/>
      <c r="P367" s="145"/>
      <c r="Q367" s="141"/>
      <c r="R367" s="144"/>
      <c r="S367" s="141"/>
      <c r="T367" s="141"/>
      <c r="U367" s="141"/>
    </row>
    <row r="368" ht="12.75" customHeight="1">
      <c r="A368" s="141"/>
      <c r="B368" s="141"/>
      <c r="C368" s="141"/>
      <c r="D368" s="141"/>
      <c r="E368" s="50"/>
      <c r="F368" s="141"/>
      <c r="G368" s="141"/>
      <c r="H368" s="141"/>
      <c r="I368" s="141"/>
      <c r="J368" s="141"/>
      <c r="K368" s="141"/>
      <c r="L368" s="141"/>
      <c r="M368" s="144"/>
      <c r="N368" s="144"/>
      <c r="O368" s="141"/>
      <c r="P368" s="145"/>
      <c r="Q368" s="141"/>
      <c r="R368" s="144"/>
      <c r="S368" s="141"/>
      <c r="T368" s="141"/>
      <c r="U368" s="141"/>
    </row>
    <row r="369" ht="12.75" customHeight="1">
      <c r="A369" s="141"/>
      <c r="B369" s="141"/>
      <c r="C369" s="141"/>
      <c r="D369" s="141"/>
      <c r="E369" s="50"/>
      <c r="F369" s="141"/>
      <c r="G369" s="141"/>
      <c r="H369" s="141"/>
      <c r="I369" s="141"/>
      <c r="J369" s="141"/>
      <c r="K369" s="141"/>
      <c r="L369" s="141"/>
      <c r="M369" s="144"/>
      <c r="N369" s="144"/>
      <c r="O369" s="141"/>
      <c r="P369" s="145"/>
      <c r="Q369" s="141"/>
      <c r="R369" s="144"/>
      <c r="S369" s="141"/>
      <c r="T369" s="141"/>
      <c r="U369" s="141"/>
    </row>
    <row r="370" ht="12.75" customHeight="1">
      <c r="A370" s="141"/>
      <c r="B370" s="141"/>
      <c r="C370" s="141"/>
      <c r="D370" s="141"/>
      <c r="E370" s="50"/>
      <c r="F370" s="141"/>
      <c r="G370" s="141"/>
      <c r="H370" s="141"/>
      <c r="I370" s="141"/>
      <c r="J370" s="141"/>
      <c r="K370" s="141"/>
      <c r="L370" s="141"/>
      <c r="M370" s="144"/>
      <c r="N370" s="144"/>
      <c r="O370" s="141"/>
      <c r="P370" s="145"/>
      <c r="Q370" s="141"/>
      <c r="R370" s="144"/>
      <c r="S370" s="141"/>
      <c r="T370" s="141"/>
      <c r="U370" s="141"/>
    </row>
    <row r="371" ht="12.75" customHeight="1">
      <c r="A371" s="141"/>
      <c r="B371" s="141"/>
      <c r="C371" s="141"/>
      <c r="D371" s="141"/>
      <c r="E371" s="50"/>
      <c r="F371" s="141"/>
      <c r="G371" s="141"/>
      <c r="H371" s="141"/>
      <c r="I371" s="141"/>
      <c r="J371" s="141"/>
      <c r="K371" s="141"/>
      <c r="L371" s="141"/>
      <c r="M371" s="144"/>
      <c r="N371" s="144"/>
      <c r="O371" s="141"/>
      <c r="P371" s="145"/>
      <c r="Q371" s="141"/>
      <c r="R371" s="144"/>
      <c r="S371" s="141"/>
      <c r="T371" s="141"/>
      <c r="U371" s="141"/>
    </row>
    <row r="372" ht="12.75" customHeight="1">
      <c r="A372" s="141"/>
      <c r="B372" s="141"/>
      <c r="C372" s="141"/>
      <c r="D372" s="141"/>
      <c r="E372" s="50"/>
      <c r="F372" s="141"/>
      <c r="G372" s="141"/>
      <c r="H372" s="141"/>
      <c r="I372" s="141"/>
      <c r="J372" s="141"/>
      <c r="K372" s="141"/>
      <c r="L372" s="141"/>
      <c r="M372" s="144"/>
      <c r="N372" s="144"/>
      <c r="O372" s="141"/>
      <c r="P372" s="145"/>
      <c r="Q372" s="141"/>
      <c r="R372" s="144"/>
      <c r="S372" s="141"/>
      <c r="T372" s="141"/>
      <c r="U372" s="141"/>
    </row>
    <row r="373" ht="12.75" customHeight="1">
      <c r="A373" s="141"/>
      <c r="B373" s="141"/>
      <c r="C373" s="141"/>
      <c r="D373" s="141"/>
      <c r="E373" s="50"/>
      <c r="F373" s="141"/>
      <c r="G373" s="141"/>
      <c r="H373" s="141"/>
      <c r="I373" s="141"/>
      <c r="J373" s="141"/>
      <c r="K373" s="141"/>
      <c r="L373" s="141"/>
      <c r="M373" s="144"/>
      <c r="N373" s="144"/>
      <c r="O373" s="141"/>
      <c r="P373" s="145"/>
      <c r="Q373" s="141"/>
      <c r="R373" s="144"/>
      <c r="S373" s="141"/>
      <c r="T373" s="141"/>
      <c r="U373" s="141"/>
    </row>
    <row r="374" ht="12.75" customHeight="1">
      <c r="A374" s="141"/>
      <c r="B374" s="141"/>
      <c r="C374" s="141"/>
      <c r="D374" s="141"/>
      <c r="E374" s="50"/>
      <c r="F374" s="141"/>
      <c r="G374" s="141"/>
      <c r="H374" s="141"/>
      <c r="I374" s="141"/>
      <c r="J374" s="141"/>
      <c r="K374" s="141"/>
      <c r="L374" s="141"/>
      <c r="M374" s="144"/>
      <c r="N374" s="144"/>
      <c r="O374" s="141"/>
      <c r="P374" s="145"/>
      <c r="Q374" s="141"/>
      <c r="R374" s="144"/>
      <c r="S374" s="141"/>
      <c r="T374" s="141"/>
      <c r="U374" s="141"/>
    </row>
    <row r="375" ht="12.75" customHeight="1">
      <c r="A375" s="141"/>
      <c r="B375" s="141"/>
      <c r="C375" s="141"/>
      <c r="D375" s="141"/>
      <c r="E375" s="50"/>
      <c r="F375" s="141"/>
      <c r="G375" s="141"/>
      <c r="H375" s="141"/>
      <c r="I375" s="141"/>
      <c r="J375" s="141"/>
      <c r="K375" s="141"/>
      <c r="L375" s="141"/>
      <c r="M375" s="144"/>
      <c r="N375" s="144"/>
      <c r="O375" s="141"/>
      <c r="P375" s="145"/>
      <c r="Q375" s="141"/>
      <c r="R375" s="144"/>
      <c r="S375" s="141"/>
      <c r="T375" s="141"/>
      <c r="U375" s="141"/>
    </row>
    <row r="376" ht="12.75" customHeight="1">
      <c r="A376" s="141"/>
      <c r="B376" s="141"/>
      <c r="C376" s="141"/>
      <c r="D376" s="141"/>
      <c r="E376" s="50"/>
      <c r="F376" s="141"/>
      <c r="G376" s="141"/>
      <c r="H376" s="141"/>
      <c r="I376" s="141"/>
      <c r="J376" s="141"/>
      <c r="K376" s="141"/>
      <c r="L376" s="141"/>
      <c r="M376" s="144"/>
      <c r="N376" s="144"/>
      <c r="O376" s="141"/>
      <c r="P376" s="145"/>
      <c r="Q376" s="141"/>
      <c r="R376" s="144"/>
      <c r="S376" s="141"/>
      <c r="T376" s="141"/>
      <c r="U376" s="141"/>
    </row>
    <row r="377" ht="12.75" customHeight="1">
      <c r="A377" s="141"/>
      <c r="B377" s="141"/>
      <c r="C377" s="141"/>
      <c r="D377" s="141"/>
      <c r="E377" s="50"/>
      <c r="F377" s="141"/>
      <c r="G377" s="141"/>
      <c r="H377" s="141"/>
      <c r="I377" s="141"/>
      <c r="J377" s="141"/>
      <c r="K377" s="141"/>
      <c r="L377" s="141"/>
      <c r="M377" s="144"/>
      <c r="N377" s="144"/>
      <c r="O377" s="141"/>
      <c r="P377" s="145"/>
      <c r="Q377" s="141"/>
      <c r="R377" s="144"/>
      <c r="S377" s="141"/>
      <c r="T377" s="141"/>
      <c r="U377" s="141"/>
    </row>
    <row r="378" ht="12.75" customHeight="1">
      <c r="A378" s="141"/>
      <c r="B378" s="141"/>
      <c r="C378" s="141"/>
      <c r="D378" s="141"/>
      <c r="E378" s="50"/>
      <c r="F378" s="141"/>
      <c r="G378" s="141"/>
      <c r="H378" s="141"/>
      <c r="I378" s="141"/>
      <c r="J378" s="141"/>
      <c r="K378" s="141"/>
      <c r="L378" s="141"/>
      <c r="M378" s="144"/>
      <c r="N378" s="144"/>
      <c r="O378" s="141"/>
      <c r="P378" s="145"/>
      <c r="Q378" s="141"/>
      <c r="R378" s="144"/>
      <c r="S378" s="141"/>
      <c r="T378" s="141"/>
      <c r="U378" s="141"/>
    </row>
    <row r="379" ht="12.75" customHeight="1">
      <c r="A379" s="141"/>
      <c r="B379" s="141"/>
      <c r="C379" s="141"/>
      <c r="D379" s="141"/>
      <c r="E379" s="50"/>
      <c r="F379" s="141"/>
      <c r="G379" s="141"/>
      <c r="H379" s="141"/>
      <c r="I379" s="141"/>
      <c r="J379" s="141"/>
      <c r="K379" s="141"/>
      <c r="L379" s="141"/>
      <c r="M379" s="144"/>
      <c r="N379" s="144"/>
      <c r="O379" s="141"/>
      <c r="P379" s="145"/>
      <c r="Q379" s="141"/>
      <c r="R379" s="144"/>
      <c r="S379" s="141"/>
      <c r="T379" s="141"/>
      <c r="U379" s="141"/>
    </row>
    <row r="380" ht="12.75" customHeight="1">
      <c r="A380" s="141"/>
      <c r="B380" s="141"/>
      <c r="C380" s="141"/>
      <c r="D380" s="141"/>
      <c r="E380" s="50"/>
      <c r="F380" s="141"/>
      <c r="G380" s="141"/>
      <c r="H380" s="141"/>
      <c r="I380" s="141"/>
      <c r="J380" s="141"/>
      <c r="K380" s="141"/>
      <c r="L380" s="141"/>
      <c r="M380" s="144"/>
      <c r="N380" s="144"/>
      <c r="O380" s="141"/>
      <c r="P380" s="145"/>
      <c r="Q380" s="141"/>
      <c r="R380" s="144"/>
      <c r="S380" s="141"/>
      <c r="T380" s="141"/>
      <c r="U380" s="141"/>
    </row>
    <row r="381" ht="12.75" customHeight="1">
      <c r="A381" s="141"/>
      <c r="B381" s="141"/>
      <c r="C381" s="141"/>
      <c r="D381" s="141"/>
      <c r="E381" s="50"/>
      <c r="F381" s="141"/>
      <c r="G381" s="141"/>
      <c r="H381" s="141"/>
      <c r="I381" s="141"/>
      <c r="J381" s="141"/>
      <c r="K381" s="141"/>
      <c r="L381" s="141"/>
      <c r="M381" s="144"/>
      <c r="N381" s="144"/>
      <c r="O381" s="141"/>
      <c r="P381" s="145"/>
      <c r="Q381" s="141"/>
      <c r="R381" s="144"/>
      <c r="S381" s="141"/>
      <c r="T381" s="141"/>
      <c r="U381" s="141"/>
    </row>
    <row r="382" ht="12.75" customHeight="1">
      <c r="A382" s="141"/>
      <c r="B382" s="141"/>
      <c r="C382" s="141"/>
      <c r="D382" s="141"/>
      <c r="E382" s="50"/>
      <c r="F382" s="141"/>
      <c r="G382" s="141"/>
      <c r="H382" s="141"/>
      <c r="I382" s="141"/>
      <c r="J382" s="141"/>
      <c r="K382" s="141"/>
      <c r="L382" s="141"/>
      <c r="M382" s="144"/>
      <c r="N382" s="144"/>
      <c r="O382" s="141"/>
      <c r="P382" s="145"/>
      <c r="Q382" s="141"/>
      <c r="R382" s="144"/>
      <c r="S382" s="141"/>
      <c r="T382" s="141"/>
      <c r="U382" s="141"/>
    </row>
    <row r="383" ht="12.75" customHeight="1">
      <c r="A383" s="141"/>
      <c r="B383" s="141"/>
      <c r="C383" s="141"/>
      <c r="D383" s="141"/>
      <c r="E383" s="50"/>
      <c r="F383" s="141"/>
      <c r="G383" s="141"/>
      <c r="H383" s="141"/>
      <c r="I383" s="141"/>
      <c r="J383" s="141"/>
      <c r="K383" s="141"/>
      <c r="L383" s="141"/>
      <c r="M383" s="144"/>
      <c r="N383" s="144"/>
      <c r="O383" s="141"/>
      <c r="P383" s="145"/>
      <c r="Q383" s="141"/>
      <c r="R383" s="144"/>
      <c r="S383" s="141"/>
      <c r="T383" s="141"/>
      <c r="U383" s="141"/>
    </row>
    <row r="384" ht="12.75" customHeight="1">
      <c r="A384" s="141"/>
      <c r="B384" s="141"/>
      <c r="C384" s="141"/>
      <c r="D384" s="141"/>
      <c r="E384" s="50"/>
      <c r="F384" s="141"/>
      <c r="G384" s="141"/>
      <c r="H384" s="141"/>
      <c r="I384" s="141"/>
      <c r="J384" s="141"/>
      <c r="K384" s="141"/>
      <c r="L384" s="141"/>
      <c r="M384" s="144"/>
      <c r="N384" s="144"/>
      <c r="O384" s="141"/>
      <c r="P384" s="145"/>
      <c r="Q384" s="141"/>
      <c r="R384" s="144"/>
      <c r="S384" s="141"/>
      <c r="T384" s="141"/>
      <c r="U384" s="141"/>
    </row>
    <row r="385" ht="12.75" customHeight="1">
      <c r="A385" s="141"/>
      <c r="B385" s="141"/>
      <c r="C385" s="141"/>
      <c r="D385" s="141"/>
      <c r="E385" s="50"/>
      <c r="F385" s="141"/>
      <c r="G385" s="141"/>
      <c r="H385" s="141"/>
      <c r="I385" s="141"/>
      <c r="J385" s="141"/>
      <c r="K385" s="141"/>
      <c r="L385" s="141"/>
      <c r="M385" s="144"/>
      <c r="N385" s="144"/>
      <c r="O385" s="141"/>
      <c r="P385" s="145"/>
      <c r="Q385" s="141"/>
      <c r="R385" s="144"/>
      <c r="S385" s="141"/>
      <c r="T385" s="141"/>
      <c r="U385" s="141"/>
    </row>
    <row r="386" ht="12.75" customHeight="1">
      <c r="A386" s="141"/>
      <c r="B386" s="141"/>
      <c r="C386" s="141"/>
      <c r="D386" s="141"/>
      <c r="E386" s="50"/>
      <c r="F386" s="141"/>
      <c r="G386" s="141"/>
      <c r="H386" s="141"/>
      <c r="I386" s="141"/>
      <c r="J386" s="141"/>
      <c r="K386" s="141"/>
      <c r="L386" s="141"/>
      <c r="M386" s="144"/>
      <c r="N386" s="144"/>
      <c r="O386" s="141"/>
      <c r="P386" s="145"/>
      <c r="Q386" s="141"/>
      <c r="R386" s="144"/>
      <c r="S386" s="141"/>
      <c r="T386" s="141"/>
      <c r="U386" s="141"/>
    </row>
    <row r="387" ht="12.75" customHeight="1">
      <c r="A387" s="141"/>
      <c r="B387" s="141"/>
      <c r="C387" s="141"/>
      <c r="D387" s="141"/>
      <c r="E387" s="50"/>
      <c r="F387" s="141"/>
      <c r="G387" s="141"/>
      <c r="H387" s="141"/>
      <c r="I387" s="141"/>
      <c r="J387" s="141"/>
      <c r="K387" s="141"/>
      <c r="L387" s="141"/>
      <c r="M387" s="144"/>
      <c r="N387" s="144"/>
      <c r="O387" s="141"/>
      <c r="P387" s="145"/>
      <c r="Q387" s="141"/>
      <c r="R387" s="144"/>
      <c r="S387" s="141"/>
      <c r="T387" s="141"/>
      <c r="U387" s="141"/>
    </row>
    <row r="388" ht="12.75" customHeight="1">
      <c r="A388" s="141"/>
      <c r="B388" s="141"/>
      <c r="C388" s="141"/>
      <c r="D388" s="141"/>
      <c r="E388" s="50"/>
      <c r="F388" s="141"/>
      <c r="G388" s="141"/>
      <c r="H388" s="141"/>
      <c r="I388" s="141"/>
      <c r="J388" s="141"/>
      <c r="K388" s="141"/>
      <c r="L388" s="141"/>
      <c r="M388" s="144"/>
      <c r="N388" s="144"/>
      <c r="O388" s="141"/>
      <c r="P388" s="145"/>
      <c r="Q388" s="141"/>
      <c r="R388" s="144"/>
      <c r="S388" s="141"/>
      <c r="T388" s="141"/>
      <c r="U388" s="141"/>
    </row>
    <row r="389" ht="12.75" customHeight="1">
      <c r="A389" s="141"/>
      <c r="B389" s="141"/>
      <c r="C389" s="141"/>
      <c r="D389" s="141"/>
      <c r="E389" s="50"/>
      <c r="F389" s="141"/>
      <c r="G389" s="141"/>
      <c r="H389" s="141"/>
      <c r="I389" s="141"/>
      <c r="J389" s="141"/>
      <c r="K389" s="141"/>
      <c r="L389" s="141"/>
      <c r="M389" s="144"/>
      <c r="N389" s="144"/>
      <c r="O389" s="141"/>
      <c r="P389" s="145"/>
      <c r="Q389" s="141"/>
      <c r="R389" s="144"/>
      <c r="S389" s="141"/>
      <c r="T389" s="141"/>
      <c r="U389" s="141"/>
    </row>
    <row r="390" ht="12.75" customHeight="1">
      <c r="A390" s="141"/>
      <c r="B390" s="141"/>
      <c r="C390" s="141"/>
      <c r="D390" s="141"/>
      <c r="E390" s="50"/>
      <c r="F390" s="141"/>
      <c r="G390" s="141"/>
      <c r="H390" s="141"/>
      <c r="I390" s="141"/>
      <c r="J390" s="141"/>
      <c r="K390" s="141"/>
      <c r="L390" s="141"/>
      <c r="M390" s="144"/>
      <c r="N390" s="144"/>
      <c r="O390" s="141"/>
      <c r="P390" s="145"/>
      <c r="Q390" s="141"/>
      <c r="R390" s="144"/>
      <c r="S390" s="141"/>
      <c r="T390" s="141"/>
      <c r="U390" s="141"/>
    </row>
    <row r="391" ht="12.75" customHeight="1">
      <c r="A391" s="141"/>
      <c r="B391" s="141"/>
      <c r="C391" s="141"/>
      <c r="D391" s="141"/>
      <c r="E391" s="50"/>
      <c r="F391" s="141"/>
      <c r="G391" s="141"/>
      <c r="H391" s="141"/>
      <c r="I391" s="141"/>
      <c r="J391" s="141"/>
      <c r="K391" s="141"/>
      <c r="L391" s="141"/>
      <c r="M391" s="144"/>
      <c r="N391" s="144"/>
      <c r="O391" s="141"/>
      <c r="P391" s="145"/>
      <c r="Q391" s="141"/>
      <c r="R391" s="144"/>
      <c r="S391" s="141"/>
      <c r="T391" s="141"/>
      <c r="U391" s="141"/>
    </row>
    <row r="392" ht="12.75" customHeight="1">
      <c r="A392" s="141"/>
      <c r="B392" s="141"/>
      <c r="C392" s="141"/>
      <c r="D392" s="141"/>
      <c r="E392" s="50"/>
      <c r="F392" s="141"/>
      <c r="G392" s="141"/>
      <c r="H392" s="141"/>
      <c r="I392" s="141"/>
      <c r="J392" s="141"/>
      <c r="K392" s="141"/>
      <c r="L392" s="141"/>
      <c r="M392" s="144"/>
      <c r="N392" s="144"/>
      <c r="O392" s="141"/>
      <c r="P392" s="145"/>
      <c r="Q392" s="141"/>
      <c r="R392" s="144"/>
      <c r="S392" s="141"/>
      <c r="T392" s="141"/>
      <c r="U392" s="141"/>
    </row>
    <row r="393" ht="12.75" customHeight="1">
      <c r="A393" s="141"/>
      <c r="B393" s="141"/>
      <c r="C393" s="141"/>
      <c r="D393" s="141"/>
      <c r="E393" s="50"/>
      <c r="F393" s="141"/>
      <c r="G393" s="141"/>
      <c r="H393" s="141"/>
      <c r="I393" s="141"/>
      <c r="J393" s="141"/>
      <c r="K393" s="141"/>
      <c r="L393" s="141"/>
      <c r="M393" s="144"/>
      <c r="N393" s="144"/>
      <c r="O393" s="141"/>
      <c r="P393" s="145"/>
      <c r="Q393" s="141"/>
      <c r="R393" s="144"/>
      <c r="S393" s="141"/>
      <c r="T393" s="141"/>
      <c r="U393" s="141"/>
    </row>
    <row r="394" ht="12.75" customHeight="1">
      <c r="A394" s="141"/>
      <c r="B394" s="141"/>
      <c r="C394" s="141"/>
      <c r="D394" s="141"/>
      <c r="E394" s="50"/>
      <c r="F394" s="141"/>
      <c r="G394" s="141"/>
      <c r="H394" s="141"/>
      <c r="I394" s="141"/>
      <c r="J394" s="141"/>
      <c r="K394" s="141"/>
      <c r="L394" s="141"/>
      <c r="M394" s="144"/>
      <c r="N394" s="144"/>
      <c r="O394" s="141"/>
      <c r="P394" s="145"/>
      <c r="Q394" s="141"/>
      <c r="R394" s="144"/>
      <c r="S394" s="141"/>
      <c r="T394" s="141"/>
      <c r="U394" s="141"/>
    </row>
    <row r="395" ht="12.75" customHeight="1">
      <c r="A395" s="141"/>
      <c r="B395" s="141"/>
      <c r="C395" s="141"/>
      <c r="D395" s="141"/>
      <c r="E395" s="50"/>
      <c r="F395" s="141"/>
      <c r="G395" s="141"/>
      <c r="H395" s="141"/>
      <c r="I395" s="141"/>
      <c r="J395" s="141"/>
      <c r="K395" s="141"/>
      <c r="L395" s="141"/>
      <c r="M395" s="144"/>
      <c r="N395" s="144"/>
      <c r="O395" s="141"/>
      <c r="P395" s="145"/>
      <c r="Q395" s="141"/>
      <c r="R395" s="144"/>
      <c r="S395" s="141"/>
      <c r="T395" s="141"/>
      <c r="U395" s="141"/>
    </row>
    <row r="396" ht="12.75" customHeight="1">
      <c r="A396" s="141"/>
      <c r="B396" s="141"/>
      <c r="C396" s="141"/>
      <c r="D396" s="141"/>
      <c r="E396" s="50"/>
      <c r="F396" s="141"/>
      <c r="G396" s="141"/>
      <c r="H396" s="141"/>
      <c r="I396" s="141"/>
      <c r="J396" s="141"/>
      <c r="K396" s="141"/>
      <c r="L396" s="141"/>
      <c r="M396" s="144"/>
      <c r="N396" s="144"/>
      <c r="O396" s="141"/>
      <c r="P396" s="145"/>
      <c r="Q396" s="141"/>
      <c r="R396" s="144"/>
      <c r="S396" s="141"/>
      <c r="T396" s="141"/>
      <c r="U396" s="141"/>
    </row>
    <row r="397" ht="12.75" customHeight="1">
      <c r="A397" s="141"/>
      <c r="B397" s="141"/>
      <c r="C397" s="141"/>
      <c r="D397" s="141"/>
      <c r="E397" s="50"/>
      <c r="F397" s="141"/>
      <c r="G397" s="141"/>
      <c r="H397" s="141"/>
      <c r="I397" s="141"/>
      <c r="J397" s="141"/>
      <c r="K397" s="141"/>
      <c r="L397" s="141"/>
      <c r="M397" s="144"/>
      <c r="N397" s="144"/>
      <c r="O397" s="141"/>
      <c r="P397" s="145"/>
      <c r="Q397" s="141"/>
      <c r="R397" s="144"/>
      <c r="S397" s="141"/>
      <c r="T397" s="141"/>
      <c r="U397" s="141"/>
    </row>
    <row r="398" ht="12.75" customHeight="1">
      <c r="A398" s="141"/>
      <c r="B398" s="141"/>
      <c r="C398" s="141"/>
      <c r="D398" s="141"/>
      <c r="E398" s="50"/>
      <c r="F398" s="141"/>
      <c r="G398" s="141"/>
      <c r="H398" s="141"/>
      <c r="I398" s="141"/>
      <c r="J398" s="141"/>
      <c r="K398" s="141"/>
      <c r="L398" s="141"/>
      <c r="M398" s="144"/>
      <c r="N398" s="144"/>
      <c r="O398" s="141"/>
      <c r="P398" s="145"/>
      <c r="Q398" s="141"/>
      <c r="R398" s="144"/>
      <c r="S398" s="141"/>
      <c r="T398" s="141"/>
      <c r="U398" s="141"/>
    </row>
    <row r="399" ht="12.75" customHeight="1">
      <c r="A399" s="141"/>
      <c r="B399" s="141"/>
      <c r="C399" s="141"/>
      <c r="D399" s="141"/>
      <c r="E399" s="50"/>
      <c r="F399" s="141"/>
      <c r="G399" s="141"/>
      <c r="H399" s="141"/>
      <c r="I399" s="141"/>
      <c r="J399" s="141"/>
      <c r="K399" s="141"/>
      <c r="L399" s="141"/>
      <c r="M399" s="144"/>
      <c r="N399" s="144"/>
      <c r="O399" s="141"/>
      <c r="P399" s="145"/>
      <c r="Q399" s="141"/>
      <c r="R399" s="144"/>
      <c r="S399" s="141"/>
      <c r="T399" s="141"/>
      <c r="U399" s="141"/>
    </row>
    <row r="400" ht="12.75" customHeight="1">
      <c r="A400" s="141"/>
      <c r="B400" s="141"/>
      <c r="C400" s="141"/>
      <c r="D400" s="141"/>
      <c r="E400" s="50"/>
      <c r="F400" s="141"/>
      <c r="G400" s="141"/>
      <c r="H400" s="141"/>
      <c r="I400" s="141"/>
      <c r="J400" s="141"/>
      <c r="K400" s="141"/>
      <c r="L400" s="141"/>
      <c r="M400" s="144"/>
      <c r="N400" s="144"/>
      <c r="O400" s="141"/>
      <c r="P400" s="145"/>
      <c r="Q400" s="141"/>
      <c r="R400" s="144"/>
      <c r="S400" s="141"/>
      <c r="T400" s="141"/>
      <c r="U400" s="141"/>
    </row>
    <row r="401" ht="12.75" customHeight="1">
      <c r="A401" s="141"/>
      <c r="B401" s="141"/>
      <c r="C401" s="141"/>
      <c r="D401" s="141"/>
      <c r="E401" s="50"/>
      <c r="F401" s="141"/>
      <c r="G401" s="141"/>
      <c r="H401" s="141"/>
      <c r="I401" s="141"/>
      <c r="J401" s="141"/>
      <c r="K401" s="141"/>
      <c r="L401" s="141"/>
      <c r="M401" s="144"/>
      <c r="N401" s="144"/>
      <c r="O401" s="141"/>
      <c r="P401" s="145"/>
      <c r="Q401" s="141"/>
      <c r="R401" s="144"/>
      <c r="S401" s="141"/>
      <c r="T401" s="141"/>
      <c r="U401" s="141"/>
    </row>
    <row r="402" ht="12.75" customHeight="1">
      <c r="A402" s="141"/>
      <c r="B402" s="141"/>
      <c r="C402" s="141"/>
      <c r="D402" s="141"/>
      <c r="E402" s="50"/>
      <c r="F402" s="141"/>
      <c r="G402" s="141"/>
      <c r="H402" s="141"/>
      <c r="I402" s="141"/>
      <c r="J402" s="141"/>
      <c r="K402" s="141"/>
      <c r="L402" s="141"/>
      <c r="M402" s="144"/>
      <c r="N402" s="144"/>
      <c r="O402" s="141"/>
      <c r="P402" s="145"/>
      <c r="Q402" s="141"/>
      <c r="R402" s="144"/>
      <c r="S402" s="141"/>
      <c r="T402" s="141"/>
      <c r="U402" s="141"/>
    </row>
    <row r="403" ht="12.75" customHeight="1">
      <c r="A403" s="141"/>
      <c r="B403" s="141"/>
      <c r="C403" s="141"/>
      <c r="D403" s="141"/>
      <c r="E403" s="50"/>
      <c r="F403" s="141"/>
      <c r="G403" s="141"/>
      <c r="H403" s="141"/>
      <c r="I403" s="141"/>
      <c r="J403" s="141"/>
      <c r="K403" s="141"/>
      <c r="L403" s="141"/>
      <c r="M403" s="144"/>
      <c r="N403" s="144"/>
      <c r="O403" s="141"/>
      <c r="P403" s="145"/>
      <c r="Q403" s="141"/>
      <c r="R403" s="144"/>
      <c r="S403" s="141"/>
      <c r="T403" s="141"/>
      <c r="U403" s="141"/>
    </row>
    <row r="404" ht="12.75" customHeight="1">
      <c r="A404" s="141"/>
      <c r="B404" s="141"/>
      <c r="C404" s="141"/>
      <c r="D404" s="141"/>
      <c r="E404" s="50"/>
      <c r="F404" s="141"/>
      <c r="G404" s="141"/>
      <c r="H404" s="141"/>
      <c r="I404" s="141"/>
      <c r="J404" s="141"/>
      <c r="K404" s="141"/>
      <c r="L404" s="141"/>
      <c r="M404" s="144"/>
      <c r="N404" s="144"/>
      <c r="O404" s="141"/>
      <c r="P404" s="145"/>
      <c r="Q404" s="141"/>
      <c r="R404" s="144"/>
      <c r="S404" s="141"/>
      <c r="T404" s="141"/>
      <c r="U404" s="141"/>
    </row>
    <row r="405" ht="12.75" customHeight="1">
      <c r="A405" s="141"/>
      <c r="B405" s="141"/>
      <c r="C405" s="141"/>
      <c r="D405" s="141"/>
      <c r="E405" s="50"/>
      <c r="F405" s="141"/>
      <c r="G405" s="141"/>
      <c r="H405" s="141"/>
      <c r="I405" s="141"/>
      <c r="J405" s="141"/>
      <c r="K405" s="141"/>
      <c r="L405" s="141"/>
      <c r="M405" s="144"/>
      <c r="N405" s="144"/>
      <c r="O405" s="141"/>
      <c r="P405" s="145"/>
      <c r="Q405" s="141"/>
      <c r="R405" s="144"/>
      <c r="S405" s="141"/>
      <c r="T405" s="141"/>
      <c r="U405" s="141"/>
    </row>
    <row r="406" ht="12.75" customHeight="1">
      <c r="A406" s="141"/>
      <c r="B406" s="141"/>
      <c r="C406" s="141"/>
      <c r="D406" s="141"/>
      <c r="E406" s="50"/>
      <c r="F406" s="141"/>
      <c r="G406" s="141"/>
      <c r="H406" s="141"/>
      <c r="I406" s="141"/>
      <c r="J406" s="141"/>
      <c r="K406" s="141"/>
      <c r="L406" s="141"/>
      <c r="M406" s="144"/>
      <c r="N406" s="144"/>
      <c r="O406" s="141"/>
      <c r="P406" s="145"/>
      <c r="Q406" s="141"/>
      <c r="R406" s="144"/>
      <c r="S406" s="141"/>
      <c r="T406" s="141"/>
      <c r="U406" s="141"/>
    </row>
    <row r="407" ht="12.75" customHeight="1">
      <c r="A407" s="141"/>
      <c r="B407" s="141"/>
      <c r="C407" s="141"/>
      <c r="D407" s="141"/>
      <c r="E407" s="50"/>
      <c r="F407" s="141"/>
      <c r="G407" s="141"/>
      <c r="H407" s="141"/>
      <c r="I407" s="141"/>
      <c r="J407" s="141"/>
      <c r="K407" s="141"/>
      <c r="L407" s="141"/>
      <c r="M407" s="144"/>
      <c r="N407" s="144"/>
      <c r="O407" s="141"/>
      <c r="P407" s="145"/>
      <c r="Q407" s="141"/>
      <c r="R407" s="144"/>
      <c r="S407" s="141"/>
      <c r="T407" s="141"/>
      <c r="U407" s="141"/>
    </row>
    <row r="408" ht="12.75" customHeight="1">
      <c r="A408" s="141"/>
      <c r="B408" s="141"/>
      <c r="C408" s="141"/>
      <c r="D408" s="141"/>
      <c r="E408" s="50"/>
      <c r="F408" s="141"/>
      <c r="G408" s="141"/>
      <c r="H408" s="141"/>
      <c r="I408" s="141"/>
      <c r="J408" s="141"/>
      <c r="K408" s="141"/>
      <c r="L408" s="141"/>
      <c r="M408" s="144"/>
      <c r="N408" s="144"/>
      <c r="O408" s="141"/>
      <c r="P408" s="145"/>
      <c r="Q408" s="141"/>
      <c r="R408" s="144"/>
      <c r="S408" s="141"/>
      <c r="T408" s="141"/>
      <c r="U408" s="141"/>
    </row>
    <row r="409" ht="12.75" customHeight="1">
      <c r="A409" s="141"/>
      <c r="B409" s="141"/>
      <c r="C409" s="141"/>
      <c r="D409" s="141"/>
      <c r="E409" s="50"/>
      <c r="F409" s="141"/>
      <c r="G409" s="141"/>
      <c r="H409" s="141"/>
      <c r="I409" s="141"/>
      <c r="J409" s="141"/>
      <c r="K409" s="141"/>
      <c r="L409" s="141"/>
      <c r="M409" s="144"/>
      <c r="N409" s="144"/>
      <c r="O409" s="141"/>
      <c r="P409" s="145"/>
      <c r="Q409" s="141"/>
      <c r="R409" s="144"/>
      <c r="S409" s="141"/>
      <c r="T409" s="141"/>
      <c r="U409" s="141"/>
    </row>
    <row r="410" ht="12.75" customHeight="1">
      <c r="A410" s="141"/>
      <c r="B410" s="141"/>
      <c r="C410" s="141"/>
      <c r="D410" s="141"/>
      <c r="E410" s="50"/>
      <c r="F410" s="141"/>
      <c r="G410" s="141"/>
      <c r="H410" s="141"/>
      <c r="I410" s="141"/>
      <c r="J410" s="141"/>
      <c r="K410" s="141"/>
      <c r="L410" s="141"/>
      <c r="M410" s="144"/>
      <c r="N410" s="144"/>
      <c r="O410" s="141"/>
      <c r="P410" s="145"/>
      <c r="Q410" s="141"/>
      <c r="R410" s="144"/>
      <c r="S410" s="141"/>
      <c r="T410" s="141"/>
      <c r="U410" s="141"/>
    </row>
    <row r="411" ht="12.75" customHeight="1">
      <c r="A411" s="141"/>
      <c r="B411" s="141"/>
      <c r="C411" s="141"/>
      <c r="D411" s="141"/>
      <c r="E411" s="50"/>
      <c r="F411" s="141"/>
      <c r="G411" s="141"/>
      <c r="H411" s="141"/>
      <c r="I411" s="141"/>
      <c r="J411" s="141"/>
      <c r="K411" s="141"/>
      <c r="L411" s="141"/>
      <c r="M411" s="144"/>
      <c r="N411" s="144"/>
      <c r="O411" s="141"/>
      <c r="P411" s="145"/>
      <c r="Q411" s="141"/>
      <c r="R411" s="144"/>
      <c r="S411" s="141"/>
      <c r="T411" s="141"/>
      <c r="U411" s="141"/>
    </row>
    <row r="412" ht="12.75" customHeight="1">
      <c r="A412" s="141"/>
      <c r="B412" s="141"/>
      <c r="C412" s="141"/>
      <c r="D412" s="141"/>
      <c r="E412" s="50"/>
      <c r="F412" s="141"/>
      <c r="G412" s="141"/>
      <c r="H412" s="141"/>
      <c r="I412" s="141"/>
      <c r="J412" s="141"/>
      <c r="K412" s="141"/>
      <c r="L412" s="141"/>
      <c r="M412" s="144"/>
      <c r="N412" s="144"/>
      <c r="O412" s="141"/>
      <c r="P412" s="145"/>
      <c r="Q412" s="141"/>
      <c r="R412" s="144"/>
      <c r="S412" s="141"/>
      <c r="T412" s="141"/>
      <c r="U412" s="141"/>
    </row>
    <row r="413" ht="12.75" customHeight="1">
      <c r="A413" s="141"/>
      <c r="B413" s="141"/>
      <c r="C413" s="141"/>
      <c r="D413" s="141"/>
      <c r="E413" s="50"/>
      <c r="F413" s="141"/>
      <c r="G413" s="141"/>
      <c r="H413" s="141"/>
      <c r="I413" s="141"/>
      <c r="J413" s="141"/>
      <c r="K413" s="141"/>
      <c r="L413" s="141"/>
      <c r="M413" s="144"/>
      <c r="N413" s="144"/>
      <c r="O413" s="141"/>
      <c r="P413" s="145"/>
      <c r="Q413" s="141"/>
      <c r="R413" s="144"/>
      <c r="S413" s="141"/>
      <c r="T413" s="141"/>
      <c r="U413" s="141"/>
    </row>
    <row r="414" ht="12.75" customHeight="1">
      <c r="A414" s="141"/>
      <c r="B414" s="141"/>
      <c r="C414" s="141"/>
      <c r="D414" s="141"/>
      <c r="E414" s="50"/>
      <c r="F414" s="141"/>
      <c r="G414" s="141"/>
      <c r="H414" s="141"/>
      <c r="I414" s="141"/>
      <c r="J414" s="141"/>
      <c r="K414" s="141"/>
      <c r="L414" s="141"/>
      <c r="M414" s="144"/>
      <c r="N414" s="144"/>
      <c r="O414" s="141"/>
      <c r="P414" s="145"/>
      <c r="Q414" s="141"/>
      <c r="R414" s="144"/>
      <c r="S414" s="141"/>
      <c r="T414" s="141"/>
      <c r="U414" s="141"/>
    </row>
    <row r="415" ht="12.75" customHeight="1">
      <c r="A415" s="141"/>
      <c r="B415" s="141"/>
      <c r="C415" s="141"/>
      <c r="D415" s="141"/>
      <c r="E415" s="50"/>
      <c r="F415" s="141"/>
      <c r="G415" s="141"/>
      <c r="H415" s="141"/>
      <c r="I415" s="141"/>
      <c r="J415" s="141"/>
      <c r="K415" s="141"/>
      <c r="L415" s="141"/>
      <c r="M415" s="144"/>
      <c r="N415" s="144"/>
      <c r="O415" s="141"/>
      <c r="P415" s="145"/>
      <c r="Q415" s="141"/>
      <c r="R415" s="144"/>
      <c r="S415" s="141"/>
      <c r="T415" s="141"/>
      <c r="U415" s="141"/>
    </row>
    <row r="416" ht="12.75" customHeight="1">
      <c r="A416" s="141"/>
      <c r="B416" s="141"/>
      <c r="C416" s="141"/>
      <c r="D416" s="141"/>
      <c r="E416" s="50"/>
      <c r="F416" s="141"/>
      <c r="G416" s="141"/>
      <c r="H416" s="141"/>
      <c r="I416" s="141"/>
      <c r="J416" s="141"/>
      <c r="K416" s="141"/>
      <c r="L416" s="141"/>
      <c r="M416" s="144"/>
      <c r="N416" s="144"/>
      <c r="O416" s="141"/>
      <c r="P416" s="145"/>
      <c r="Q416" s="141"/>
      <c r="R416" s="144"/>
      <c r="S416" s="141"/>
      <c r="T416" s="141"/>
      <c r="U416" s="141"/>
    </row>
    <row r="417" ht="12.75" customHeight="1">
      <c r="A417" s="141"/>
      <c r="B417" s="141"/>
      <c r="C417" s="141"/>
      <c r="D417" s="141"/>
      <c r="E417" s="50"/>
      <c r="F417" s="141"/>
      <c r="G417" s="141"/>
      <c r="H417" s="141"/>
      <c r="I417" s="141"/>
      <c r="J417" s="141"/>
      <c r="K417" s="141"/>
      <c r="L417" s="141"/>
      <c r="M417" s="144"/>
      <c r="N417" s="144"/>
      <c r="O417" s="141"/>
      <c r="P417" s="145"/>
      <c r="Q417" s="141"/>
      <c r="R417" s="144"/>
      <c r="S417" s="141"/>
      <c r="T417" s="141"/>
      <c r="U417" s="141"/>
    </row>
    <row r="418" ht="12.75" customHeight="1">
      <c r="A418" s="141"/>
      <c r="B418" s="141"/>
      <c r="C418" s="141"/>
      <c r="D418" s="141"/>
      <c r="E418" s="50"/>
      <c r="F418" s="141"/>
      <c r="G418" s="141"/>
      <c r="H418" s="141"/>
      <c r="I418" s="141"/>
      <c r="J418" s="141"/>
      <c r="K418" s="141"/>
      <c r="L418" s="141"/>
      <c r="M418" s="144"/>
      <c r="N418" s="144"/>
      <c r="O418" s="141"/>
      <c r="P418" s="145"/>
      <c r="Q418" s="141"/>
      <c r="R418" s="144"/>
      <c r="S418" s="141"/>
      <c r="T418" s="141"/>
      <c r="U418" s="141"/>
    </row>
    <row r="419" ht="12.75" customHeight="1">
      <c r="A419" s="141"/>
      <c r="B419" s="141"/>
      <c r="C419" s="141"/>
      <c r="D419" s="141"/>
      <c r="E419" s="50"/>
      <c r="F419" s="141"/>
      <c r="G419" s="141"/>
      <c r="H419" s="141"/>
      <c r="I419" s="141"/>
      <c r="J419" s="141"/>
      <c r="K419" s="141"/>
      <c r="L419" s="141"/>
      <c r="M419" s="144"/>
      <c r="N419" s="144"/>
      <c r="O419" s="141"/>
      <c r="P419" s="145"/>
      <c r="Q419" s="141"/>
      <c r="R419" s="144"/>
      <c r="S419" s="141"/>
      <c r="T419" s="141"/>
      <c r="U419" s="141"/>
    </row>
    <row r="420" ht="12.75" customHeight="1">
      <c r="A420" s="141"/>
      <c r="B420" s="141"/>
      <c r="C420" s="141"/>
      <c r="D420" s="141"/>
      <c r="E420" s="50"/>
      <c r="F420" s="141"/>
      <c r="G420" s="141"/>
      <c r="H420" s="141"/>
      <c r="I420" s="141"/>
      <c r="J420" s="141"/>
      <c r="K420" s="141"/>
      <c r="L420" s="141"/>
      <c r="M420" s="144"/>
      <c r="N420" s="144"/>
      <c r="O420" s="141"/>
      <c r="P420" s="145"/>
      <c r="Q420" s="141"/>
      <c r="R420" s="144"/>
      <c r="S420" s="141"/>
      <c r="T420" s="141"/>
      <c r="U420" s="141"/>
    </row>
    <row r="421" ht="12.75" customHeight="1">
      <c r="A421" s="141"/>
      <c r="B421" s="141"/>
      <c r="C421" s="141"/>
      <c r="D421" s="141"/>
      <c r="E421" s="50"/>
      <c r="F421" s="141"/>
      <c r="G421" s="141"/>
      <c r="H421" s="141"/>
      <c r="I421" s="141"/>
      <c r="J421" s="141"/>
      <c r="K421" s="141"/>
      <c r="L421" s="141"/>
      <c r="M421" s="144"/>
      <c r="N421" s="144"/>
      <c r="O421" s="141"/>
      <c r="P421" s="145"/>
      <c r="Q421" s="141"/>
      <c r="R421" s="144"/>
      <c r="S421" s="141"/>
      <c r="T421" s="141"/>
      <c r="U421" s="141"/>
    </row>
    <row r="422" ht="12.75" customHeight="1">
      <c r="A422" s="141"/>
      <c r="B422" s="141"/>
      <c r="C422" s="141"/>
      <c r="D422" s="141"/>
      <c r="E422" s="50"/>
      <c r="F422" s="141"/>
      <c r="G422" s="141"/>
      <c r="H422" s="141"/>
      <c r="I422" s="141"/>
      <c r="J422" s="141"/>
      <c r="K422" s="141"/>
      <c r="L422" s="141"/>
      <c r="M422" s="144"/>
      <c r="N422" s="144"/>
      <c r="O422" s="141"/>
      <c r="P422" s="145"/>
      <c r="Q422" s="141"/>
      <c r="R422" s="144"/>
      <c r="S422" s="141"/>
      <c r="T422" s="141"/>
      <c r="U422" s="141"/>
    </row>
    <row r="423" ht="12.75" customHeight="1">
      <c r="A423" s="141"/>
      <c r="B423" s="141"/>
      <c r="C423" s="141"/>
      <c r="D423" s="141"/>
      <c r="E423" s="50"/>
      <c r="F423" s="141"/>
      <c r="G423" s="141"/>
      <c r="H423" s="141"/>
      <c r="I423" s="141"/>
      <c r="J423" s="141"/>
      <c r="K423" s="141"/>
      <c r="L423" s="141"/>
      <c r="M423" s="144"/>
      <c r="N423" s="144"/>
      <c r="O423" s="141"/>
      <c r="P423" s="145"/>
      <c r="Q423" s="141"/>
      <c r="R423" s="144"/>
      <c r="S423" s="141"/>
      <c r="T423" s="141"/>
      <c r="U423" s="141"/>
    </row>
    <row r="424" ht="12.75" customHeight="1">
      <c r="A424" s="141"/>
      <c r="B424" s="141"/>
      <c r="C424" s="141"/>
      <c r="D424" s="141"/>
      <c r="E424" s="50"/>
      <c r="F424" s="141"/>
      <c r="G424" s="141"/>
      <c r="H424" s="141"/>
      <c r="I424" s="141"/>
      <c r="J424" s="141"/>
      <c r="K424" s="141"/>
      <c r="L424" s="141"/>
      <c r="M424" s="144"/>
      <c r="N424" s="144"/>
      <c r="O424" s="141"/>
      <c r="P424" s="145"/>
      <c r="Q424" s="141"/>
      <c r="R424" s="144"/>
      <c r="S424" s="141"/>
      <c r="T424" s="141"/>
      <c r="U424" s="141"/>
    </row>
    <row r="425" ht="12.75" customHeight="1">
      <c r="A425" s="141"/>
      <c r="B425" s="141"/>
      <c r="C425" s="141"/>
      <c r="D425" s="141"/>
      <c r="E425" s="50"/>
      <c r="F425" s="141"/>
      <c r="G425" s="141"/>
      <c r="H425" s="141"/>
      <c r="I425" s="141"/>
      <c r="J425" s="141"/>
      <c r="K425" s="141"/>
      <c r="L425" s="141"/>
      <c r="M425" s="144"/>
      <c r="N425" s="144"/>
      <c r="O425" s="141"/>
      <c r="P425" s="145"/>
      <c r="Q425" s="141"/>
      <c r="R425" s="144"/>
      <c r="S425" s="141"/>
      <c r="T425" s="141"/>
      <c r="U425" s="141"/>
    </row>
    <row r="426" ht="12.75" customHeight="1">
      <c r="A426" s="141"/>
      <c r="B426" s="141"/>
      <c r="C426" s="141"/>
      <c r="D426" s="141"/>
      <c r="E426" s="50"/>
      <c r="F426" s="141"/>
      <c r="G426" s="141"/>
      <c r="H426" s="141"/>
      <c r="I426" s="141"/>
      <c r="J426" s="141"/>
      <c r="K426" s="141"/>
      <c r="L426" s="141"/>
      <c r="M426" s="144"/>
      <c r="N426" s="144"/>
      <c r="O426" s="141"/>
      <c r="P426" s="145"/>
      <c r="Q426" s="141"/>
      <c r="R426" s="144"/>
      <c r="S426" s="141"/>
      <c r="T426" s="141"/>
      <c r="U426" s="141"/>
    </row>
    <row r="427" ht="12.75" customHeight="1">
      <c r="A427" s="141"/>
      <c r="B427" s="141"/>
      <c r="C427" s="141"/>
      <c r="D427" s="141"/>
      <c r="E427" s="50"/>
      <c r="F427" s="141"/>
      <c r="G427" s="141"/>
      <c r="H427" s="141"/>
      <c r="I427" s="141"/>
      <c r="J427" s="141"/>
      <c r="K427" s="141"/>
      <c r="L427" s="141"/>
      <c r="M427" s="144"/>
      <c r="N427" s="144"/>
      <c r="O427" s="141"/>
      <c r="P427" s="145"/>
      <c r="Q427" s="141"/>
      <c r="R427" s="144"/>
      <c r="S427" s="141"/>
      <c r="T427" s="141"/>
      <c r="U427" s="141"/>
    </row>
    <row r="428" ht="12.75" customHeight="1">
      <c r="A428" s="141"/>
      <c r="B428" s="141"/>
      <c r="C428" s="141"/>
      <c r="D428" s="141"/>
      <c r="E428" s="50"/>
      <c r="F428" s="141"/>
      <c r="G428" s="141"/>
      <c r="H428" s="141"/>
      <c r="I428" s="141"/>
      <c r="J428" s="141"/>
      <c r="K428" s="141"/>
      <c r="L428" s="141"/>
      <c r="M428" s="144"/>
      <c r="N428" s="144"/>
      <c r="O428" s="141"/>
      <c r="P428" s="145"/>
      <c r="Q428" s="141"/>
      <c r="R428" s="144"/>
      <c r="S428" s="141"/>
      <c r="T428" s="141"/>
      <c r="U428" s="141"/>
    </row>
    <row r="429" ht="12.75" customHeight="1">
      <c r="A429" s="141"/>
      <c r="B429" s="141"/>
      <c r="C429" s="141"/>
      <c r="D429" s="141"/>
      <c r="E429" s="50"/>
      <c r="F429" s="141"/>
      <c r="G429" s="141"/>
      <c r="H429" s="141"/>
      <c r="I429" s="141"/>
      <c r="J429" s="141"/>
      <c r="K429" s="141"/>
      <c r="L429" s="141"/>
      <c r="M429" s="144"/>
      <c r="N429" s="144"/>
      <c r="O429" s="141"/>
      <c r="P429" s="145"/>
      <c r="Q429" s="141"/>
      <c r="R429" s="144"/>
      <c r="S429" s="141"/>
      <c r="T429" s="141"/>
      <c r="U429" s="141"/>
    </row>
    <row r="430" ht="12.75" customHeight="1">
      <c r="A430" s="141"/>
      <c r="B430" s="141"/>
      <c r="C430" s="141"/>
      <c r="D430" s="141"/>
      <c r="E430" s="50"/>
      <c r="F430" s="141"/>
      <c r="G430" s="141"/>
      <c r="H430" s="141"/>
      <c r="I430" s="141"/>
      <c r="J430" s="141"/>
      <c r="K430" s="141"/>
      <c r="L430" s="141"/>
      <c r="M430" s="144"/>
      <c r="N430" s="144"/>
      <c r="O430" s="141"/>
      <c r="P430" s="145"/>
      <c r="Q430" s="141"/>
      <c r="R430" s="144"/>
      <c r="S430" s="141"/>
      <c r="T430" s="141"/>
      <c r="U430" s="141"/>
    </row>
    <row r="431" ht="12.75" customHeight="1">
      <c r="A431" s="141"/>
      <c r="B431" s="141"/>
      <c r="C431" s="141"/>
      <c r="D431" s="141"/>
      <c r="E431" s="50"/>
      <c r="F431" s="141"/>
      <c r="G431" s="141"/>
      <c r="H431" s="141"/>
      <c r="I431" s="141"/>
      <c r="J431" s="141"/>
      <c r="K431" s="141"/>
      <c r="L431" s="141"/>
      <c r="M431" s="144"/>
      <c r="N431" s="144"/>
      <c r="O431" s="141"/>
      <c r="P431" s="145"/>
      <c r="Q431" s="141"/>
      <c r="R431" s="144"/>
      <c r="S431" s="141"/>
      <c r="T431" s="141"/>
      <c r="U431" s="141"/>
    </row>
    <row r="432" ht="12.75" customHeight="1">
      <c r="A432" s="141"/>
      <c r="B432" s="141"/>
      <c r="C432" s="141"/>
      <c r="D432" s="141"/>
      <c r="E432" s="50"/>
      <c r="F432" s="141"/>
      <c r="G432" s="141"/>
      <c r="H432" s="141"/>
      <c r="I432" s="141"/>
      <c r="J432" s="141"/>
      <c r="K432" s="141"/>
      <c r="L432" s="141"/>
      <c r="M432" s="144"/>
      <c r="N432" s="144"/>
      <c r="O432" s="141"/>
      <c r="P432" s="145"/>
      <c r="Q432" s="141"/>
      <c r="R432" s="144"/>
      <c r="S432" s="141"/>
      <c r="T432" s="141"/>
      <c r="U432" s="141"/>
    </row>
    <row r="433" ht="12.75" customHeight="1">
      <c r="A433" s="141"/>
      <c r="B433" s="141"/>
      <c r="C433" s="141"/>
      <c r="D433" s="141"/>
      <c r="E433" s="50"/>
      <c r="F433" s="141"/>
      <c r="G433" s="141"/>
      <c r="H433" s="141"/>
      <c r="I433" s="141"/>
      <c r="J433" s="141"/>
      <c r="K433" s="141"/>
      <c r="L433" s="141"/>
      <c r="M433" s="144"/>
      <c r="N433" s="144"/>
      <c r="O433" s="141"/>
      <c r="P433" s="145"/>
      <c r="Q433" s="141"/>
      <c r="R433" s="144"/>
      <c r="S433" s="141"/>
      <c r="T433" s="141"/>
      <c r="U433" s="141"/>
    </row>
    <row r="434" ht="12.75" customHeight="1">
      <c r="A434" s="141"/>
      <c r="B434" s="141"/>
      <c r="C434" s="141"/>
      <c r="D434" s="141"/>
      <c r="E434" s="50"/>
      <c r="F434" s="141"/>
      <c r="G434" s="141"/>
      <c r="H434" s="141"/>
      <c r="I434" s="141"/>
      <c r="J434" s="141"/>
      <c r="K434" s="141"/>
      <c r="L434" s="141"/>
      <c r="M434" s="144"/>
      <c r="N434" s="144"/>
      <c r="O434" s="141"/>
      <c r="P434" s="145"/>
      <c r="Q434" s="141"/>
      <c r="R434" s="144"/>
      <c r="S434" s="141"/>
      <c r="T434" s="141"/>
      <c r="U434" s="141"/>
    </row>
    <row r="435" ht="12.75" customHeight="1">
      <c r="A435" s="141"/>
      <c r="B435" s="141"/>
      <c r="C435" s="141"/>
      <c r="D435" s="141"/>
      <c r="E435" s="50"/>
      <c r="F435" s="141"/>
      <c r="G435" s="141"/>
      <c r="H435" s="141"/>
      <c r="I435" s="141"/>
      <c r="J435" s="141"/>
      <c r="K435" s="141"/>
      <c r="L435" s="141"/>
      <c r="M435" s="144"/>
      <c r="N435" s="144"/>
      <c r="O435" s="141"/>
      <c r="P435" s="145"/>
      <c r="Q435" s="141"/>
      <c r="R435" s="144"/>
      <c r="S435" s="141"/>
      <c r="T435" s="141"/>
      <c r="U435" s="141"/>
    </row>
    <row r="436" ht="12.75" customHeight="1">
      <c r="A436" s="141"/>
      <c r="B436" s="141"/>
      <c r="C436" s="141"/>
      <c r="D436" s="141"/>
      <c r="E436" s="50"/>
      <c r="F436" s="141"/>
      <c r="G436" s="141"/>
      <c r="H436" s="141"/>
      <c r="I436" s="141"/>
      <c r="J436" s="141"/>
      <c r="K436" s="141"/>
      <c r="L436" s="141"/>
      <c r="M436" s="144"/>
      <c r="N436" s="144"/>
      <c r="O436" s="141"/>
      <c r="P436" s="145"/>
      <c r="Q436" s="141"/>
      <c r="R436" s="144"/>
      <c r="S436" s="141"/>
      <c r="T436" s="141"/>
      <c r="U436" s="141"/>
    </row>
    <row r="437" ht="12.75" customHeight="1">
      <c r="A437" s="141"/>
      <c r="B437" s="141"/>
      <c r="C437" s="141"/>
      <c r="D437" s="141"/>
      <c r="E437" s="50"/>
      <c r="F437" s="141"/>
      <c r="G437" s="141"/>
      <c r="H437" s="141"/>
      <c r="I437" s="141"/>
      <c r="J437" s="141"/>
      <c r="K437" s="141"/>
      <c r="L437" s="141"/>
      <c r="M437" s="144"/>
      <c r="N437" s="144"/>
      <c r="O437" s="141"/>
      <c r="P437" s="145"/>
      <c r="Q437" s="141"/>
      <c r="R437" s="144"/>
      <c r="S437" s="141"/>
      <c r="T437" s="141"/>
      <c r="U437" s="141"/>
    </row>
    <row r="438" ht="12.75" customHeight="1">
      <c r="A438" s="141"/>
      <c r="B438" s="141"/>
      <c r="C438" s="141"/>
      <c r="D438" s="141"/>
      <c r="E438" s="50"/>
      <c r="F438" s="141"/>
      <c r="G438" s="141"/>
      <c r="H438" s="141"/>
      <c r="I438" s="141"/>
      <c r="J438" s="141"/>
      <c r="K438" s="141"/>
      <c r="L438" s="141"/>
      <c r="M438" s="144"/>
      <c r="N438" s="144"/>
      <c r="O438" s="141"/>
      <c r="P438" s="145"/>
      <c r="Q438" s="141"/>
      <c r="R438" s="144"/>
      <c r="S438" s="141"/>
      <c r="T438" s="141"/>
      <c r="U438" s="141"/>
    </row>
    <row r="439" ht="12.75" customHeight="1">
      <c r="A439" s="141"/>
      <c r="B439" s="141"/>
      <c r="C439" s="141"/>
      <c r="D439" s="141"/>
      <c r="E439" s="50"/>
      <c r="F439" s="141"/>
      <c r="G439" s="141"/>
      <c r="H439" s="141"/>
      <c r="I439" s="141"/>
      <c r="J439" s="141"/>
      <c r="K439" s="141"/>
      <c r="L439" s="141"/>
      <c r="M439" s="144"/>
      <c r="N439" s="144"/>
      <c r="O439" s="141"/>
      <c r="P439" s="145"/>
      <c r="Q439" s="141"/>
      <c r="R439" s="144"/>
      <c r="S439" s="141"/>
      <c r="T439" s="141"/>
      <c r="U439" s="141"/>
    </row>
    <row r="440" ht="12.75" customHeight="1">
      <c r="A440" s="141"/>
      <c r="B440" s="141"/>
      <c r="C440" s="141"/>
      <c r="D440" s="141"/>
      <c r="E440" s="50"/>
      <c r="F440" s="141"/>
      <c r="G440" s="141"/>
      <c r="H440" s="141"/>
      <c r="I440" s="141"/>
      <c r="J440" s="141"/>
      <c r="K440" s="141"/>
      <c r="L440" s="141"/>
      <c r="M440" s="144"/>
      <c r="N440" s="144"/>
      <c r="O440" s="141"/>
      <c r="P440" s="145"/>
      <c r="Q440" s="141"/>
      <c r="R440" s="144"/>
      <c r="S440" s="141"/>
      <c r="T440" s="141"/>
      <c r="U440" s="141"/>
    </row>
    <row r="441" ht="12.75" customHeight="1">
      <c r="A441" s="141"/>
      <c r="B441" s="141"/>
      <c r="C441" s="141"/>
      <c r="D441" s="141"/>
      <c r="E441" s="50"/>
      <c r="F441" s="141"/>
      <c r="G441" s="141"/>
      <c r="H441" s="141"/>
      <c r="I441" s="141"/>
      <c r="J441" s="141"/>
      <c r="K441" s="141"/>
      <c r="L441" s="141"/>
      <c r="M441" s="144"/>
      <c r="N441" s="144"/>
      <c r="O441" s="141"/>
      <c r="P441" s="145"/>
      <c r="Q441" s="141"/>
      <c r="R441" s="144"/>
      <c r="S441" s="141"/>
      <c r="T441" s="141"/>
      <c r="U441" s="141"/>
    </row>
    <row r="442" ht="12.75" customHeight="1">
      <c r="A442" s="141"/>
      <c r="B442" s="141"/>
      <c r="C442" s="141"/>
      <c r="D442" s="141"/>
      <c r="E442" s="50"/>
      <c r="F442" s="141"/>
      <c r="G442" s="141"/>
      <c r="H442" s="141"/>
      <c r="I442" s="141"/>
      <c r="J442" s="141"/>
      <c r="K442" s="141"/>
      <c r="L442" s="141"/>
      <c r="M442" s="144"/>
      <c r="N442" s="144"/>
      <c r="O442" s="141"/>
      <c r="P442" s="145"/>
      <c r="Q442" s="141"/>
      <c r="R442" s="144"/>
      <c r="S442" s="141"/>
      <c r="T442" s="141"/>
      <c r="U442" s="141"/>
    </row>
    <row r="443" ht="12.75" customHeight="1">
      <c r="A443" s="141"/>
      <c r="B443" s="141"/>
      <c r="C443" s="141"/>
      <c r="D443" s="141"/>
      <c r="E443" s="50"/>
      <c r="F443" s="141"/>
      <c r="G443" s="141"/>
      <c r="H443" s="141"/>
      <c r="I443" s="141"/>
      <c r="J443" s="141"/>
      <c r="K443" s="141"/>
      <c r="L443" s="141"/>
      <c r="M443" s="144"/>
      <c r="N443" s="144"/>
      <c r="O443" s="141"/>
      <c r="P443" s="145"/>
      <c r="Q443" s="141"/>
      <c r="R443" s="144"/>
      <c r="S443" s="141"/>
      <c r="T443" s="141"/>
      <c r="U443" s="141"/>
    </row>
    <row r="444" ht="12.75" customHeight="1">
      <c r="A444" s="141"/>
      <c r="B444" s="141"/>
      <c r="C444" s="141"/>
      <c r="D444" s="141"/>
      <c r="E444" s="50"/>
      <c r="F444" s="141"/>
      <c r="G444" s="141"/>
      <c r="H444" s="141"/>
      <c r="I444" s="141"/>
      <c r="J444" s="141"/>
      <c r="K444" s="141"/>
      <c r="L444" s="141"/>
      <c r="M444" s="144"/>
      <c r="N444" s="144"/>
      <c r="O444" s="141"/>
      <c r="P444" s="145"/>
      <c r="Q444" s="141"/>
      <c r="R444" s="144"/>
      <c r="S444" s="141"/>
      <c r="T444" s="141"/>
      <c r="U444" s="141"/>
    </row>
    <row r="445" ht="12.75" customHeight="1">
      <c r="A445" s="141"/>
      <c r="B445" s="141"/>
      <c r="C445" s="141"/>
      <c r="D445" s="141"/>
      <c r="E445" s="50"/>
      <c r="F445" s="141"/>
      <c r="G445" s="141"/>
      <c r="H445" s="141"/>
      <c r="I445" s="141"/>
      <c r="J445" s="141"/>
      <c r="K445" s="141"/>
      <c r="L445" s="141"/>
      <c r="M445" s="144"/>
      <c r="N445" s="144"/>
      <c r="O445" s="141"/>
      <c r="P445" s="145"/>
      <c r="Q445" s="141"/>
      <c r="R445" s="144"/>
      <c r="S445" s="141"/>
      <c r="T445" s="141"/>
      <c r="U445" s="141"/>
    </row>
    <row r="446" ht="12.75" customHeight="1">
      <c r="A446" s="141"/>
      <c r="B446" s="141"/>
      <c r="C446" s="141"/>
      <c r="D446" s="141"/>
      <c r="E446" s="50"/>
      <c r="F446" s="141"/>
      <c r="G446" s="141"/>
      <c r="H446" s="141"/>
      <c r="I446" s="141"/>
      <c r="J446" s="141"/>
      <c r="K446" s="141"/>
      <c r="L446" s="141"/>
      <c r="M446" s="144"/>
      <c r="N446" s="144"/>
      <c r="O446" s="141"/>
      <c r="P446" s="145"/>
      <c r="Q446" s="141"/>
      <c r="R446" s="144"/>
      <c r="S446" s="141"/>
      <c r="T446" s="141"/>
      <c r="U446" s="141"/>
    </row>
    <row r="447" ht="12.75" customHeight="1">
      <c r="A447" s="141"/>
      <c r="B447" s="141"/>
      <c r="C447" s="141"/>
      <c r="D447" s="141"/>
      <c r="E447" s="50"/>
      <c r="F447" s="141"/>
      <c r="G447" s="141"/>
      <c r="H447" s="141"/>
      <c r="I447" s="141"/>
      <c r="J447" s="141"/>
      <c r="K447" s="141"/>
      <c r="L447" s="141"/>
      <c r="M447" s="144"/>
      <c r="N447" s="144"/>
      <c r="O447" s="141"/>
      <c r="P447" s="145"/>
      <c r="Q447" s="141"/>
      <c r="R447" s="144"/>
      <c r="S447" s="141"/>
      <c r="T447" s="141"/>
      <c r="U447" s="141"/>
    </row>
    <row r="448" ht="12.75" customHeight="1">
      <c r="A448" s="141"/>
      <c r="B448" s="141"/>
      <c r="C448" s="141"/>
      <c r="D448" s="141"/>
      <c r="E448" s="50"/>
      <c r="F448" s="141"/>
      <c r="G448" s="141"/>
      <c r="H448" s="141"/>
      <c r="I448" s="141"/>
      <c r="J448" s="141"/>
      <c r="K448" s="141"/>
      <c r="L448" s="141"/>
      <c r="M448" s="144"/>
      <c r="N448" s="144"/>
      <c r="O448" s="141"/>
      <c r="P448" s="145"/>
      <c r="Q448" s="141"/>
      <c r="R448" s="144"/>
      <c r="S448" s="141"/>
      <c r="T448" s="141"/>
      <c r="U448" s="141"/>
    </row>
    <row r="449" ht="12.75" customHeight="1">
      <c r="A449" s="141"/>
      <c r="B449" s="141"/>
      <c r="C449" s="141"/>
      <c r="D449" s="141"/>
      <c r="E449" s="50"/>
      <c r="F449" s="141"/>
      <c r="G449" s="141"/>
      <c r="H449" s="141"/>
      <c r="I449" s="141"/>
      <c r="J449" s="141"/>
      <c r="K449" s="141"/>
      <c r="L449" s="141"/>
      <c r="M449" s="144"/>
      <c r="N449" s="144"/>
      <c r="O449" s="141"/>
      <c r="P449" s="145"/>
      <c r="Q449" s="141"/>
      <c r="R449" s="144"/>
      <c r="S449" s="141"/>
      <c r="T449" s="141"/>
      <c r="U449" s="141"/>
    </row>
    <row r="450" ht="12.75" customHeight="1">
      <c r="A450" s="141"/>
      <c r="B450" s="141"/>
      <c r="C450" s="141"/>
      <c r="D450" s="141"/>
      <c r="E450" s="50"/>
      <c r="F450" s="141"/>
      <c r="G450" s="141"/>
      <c r="H450" s="141"/>
      <c r="I450" s="141"/>
      <c r="J450" s="141"/>
      <c r="K450" s="141"/>
      <c r="L450" s="141"/>
      <c r="M450" s="144"/>
      <c r="N450" s="144"/>
      <c r="O450" s="141"/>
      <c r="P450" s="145"/>
      <c r="Q450" s="141"/>
      <c r="R450" s="144"/>
      <c r="S450" s="141"/>
      <c r="T450" s="141"/>
      <c r="U450" s="141"/>
    </row>
    <row r="451" ht="12.75" customHeight="1">
      <c r="A451" s="141"/>
      <c r="B451" s="141"/>
      <c r="C451" s="141"/>
      <c r="D451" s="141"/>
      <c r="E451" s="50"/>
      <c r="F451" s="141"/>
      <c r="G451" s="141"/>
      <c r="H451" s="141"/>
      <c r="I451" s="141"/>
      <c r="J451" s="141"/>
      <c r="K451" s="141"/>
      <c r="L451" s="141"/>
      <c r="M451" s="144"/>
      <c r="N451" s="144"/>
      <c r="O451" s="141"/>
      <c r="P451" s="145"/>
      <c r="Q451" s="141"/>
      <c r="R451" s="144"/>
      <c r="S451" s="141"/>
      <c r="T451" s="141"/>
      <c r="U451" s="141"/>
    </row>
    <row r="452" ht="12.75" customHeight="1">
      <c r="A452" s="141"/>
      <c r="B452" s="141"/>
      <c r="C452" s="141"/>
      <c r="D452" s="141"/>
      <c r="E452" s="50"/>
      <c r="F452" s="141"/>
      <c r="G452" s="141"/>
      <c r="H452" s="141"/>
      <c r="I452" s="141"/>
      <c r="J452" s="141"/>
      <c r="K452" s="141"/>
      <c r="L452" s="141"/>
      <c r="M452" s="144"/>
      <c r="N452" s="144"/>
      <c r="O452" s="141"/>
      <c r="P452" s="145"/>
      <c r="Q452" s="141"/>
      <c r="R452" s="144"/>
      <c r="S452" s="141"/>
      <c r="T452" s="141"/>
      <c r="U452" s="141"/>
    </row>
    <row r="453" ht="12.75" customHeight="1">
      <c r="A453" s="141"/>
      <c r="B453" s="141"/>
      <c r="C453" s="141"/>
      <c r="D453" s="141"/>
      <c r="E453" s="50"/>
      <c r="F453" s="141"/>
      <c r="G453" s="141"/>
      <c r="H453" s="141"/>
      <c r="I453" s="141"/>
      <c r="J453" s="141"/>
      <c r="K453" s="141"/>
      <c r="L453" s="141"/>
      <c r="M453" s="144"/>
      <c r="N453" s="144"/>
      <c r="O453" s="141"/>
      <c r="P453" s="145"/>
      <c r="Q453" s="141"/>
      <c r="R453" s="144"/>
      <c r="S453" s="141"/>
      <c r="T453" s="141"/>
      <c r="U453" s="141"/>
    </row>
    <row r="454" ht="12.75" customHeight="1">
      <c r="A454" s="141"/>
      <c r="B454" s="141"/>
      <c r="C454" s="141"/>
      <c r="D454" s="141"/>
      <c r="E454" s="50"/>
      <c r="F454" s="141"/>
      <c r="G454" s="141"/>
      <c r="H454" s="141"/>
      <c r="I454" s="141"/>
      <c r="J454" s="141"/>
      <c r="K454" s="141"/>
      <c r="L454" s="141"/>
      <c r="M454" s="144"/>
      <c r="N454" s="144"/>
      <c r="O454" s="141"/>
      <c r="P454" s="145"/>
      <c r="Q454" s="141"/>
      <c r="R454" s="144"/>
      <c r="S454" s="141"/>
      <c r="T454" s="141"/>
      <c r="U454" s="141"/>
    </row>
    <row r="455" ht="12.75" customHeight="1">
      <c r="A455" s="141"/>
      <c r="B455" s="141"/>
      <c r="C455" s="141"/>
      <c r="D455" s="141"/>
      <c r="E455" s="50"/>
      <c r="F455" s="141"/>
      <c r="G455" s="141"/>
      <c r="H455" s="141"/>
      <c r="I455" s="141"/>
      <c r="J455" s="141"/>
      <c r="K455" s="141"/>
      <c r="L455" s="141"/>
      <c r="M455" s="144"/>
      <c r="N455" s="144"/>
      <c r="O455" s="141"/>
      <c r="P455" s="145"/>
      <c r="Q455" s="141"/>
      <c r="R455" s="144"/>
      <c r="S455" s="141"/>
      <c r="T455" s="141"/>
      <c r="U455" s="141"/>
    </row>
    <row r="456" ht="12.75" customHeight="1">
      <c r="A456" s="141"/>
      <c r="B456" s="141"/>
      <c r="C456" s="141"/>
      <c r="D456" s="141"/>
      <c r="E456" s="50"/>
      <c r="F456" s="141"/>
      <c r="G456" s="141"/>
      <c r="H456" s="141"/>
      <c r="I456" s="141"/>
      <c r="J456" s="141"/>
      <c r="K456" s="141"/>
      <c r="L456" s="141"/>
      <c r="M456" s="144"/>
      <c r="N456" s="144"/>
      <c r="O456" s="141"/>
      <c r="P456" s="145"/>
      <c r="Q456" s="141"/>
      <c r="R456" s="144"/>
      <c r="S456" s="141"/>
      <c r="T456" s="141"/>
      <c r="U456" s="141"/>
    </row>
    <row r="457" ht="12.75" customHeight="1">
      <c r="A457" s="141"/>
      <c r="B457" s="141"/>
      <c r="C457" s="141"/>
      <c r="D457" s="141"/>
      <c r="E457" s="50"/>
      <c r="F457" s="141"/>
      <c r="G457" s="141"/>
      <c r="H457" s="141"/>
      <c r="I457" s="141"/>
      <c r="J457" s="141"/>
      <c r="K457" s="141"/>
      <c r="L457" s="141"/>
      <c r="M457" s="144"/>
      <c r="N457" s="144"/>
      <c r="O457" s="141"/>
      <c r="P457" s="145"/>
      <c r="Q457" s="141"/>
      <c r="R457" s="144"/>
      <c r="S457" s="141"/>
      <c r="T457" s="141"/>
      <c r="U457" s="141"/>
    </row>
    <row r="458" ht="12.75" customHeight="1">
      <c r="A458" s="141"/>
      <c r="B458" s="141"/>
      <c r="C458" s="141"/>
      <c r="D458" s="141"/>
      <c r="E458" s="50"/>
      <c r="F458" s="141"/>
      <c r="G458" s="141"/>
      <c r="H458" s="141"/>
      <c r="I458" s="141"/>
      <c r="J458" s="141"/>
      <c r="K458" s="141"/>
      <c r="L458" s="141"/>
      <c r="M458" s="144"/>
      <c r="N458" s="144"/>
      <c r="O458" s="141"/>
      <c r="P458" s="145"/>
      <c r="Q458" s="141"/>
      <c r="R458" s="144"/>
      <c r="S458" s="141"/>
      <c r="T458" s="141"/>
      <c r="U458" s="141"/>
    </row>
    <row r="459" ht="12.75" customHeight="1">
      <c r="A459" s="141"/>
      <c r="B459" s="141"/>
      <c r="C459" s="141"/>
      <c r="D459" s="141"/>
      <c r="E459" s="50"/>
      <c r="F459" s="141"/>
      <c r="G459" s="141"/>
      <c r="H459" s="141"/>
      <c r="I459" s="141"/>
      <c r="J459" s="141"/>
      <c r="K459" s="141"/>
      <c r="L459" s="141"/>
      <c r="M459" s="144"/>
      <c r="N459" s="144"/>
      <c r="O459" s="141"/>
      <c r="P459" s="145"/>
      <c r="Q459" s="141"/>
      <c r="R459" s="144"/>
      <c r="S459" s="141"/>
      <c r="T459" s="141"/>
      <c r="U459" s="141"/>
    </row>
    <row r="460" ht="12.75" customHeight="1">
      <c r="A460" s="141"/>
      <c r="B460" s="141"/>
      <c r="C460" s="141"/>
      <c r="D460" s="141"/>
      <c r="E460" s="50"/>
      <c r="F460" s="141"/>
      <c r="G460" s="141"/>
      <c r="H460" s="141"/>
      <c r="I460" s="141"/>
      <c r="J460" s="141"/>
      <c r="K460" s="141"/>
      <c r="L460" s="141"/>
      <c r="M460" s="144"/>
      <c r="N460" s="144"/>
      <c r="O460" s="141"/>
      <c r="P460" s="145"/>
      <c r="Q460" s="141"/>
      <c r="R460" s="144"/>
      <c r="S460" s="141"/>
      <c r="T460" s="141"/>
      <c r="U460" s="141"/>
    </row>
    <row r="461" ht="12.75" customHeight="1">
      <c r="A461" s="141"/>
      <c r="B461" s="141"/>
      <c r="C461" s="141"/>
      <c r="D461" s="141"/>
      <c r="E461" s="50"/>
      <c r="F461" s="141"/>
      <c r="G461" s="141"/>
      <c r="H461" s="141"/>
      <c r="I461" s="141"/>
      <c r="J461" s="141"/>
      <c r="K461" s="141"/>
      <c r="L461" s="141"/>
      <c r="M461" s="144"/>
      <c r="N461" s="144"/>
      <c r="O461" s="141"/>
      <c r="P461" s="145"/>
      <c r="Q461" s="141"/>
      <c r="R461" s="144"/>
      <c r="S461" s="141"/>
      <c r="T461" s="141"/>
      <c r="U461" s="141"/>
    </row>
    <row r="462" ht="12.75" customHeight="1">
      <c r="A462" s="141"/>
      <c r="B462" s="141"/>
      <c r="C462" s="141"/>
      <c r="D462" s="141"/>
      <c r="E462" s="50"/>
      <c r="F462" s="141"/>
      <c r="G462" s="141"/>
      <c r="H462" s="141"/>
      <c r="I462" s="141"/>
      <c r="J462" s="141"/>
      <c r="K462" s="141"/>
      <c r="L462" s="141"/>
      <c r="M462" s="144"/>
      <c r="N462" s="144"/>
      <c r="O462" s="141"/>
      <c r="P462" s="145"/>
      <c r="Q462" s="141"/>
      <c r="R462" s="144"/>
      <c r="S462" s="141"/>
      <c r="T462" s="141"/>
      <c r="U462" s="141"/>
    </row>
    <row r="463" ht="12.75" customHeight="1">
      <c r="A463" s="141"/>
      <c r="B463" s="141"/>
      <c r="C463" s="141"/>
      <c r="D463" s="141"/>
      <c r="E463" s="50"/>
      <c r="F463" s="141"/>
      <c r="G463" s="141"/>
      <c r="H463" s="141"/>
      <c r="I463" s="141"/>
      <c r="J463" s="141"/>
      <c r="K463" s="141"/>
      <c r="L463" s="141"/>
      <c r="M463" s="144"/>
      <c r="N463" s="144"/>
      <c r="O463" s="141"/>
      <c r="P463" s="145"/>
      <c r="Q463" s="141"/>
      <c r="R463" s="144"/>
      <c r="S463" s="141"/>
      <c r="T463" s="141"/>
      <c r="U463" s="141"/>
    </row>
    <row r="464" ht="12.75" customHeight="1">
      <c r="A464" s="141"/>
      <c r="B464" s="141"/>
      <c r="C464" s="141"/>
      <c r="D464" s="141"/>
      <c r="E464" s="50"/>
      <c r="F464" s="141"/>
      <c r="G464" s="141"/>
      <c r="H464" s="141"/>
      <c r="I464" s="141"/>
      <c r="J464" s="141"/>
      <c r="K464" s="141"/>
      <c r="L464" s="141"/>
      <c r="M464" s="144"/>
      <c r="N464" s="144"/>
      <c r="O464" s="141"/>
      <c r="P464" s="145"/>
      <c r="Q464" s="141"/>
      <c r="R464" s="144"/>
      <c r="S464" s="141"/>
      <c r="T464" s="141"/>
      <c r="U464" s="141"/>
    </row>
    <row r="465" ht="12.75" customHeight="1">
      <c r="A465" s="141"/>
      <c r="B465" s="141"/>
      <c r="C465" s="141"/>
      <c r="D465" s="141"/>
      <c r="E465" s="50"/>
      <c r="F465" s="141"/>
      <c r="G465" s="141"/>
      <c r="H465" s="141"/>
      <c r="I465" s="141"/>
      <c r="J465" s="141"/>
      <c r="K465" s="141"/>
      <c r="L465" s="141"/>
      <c r="M465" s="144"/>
      <c r="N465" s="144"/>
      <c r="O465" s="141"/>
      <c r="P465" s="145"/>
      <c r="Q465" s="141"/>
      <c r="R465" s="144"/>
      <c r="S465" s="141"/>
      <c r="T465" s="141"/>
      <c r="U465" s="141"/>
    </row>
    <row r="466" ht="12.75" customHeight="1">
      <c r="A466" s="141"/>
      <c r="B466" s="141"/>
      <c r="C466" s="141"/>
      <c r="D466" s="141"/>
      <c r="E466" s="50"/>
      <c r="F466" s="141"/>
      <c r="G466" s="141"/>
      <c r="H466" s="141"/>
      <c r="I466" s="141"/>
      <c r="J466" s="141"/>
      <c r="K466" s="141"/>
      <c r="L466" s="141"/>
      <c r="M466" s="144"/>
      <c r="N466" s="144"/>
      <c r="O466" s="141"/>
      <c r="P466" s="145"/>
      <c r="Q466" s="141"/>
      <c r="R466" s="144"/>
      <c r="S466" s="141"/>
      <c r="T466" s="141"/>
      <c r="U466" s="141"/>
    </row>
    <row r="467" ht="12.75" customHeight="1">
      <c r="A467" s="141"/>
      <c r="B467" s="141"/>
      <c r="C467" s="141"/>
      <c r="D467" s="141"/>
      <c r="E467" s="50"/>
      <c r="F467" s="141"/>
      <c r="G467" s="141"/>
      <c r="H467" s="141"/>
      <c r="I467" s="141"/>
      <c r="J467" s="141"/>
      <c r="K467" s="141"/>
      <c r="L467" s="141"/>
      <c r="M467" s="144"/>
      <c r="N467" s="144"/>
      <c r="O467" s="141"/>
      <c r="P467" s="145"/>
      <c r="Q467" s="141"/>
      <c r="R467" s="144"/>
      <c r="S467" s="141"/>
      <c r="T467" s="141"/>
      <c r="U467" s="141"/>
    </row>
    <row r="468" ht="12.75" customHeight="1">
      <c r="A468" s="141"/>
      <c r="B468" s="141"/>
      <c r="C468" s="141"/>
      <c r="D468" s="141"/>
      <c r="E468" s="50"/>
      <c r="F468" s="141"/>
      <c r="G468" s="141"/>
      <c r="H468" s="141"/>
      <c r="I468" s="141"/>
      <c r="J468" s="141"/>
      <c r="K468" s="141"/>
      <c r="L468" s="141"/>
      <c r="M468" s="144"/>
      <c r="N468" s="144"/>
      <c r="O468" s="141"/>
      <c r="P468" s="145"/>
      <c r="Q468" s="141"/>
      <c r="R468" s="144"/>
      <c r="S468" s="141"/>
      <c r="T468" s="141"/>
      <c r="U468" s="141"/>
    </row>
    <row r="469" ht="12.75" customHeight="1">
      <c r="A469" s="141"/>
      <c r="B469" s="141"/>
      <c r="C469" s="141"/>
      <c r="D469" s="141"/>
      <c r="E469" s="50"/>
      <c r="F469" s="141"/>
      <c r="G469" s="141"/>
      <c r="H469" s="141"/>
      <c r="I469" s="141"/>
      <c r="J469" s="141"/>
      <c r="K469" s="141"/>
      <c r="L469" s="141"/>
      <c r="M469" s="144"/>
      <c r="N469" s="144"/>
      <c r="O469" s="141"/>
      <c r="P469" s="145"/>
      <c r="Q469" s="141"/>
      <c r="R469" s="144"/>
      <c r="S469" s="141"/>
      <c r="T469" s="141"/>
      <c r="U469" s="141"/>
    </row>
    <row r="470" ht="12.75" customHeight="1">
      <c r="A470" s="141"/>
      <c r="B470" s="141"/>
      <c r="C470" s="141"/>
      <c r="D470" s="141"/>
      <c r="E470" s="50"/>
      <c r="F470" s="141"/>
      <c r="G470" s="141"/>
      <c r="H470" s="141"/>
      <c r="I470" s="141"/>
      <c r="J470" s="141"/>
      <c r="K470" s="141"/>
      <c r="L470" s="141"/>
      <c r="M470" s="144"/>
      <c r="N470" s="144"/>
      <c r="O470" s="141"/>
      <c r="P470" s="145"/>
      <c r="Q470" s="141"/>
      <c r="R470" s="144"/>
      <c r="S470" s="141"/>
      <c r="T470" s="141"/>
      <c r="U470" s="141"/>
    </row>
    <row r="471" ht="12.75" customHeight="1">
      <c r="A471" s="141"/>
      <c r="B471" s="141"/>
      <c r="C471" s="141"/>
      <c r="D471" s="141"/>
      <c r="E471" s="50"/>
      <c r="F471" s="141"/>
      <c r="G471" s="141"/>
      <c r="H471" s="141"/>
      <c r="I471" s="141"/>
      <c r="J471" s="141"/>
      <c r="K471" s="141"/>
      <c r="L471" s="141"/>
      <c r="M471" s="144"/>
      <c r="N471" s="144"/>
      <c r="O471" s="141"/>
      <c r="P471" s="145"/>
      <c r="Q471" s="141"/>
      <c r="R471" s="144"/>
      <c r="S471" s="141"/>
      <c r="T471" s="141"/>
      <c r="U471" s="141"/>
    </row>
    <row r="472" ht="12.75" customHeight="1">
      <c r="A472" s="141"/>
      <c r="B472" s="141"/>
      <c r="C472" s="141"/>
      <c r="D472" s="141"/>
      <c r="E472" s="50"/>
      <c r="F472" s="141"/>
      <c r="G472" s="141"/>
      <c r="H472" s="141"/>
      <c r="I472" s="141"/>
      <c r="J472" s="141"/>
      <c r="K472" s="141"/>
      <c r="L472" s="141"/>
      <c r="M472" s="144"/>
      <c r="N472" s="144"/>
      <c r="O472" s="141"/>
      <c r="P472" s="145"/>
      <c r="Q472" s="141"/>
      <c r="R472" s="144"/>
      <c r="S472" s="141"/>
      <c r="T472" s="141"/>
      <c r="U472" s="141"/>
    </row>
    <row r="473" ht="12.75" customHeight="1">
      <c r="A473" s="141"/>
      <c r="B473" s="141"/>
      <c r="C473" s="141"/>
      <c r="D473" s="141"/>
      <c r="E473" s="50"/>
      <c r="F473" s="141"/>
      <c r="G473" s="141"/>
      <c r="H473" s="141"/>
      <c r="I473" s="141"/>
      <c r="J473" s="141"/>
      <c r="K473" s="141"/>
      <c r="L473" s="141"/>
      <c r="M473" s="144"/>
      <c r="N473" s="144"/>
      <c r="O473" s="141"/>
      <c r="P473" s="145"/>
      <c r="Q473" s="141"/>
      <c r="R473" s="144"/>
      <c r="S473" s="141"/>
      <c r="T473" s="141"/>
      <c r="U473" s="141"/>
    </row>
    <row r="474" ht="12.75" customHeight="1">
      <c r="A474" s="141"/>
      <c r="B474" s="141"/>
      <c r="C474" s="141"/>
      <c r="D474" s="141"/>
      <c r="E474" s="50"/>
      <c r="F474" s="141"/>
      <c r="G474" s="141"/>
      <c r="H474" s="141"/>
      <c r="I474" s="141"/>
      <c r="J474" s="141"/>
      <c r="K474" s="141"/>
      <c r="L474" s="141"/>
      <c r="M474" s="144"/>
      <c r="N474" s="144"/>
      <c r="O474" s="141"/>
      <c r="P474" s="145"/>
      <c r="Q474" s="141"/>
      <c r="R474" s="144"/>
      <c r="S474" s="141"/>
      <c r="T474" s="141"/>
      <c r="U474" s="141"/>
    </row>
    <row r="475" ht="12.75" customHeight="1">
      <c r="A475" s="141"/>
      <c r="B475" s="141"/>
      <c r="C475" s="141"/>
      <c r="D475" s="141"/>
      <c r="E475" s="50"/>
      <c r="F475" s="141"/>
      <c r="G475" s="141"/>
      <c r="H475" s="141"/>
      <c r="I475" s="141"/>
      <c r="J475" s="141"/>
      <c r="K475" s="141"/>
      <c r="L475" s="141"/>
      <c r="M475" s="144"/>
      <c r="N475" s="144"/>
      <c r="O475" s="141"/>
      <c r="P475" s="145"/>
      <c r="Q475" s="141"/>
      <c r="R475" s="144"/>
      <c r="S475" s="141"/>
      <c r="T475" s="141"/>
      <c r="U475" s="141"/>
    </row>
    <row r="476" ht="12.75" customHeight="1">
      <c r="A476" s="141"/>
      <c r="B476" s="141"/>
      <c r="C476" s="141"/>
      <c r="D476" s="141"/>
      <c r="E476" s="50"/>
      <c r="F476" s="141"/>
      <c r="G476" s="141"/>
      <c r="H476" s="141"/>
      <c r="I476" s="141"/>
      <c r="J476" s="141"/>
      <c r="K476" s="141"/>
      <c r="L476" s="141"/>
      <c r="M476" s="144"/>
      <c r="N476" s="144"/>
      <c r="O476" s="141"/>
      <c r="P476" s="145"/>
      <c r="Q476" s="141"/>
      <c r="R476" s="144"/>
      <c r="S476" s="141"/>
      <c r="T476" s="141"/>
      <c r="U476" s="141"/>
    </row>
    <row r="477" ht="12.75" customHeight="1">
      <c r="A477" s="141"/>
      <c r="B477" s="141"/>
      <c r="C477" s="141"/>
      <c r="D477" s="141"/>
      <c r="E477" s="50"/>
      <c r="F477" s="141"/>
      <c r="G477" s="141"/>
      <c r="H477" s="141"/>
      <c r="I477" s="141"/>
      <c r="J477" s="141"/>
      <c r="K477" s="141"/>
      <c r="L477" s="141"/>
      <c r="M477" s="144"/>
      <c r="N477" s="144"/>
      <c r="O477" s="141"/>
      <c r="P477" s="145"/>
      <c r="Q477" s="141"/>
      <c r="R477" s="144"/>
      <c r="S477" s="141"/>
      <c r="T477" s="141"/>
      <c r="U477" s="141"/>
    </row>
    <row r="478" ht="12.75" customHeight="1">
      <c r="A478" s="141"/>
      <c r="B478" s="141"/>
      <c r="C478" s="141"/>
      <c r="D478" s="141"/>
      <c r="E478" s="50"/>
      <c r="F478" s="141"/>
      <c r="G478" s="141"/>
      <c r="H478" s="141"/>
      <c r="I478" s="141"/>
      <c r="J478" s="141"/>
      <c r="K478" s="141"/>
      <c r="L478" s="141"/>
      <c r="M478" s="144"/>
      <c r="N478" s="144"/>
      <c r="O478" s="141"/>
      <c r="P478" s="145"/>
      <c r="Q478" s="141"/>
      <c r="R478" s="144"/>
      <c r="S478" s="141"/>
      <c r="T478" s="141"/>
      <c r="U478" s="141"/>
    </row>
    <row r="479" ht="12.75" customHeight="1">
      <c r="A479" s="141"/>
      <c r="B479" s="141"/>
      <c r="C479" s="141"/>
      <c r="D479" s="141"/>
      <c r="E479" s="50"/>
      <c r="F479" s="141"/>
      <c r="G479" s="141"/>
      <c r="H479" s="141"/>
      <c r="I479" s="141"/>
      <c r="J479" s="141"/>
      <c r="K479" s="141"/>
      <c r="L479" s="141"/>
      <c r="M479" s="144"/>
      <c r="N479" s="144"/>
      <c r="O479" s="141"/>
      <c r="P479" s="145"/>
      <c r="Q479" s="141"/>
      <c r="R479" s="144"/>
      <c r="S479" s="141"/>
      <c r="T479" s="141"/>
      <c r="U479" s="141"/>
    </row>
    <row r="480" ht="12.75" customHeight="1">
      <c r="A480" s="141"/>
      <c r="B480" s="141"/>
      <c r="C480" s="141"/>
      <c r="D480" s="141"/>
      <c r="E480" s="50"/>
      <c r="F480" s="141"/>
      <c r="G480" s="141"/>
      <c r="H480" s="141"/>
      <c r="I480" s="141"/>
      <c r="J480" s="141"/>
      <c r="K480" s="141"/>
      <c r="L480" s="141"/>
      <c r="M480" s="144"/>
      <c r="N480" s="144"/>
      <c r="O480" s="141"/>
      <c r="P480" s="145"/>
      <c r="Q480" s="141"/>
      <c r="R480" s="144"/>
      <c r="S480" s="141"/>
      <c r="T480" s="141"/>
      <c r="U480" s="141"/>
    </row>
    <row r="481" ht="12.75" customHeight="1">
      <c r="A481" s="141"/>
      <c r="B481" s="141"/>
      <c r="C481" s="141"/>
      <c r="D481" s="141"/>
      <c r="E481" s="50"/>
      <c r="F481" s="141"/>
      <c r="G481" s="141"/>
      <c r="H481" s="141"/>
      <c r="I481" s="141"/>
      <c r="J481" s="141"/>
      <c r="K481" s="141"/>
      <c r="L481" s="141"/>
      <c r="M481" s="144"/>
      <c r="N481" s="144"/>
      <c r="O481" s="141"/>
      <c r="P481" s="145"/>
      <c r="Q481" s="141"/>
      <c r="R481" s="144"/>
      <c r="S481" s="141"/>
      <c r="T481" s="141"/>
      <c r="U481" s="141"/>
    </row>
    <row r="482" ht="12.75" customHeight="1">
      <c r="A482" s="141"/>
      <c r="B482" s="141"/>
      <c r="C482" s="141"/>
      <c r="D482" s="141"/>
      <c r="E482" s="50"/>
      <c r="F482" s="141"/>
      <c r="G482" s="141"/>
      <c r="H482" s="141"/>
      <c r="I482" s="141"/>
      <c r="J482" s="141"/>
      <c r="K482" s="141"/>
      <c r="L482" s="141"/>
      <c r="M482" s="144"/>
      <c r="N482" s="144"/>
      <c r="O482" s="141"/>
      <c r="P482" s="145"/>
      <c r="Q482" s="141"/>
      <c r="R482" s="144"/>
      <c r="S482" s="141"/>
      <c r="T482" s="141"/>
      <c r="U482" s="141"/>
    </row>
    <row r="483" ht="12.75" customHeight="1">
      <c r="A483" s="141"/>
      <c r="B483" s="141"/>
      <c r="C483" s="141"/>
      <c r="D483" s="141"/>
      <c r="E483" s="50"/>
      <c r="F483" s="141"/>
      <c r="G483" s="141"/>
      <c r="H483" s="141"/>
      <c r="I483" s="141"/>
      <c r="J483" s="141"/>
      <c r="K483" s="141"/>
      <c r="L483" s="141"/>
      <c r="M483" s="144"/>
      <c r="N483" s="144"/>
      <c r="O483" s="141"/>
      <c r="P483" s="145"/>
      <c r="Q483" s="141"/>
      <c r="R483" s="144"/>
      <c r="S483" s="141"/>
      <c r="T483" s="141"/>
      <c r="U483" s="141"/>
    </row>
    <row r="484" ht="12.75" customHeight="1">
      <c r="A484" s="141"/>
      <c r="B484" s="141"/>
      <c r="C484" s="141"/>
      <c r="D484" s="141"/>
      <c r="E484" s="50"/>
      <c r="F484" s="141"/>
      <c r="G484" s="141"/>
      <c r="H484" s="141"/>
      <c r="I484" s="141"/>
      <c r="J484" s="141"/>
      <c r="K484" s="141"/>
      <c r="L484" s="141"/>
      <c r="M484" s="144"/>
      <c r="N484" s="144"/>
      <c r="O484" s="141"/>
      <c r="P484" s="145"/>
      <c r="Q484" s="141"/>
      <c r="R484" s="144"/>
      <c r="S484" s="141"/>
      <c r="T484" s="141"/>
      <c r="U484" s="141"/>
    </row>
    <row r="485" ht="12.75" customHeight="1">
      <c r="A485" s="141"/>
      <c r="B485" s="141"/>
      <c r="C485" s="141"/>
      <c r="D485" s="141"/>
      <c r="E485" s="50"/>
      <c r="F485" s="141"/>
      <c r="G485" s="141"/>
      <c r="H485" s="141"/>
      <c r="I485" s="141"/>
      <c r="J485" s="141"/>
      <c r="K485" s="141"/>
      <c r="L485" s="141"/>
      <c r="M485" s="144"/>
      <c r="N485" s="144"/>
      <c r="O485" s="141"/>
      <c r="P485" s="145"/>
      <c r="Q485" s="141"/>
      <c r="R485" s="144"/>
      <c r="S485" s="141"/>
      <c r="T485" s="141"/>
      <c r="U485" s="141"/>
    </row>
    <row r="486" ht="12.75" customHeight="1">
      <c r="A486" s="141"/>
      <c r="B486" s="141"/>
      <c r="C486" s="141"/>
      <c r="D486" s="141"/>
      <c r="E486" s="50"/>
      <c r="F486" s="141"/>
      <c r="G486" s="141"/>
      <c r="H486" s="141"/>
      <c r="I486" s="141"/>
      <c r="J486" s="141"/>
      <c r="K486" s="141"/>
      <c r="L486" s="141"/>
      <c r="M486" s="144"/>
      <c r="N486" s="144"/>
      <c r="O486" s="141"/>
      <c r="P486" s="145"/>
      <c r="Q486" s="141"/>
      <c r="R486" s="144"/>
      <c r="S486" s="141"/>
      <c r="T486" s="141"/>
      <c r="U486" s="141"/>
    </row>
    <row r="487" ht="12.75" customHeight="1">
      <c r="A487" s="141"/>
      <c r="B487" s="141"/>
      <c r="C487" s="141"/>
      <c r="D487" s="141"/>
      <c r="E487" s="50"/>
      <c r="F487" s="141"/>
      <c r="G487" s="141"/>
      <c r="H487" s="141"/>
      <c r="I487" s="141"/>
      <c r="J487" s="141"/>
      <c r="K487" s="141"/>
      <c r="L487" s="141"/>
      <c r="M487" s="144"/>
      <c r="N487" s="144"/>
      <c r="O487" s="141"/>
      <c r="P487" s="145"/>
      <c r="Q487" s="141"/>
      <c r="R487" s="144"/>
      <c r="S487" s="141"/>
      <c r="T487" s="141"/>
      <c r="U487" s="141"/>
    </row>
    <row r="488" ht="12.75" customHeight="1">
      <c r="A488" s="141"/>
      <c r="B488" s="141"/>
      <c r="C488" s="141"/>
      <c r="D488" s="141"/>
      <c r="E488" s="50"/>
      <c r="F488" s="141"/>
      <c r="G488" s="141"/>
      <c r="H488" s="141"/>
      <c r="I488" s="141"/>
      <c r="J488" s="141"/>
      <c r="K488" s="141"/>
      <c r="L488" s="141"/>
      <c r="M488" s="144"/>
      <c r="N488" s="144"/>
      <c r="O488" s="141"/>
      <c r="P488" s="145"/>
      <c r="Q488" s="141"/>
      <c r="R488" s="144"/>
      <c r="S488" s="141"/>
      <c r="T488" s="141"/>
      <c r="U488" s="141"/>
    </row>
    <row r="489" ht="12.75" customHeight="1">
      <c r="A489" s="141"/>
      <c r="B489" s="141"/>
      <c r="C489" s="141"/>
      <c r="D489" s="141"/>
      <c r="E489" s="50"/>
      <c r="F489" s="141"/>
      <c r="G489" s="141"/>
      <c r="H489" s="141"/>
      <c r="I489" s="141"/>
      <c r="J489" s="141"/>
      <c r="K489" s="141"/>
      <c r="L489" s="141"/>
      <c r="M489" s="144"/>
      <c r="N489" s="144"/>
      <c r="O489" s="141"/>
      <c r="P489" s="145"/>
      <c r="Q489" s="141"/>
      <c r="R489" s="144"/>
      <c r="S489" s="141"/>
      <c r="T489" s="141"/>
      <c r="U489" s="141"/>
    </row>
    <row r="490" ht="12.75" customHeight="1">
      <c r="A490" s="141"/>
      <c r="B490" s="141"/>
      <c r="C490" s="141"/>
      <c r="D490" s="141"/>
      <c r="E490" s="50"/>
      <c r="F490" s="141"/>
      <c r="G490" s="141"/>
      <c r="H490" s="141"/>
      <c r="I490" s="141"/>
      <c r="J490" s="141"/>
      <c r="K490" s="141"/>
      <c r="L490" s="141"/>
      <c r="M490" s="144"/>
      <c r="N490" s="144"/>
      <c r="O490" s="141"/>
      <c r="P490" s="145"/>
      <c r="Q490" s="141"/>
      <c r="R490" s="144"/>
      <c r="S490" s="141"/>
      <c r="T490" s="141"/>
      <c r="U490" s="141"/>
    </row>
    <row r="491" ht="12.75" customHeight="1">
      <c r="A491" s="141"/>
      <c r="B491" s="141"/>
      <c r="C491" s="141"/>
      <c r="D491" s="141"/>
      <c r="E491" s="50"/>
      <c r="F491" s="141"/>
      <c r="G491" s="141"/>
      <c r="H491" s="141"/>
      <c r="I491" s="141"/>
      <c r="J491" s="141"/>
      <c r="K491" s="141"/>
      <c r="L491" s="141"/>
      <c r="M491" s="144"/>
      <c r="N491" s="144"/>
      <c r="O491" s="141"/>
      <c r="P491" s="145"/>
      <c r="Q491" s="141"/>
      <c r="R491" s="144"/>
      <c r="S491" s="141"/>
      <c r="T491" s="141"/>
      <c r="U491" s="141"/>
    </row>
    <row r="492" ht="12.75" customHeight="1">
      <c r="A492" s="141"/>
      <c r="B492" s="141"/>
      <c r="C492" s="141"/>
      <c r="D492" s="141"/>
      <c r="E492" s="50"/>
      <c r="F492" s="141"/>
      <c r="G492" s="141"/>
      <c r="H492" s="141"/>
      <c r="I492" s="141"/>
      <c r="J492" s="141"/>
      <c r="K492" s="141"/>
      <c r="L492" s="141"/>
      <c r="M492" s="144"/>
      <c r="N492" s="144"/>
      <c r="O492" s="141"/>
      <c r="P492" s="145"/>
      <c r="Q492" s="141"/>
      <c r="R492" s="144"/>
      <c r="S492" s="141"/>
      <c r="T492" s="141"/>
      <c r="U492" s="141"/>
    </row>
    <row r="493" ht="12.75" customHeight="1">
      <c r="A493" s="141"/>
      <c r="B493" s="141"/>
      <c r="C493" s="141"/>
      <c r="D493" s="141"/>
      <c r="E493" s="50"/>
      <c r="F493" s="141"/>
      <c r="G493" s="141"/>
      <c r="H493" s="141"/>
      <c r="I493" s="141"/>
      <c r="J493" s="141"/>
      <c r="K493" s="141"/>
      <c r="L493" s="141"/>
      <c r="M493" s="144"/>
      <c r="N493" s="144"/>
      <c r="O493" s="141"/>
      <c r="P493" s="145"/>
      <c r="Q493" s="141"/>
      <c r="R493" s="144"/>
      <c r="S493" s="141"/>
      <c r="T493" s="141"/>
      <c r="U493" s="141"/>
    </row>
    <row r="494" ht="12.75" customHeight="1">
      <c r="A494" s="141"/>
      <c r="B494" s="141"/>
      <c r="C494" s="141"/>
      <c r="D494" s="141"/>
      <c r="E494" s="50"/>
      <c r="F494" s="141"/>
      <c r="G494" s="141"/>
      <c r="H494" s="141"/>
      <c r="I494" s="141"/>
      <c r="J494" s="141"/>
      <c r="K494" s="141"/>
      <c r="L494" s="141"/>
      <c r="M494" s="144"/>
      <c r="N494" s="144"/>
      <c r="O494" s="141"/>
      <c r="P494" s="145"/>
      <c r="Q494" s="141"/>
      <c r="R494" s="144"/>
      <c r="S494" s="141"/>
      <c r="T494" s="141"/>
      <c r="U494" s="141"/>
    </row>
    <row r="495" ht="12.75" customHeight="1">
      <c r="A495" s="141"/>
      <c r="B495" s="141"/>
      <c r="C495" s="141"/>
      <c r="D495" s="141"/>
      <c r="E495" s="50"/>
      <c r="F495" s="141"/>
      <c r="G495" s="141"/>
      <c r="H495" s="141"/>
      <c r="I495" s="141"/>
      <c r="J495" s="141"/>
      <c r="K495" s="141"/>
      <c r="L495" s="141"/>
      <c r="M495" s="144"/>
      <c r="N495" s="144"/>
      <c r="O495" s="141"/>
      <c r="P495" s="145"/>
      <c r="Q495" s="141"/>
      <c r="R495" s="144"/>
      <c r="S495" s="141"/>
      <c r="T495" s="141"/>
      <c r="U495" s="141"/>
    </row>
    <row r="496" ht="12.75" customHeight="1">
      <c r="A496" s="141"/>
      <c r="B496" s="141"/>
      <c r="C496" s="141"/>
      <c r="D496" s="141"/>
      <c r="E496" s="50"/>
      <c r="F496" s="141"/>
      <c r="G496" s="141"/>
      <c r="H496" s="141"/>
      <c r="I496" s="141"/>
      <c r="J496" s="141"/>
      <c r="K496" s="141"/>
      <c r="L496" s="141"/>
      <c r="M496" s="144"/>
      <c r="N496" s="144"/>
      <c r="O496" s="141"/>
      <c r="P496" s="145"/>
      <c r="Q496" s="141"/>
      <c r="R496" s="144"/>
      <c r="S496" s="141"/>
      <c r="T496" s="141"/>
      <c r="U496" s="141"/>
    </row>
    <row r="497" ht="12.75" customHeight="1">
      <c r="A497" s="141"/>
      <c r="B497" s="141"/>
      <c r="C497" s="141"/>
      <c r="D497" s="141"/>
      <c r="E497" s="50"/>
      <c r="F497" s="141"/>
      <c r="G497" s="141"/>
      <c r="H497" s="141"/>
      <c r="I497" s="141"/>
      <c r="J497" s="141"/>
      <c r="K497" s="141"/>
      <c r="L497" s="141"/>
      <c r="M497" s="144"/>
      <c r="N497" s="144"/>
      <c r="O497" s="141"/>
      <c r="P497" s="145"/>
      <c r="Q497" s="141"/>
      <c r="R497" s="144"/>
      <c r="S497" s="141"/>
      <c r="T497" s="141"/>
      <c r="U497" s="141"/>
    </row>
    <row r="498" ht="12.75" customHeight="1">
      <c r="A498" s="141"/>
      <c r="B498" s="141"/>
      <c r="C498" s="141"/>
      <c r="D498" s="141"/>
      <c r="E498" s="50"/>
      <c r="F498" s="141"/>
      <c r="G498" s="141"/>
      <c r="H498" s="141"/>
      <c r="I498" s="141"/>
      <c r="J498" s="141"/>
      <c r="K498" s="141"/>
      <c r="L498" s="141"/>
      <c r="M498" s="144"/>
      <c r="N498" s="144"/>
      <c r="O498" s="141"/>
      <c r="P498" s="145"/>
      <c r="Q498" s="141"/>
      <c r="R498" s="144"/>
      <c r="S498" s="141"/>
      <c r="T498" s="141"/>
      <c r="U498" s="141"/>
    </row>
    <row r="499" ht="12.75" customHeight="1">
      <c r="A499" s="141"/>
      <c r="B499" s="141"/>
      <c r="C499" s="141"/>
      <c r="D499" s="141"/>
      <c r="E499" s="50"/>
      <c r="F499" s="141"/>
      <c r="G499" s="141"/>
      <c r="H499" s="141"/>
      <c r="I499" s="141"/>
      <c r="J499" s="141"/>
      <c r="K499" s="141"/>
      <c r="L499" s="141"/>
      <c r="M499" s="144"/>
      <c r="N499" s="144"/>
      <c r="O499" s="141"/>
      <c r="P499" s="145"/>
      <c r="Q499" s="141"/>
      <c r="R499" s="144"/>
      <c r="S499" s="141"/>
      <c r="T499" s="141"/>
      <c r="U499" s="141"/>
    </row>
    <row r="500" ht="12.75" customHeight="1">
      <c r="A500" s="141"/>
      <c r="B500" s="141"/>
      <c r="C500" s="141"/>
      <c r="D500" s="141"/>
      <c r="E500" s="50"/>
      <c r="F500" s="141"/>
      <c r="G500" s="141"/>
      <c r="H500" s="141"/>
      <c r="I500" s="141"/>
      <c r="J500" s="141"/>
      <c r="K500" s="141"/>
      <c r="L500" s="141"/>
      <c r="M500" s="144"/>
      <c r="N500" s="144"/>
      <c r="O500" s="141"/>
      <c r="P500" s="145"/>
      <c r="Q500" s="141"/>
      <c r="R500" s="144"/>
      <c r="S500" s="141"/>
      <c r="T500" s="141"/>
      <c r="U500" s="141"/>
    </row>
    <row r="501" ht="12.75" customHeight="1">
      <c r="A501" s="141"/>
      <c r="B501" s="141"/>
      <c r="C501" s="141"/>
      <c r="D501" s="141"/>
      <c r="E501" s="50"/>
      <c r="F501" s="141"/>
      <c r="G501" s="141"/>
      <c r="H501" s="141"/>
      <c r="I501" s="141"/>
      <c r="J501" s="141"/>
      <c r="K501" s="141"/>
      <c r="L501" s="141"/>
      <c r="M501" s="144"/>
      <c r="N501" s="144"/>
      <c r="O501" s="141"/>
      <c r="P501" s="145"/>
      <c r="Q501" s="141"/>
      <c r="R501" s="144"/>
      <c r="S501" s="141"/>
      <c r="T501" s="141"/>
      <c r="U501" s="141"/>
    </row>
    <row r="502" ht="12.75" customHeight="1">
      <c r="A502" s="141"/>
      <c r="B502" s="141"/>
      <c r="C502" s="141"/>
      <c r="D502" s="141"/>
      <c r="E502" s="50"/>
      <c r="F502" s="141"/>
      <c r="G502" s="141"/>
      <c r="H502" s="141"/>
      <c r="I502" s="141"/>
      <c r="J502" s="141"/>
      <c r="K502" s="141"/>
      <c r="L502" s="141"/>
      <c r="M502" s="144"/>
      <c r="N502" s="144"/>
      <c r="O502" s="141"/>
      <c r="P502" s="145"/>
      <c r="Q502" s="141"/>
      <c r="R502" s="144"/>
      <c r="S502" s="141"/>
      <c r="T502" s="141"/>
      <c r="U502" s="141"/>
    </row>
    <row r="503" ht="12.75" customHeight="1">
      <c r="A503" s="141"/>
      <c r="B503" s="141"/>
      <c r="C503" s="141"/>
      <c r="D503" s="141"/>
      <c r="E503" s="50"/>
      <c r="F503" s="141"/>
      <c r="G503" s="141"/>
      <c r="H503" s="141"/>
      <c r="I503" s="141"/>
      <c r="J503" s="141"/>
      <c r="K503" s="141"/>
      <c r="L503" s="141"/>
      <c r="M503" s="144"/>
      <c r="N503" s="144"/>
      <c r="O503" s="141"/>
      <c r="P503" s="145"/>
      <c r="Q503" s="141"/>
      <c r="R503" s="144"/>
      <c r="S503" s="141"/>
      <c r="T503" s="141"/>
      <c r="U503" s="141"/>
    </row>
    <row r="504" ht="12.75" customHeight="1">
      <c r="A504" s="141"/>
      <c r="B504" s="141"/>
      <c r="C504" s="141"/>
      <c r="D504" s="141"/>
      <c r="E504" s="50"/>
      <c r="F504" s="141"/>
      <c r="G504" s="141"/>
      <c r="H504" s="141"/>
      <c r="I504" s="141"/>
      <c r="J504" s="141"/>
      <c r="K504" s="141"/>
      <c r="L504" s="141"/>
      <c r="M504" s="144"/>
      <c r="N504" s="144"/>
      <c r="O504" s="141"/>
      <c r="P504" s="145"/>
      <c r="Q504" s="141"/>
      <c r="R504" s="144"/>
      <c r="S504" s="141"/>
      <c r="T504" s="141"/>
      <c r="U504" s="141"/>
    </row>
    <row r="505" ht="12.75" customHeight="1">
      <c r="A505" s="141"/>
      <c r="B505" s="141"/>
      <c r="C505" s="141"/>
      <c r="D505" s="141"/>
      <c r="E505" s="50"/>
      <c r="F505" s="141"/>
      <c r="G505" s="141"/>
      <c r="H505" s="141"/>
      <c r="I505" s="141"/>
      <c r="J505" s="141"/>
      <c r="K505" s="141"/>
      <c r="L505" s="141"/>
      <c r="M505" s="144"/>
      <c r="N505" s="144"/>
      <c r="O505" s="141"/>
      <c r="P505" s="145"/>
      <c r="Q505" s="141"/>
      <c r="R505" s="144"/>
      <c r="S505" s="141"/>
      <c r="T505" s="141"/>
      <c r="U505" s="141"/>
    </row>
    <row r="506" ht="12.75" customHeight="1">
      <c r="A506" s="141"/>
      <c r="B506" s="141"/>
      <c r="C506" s="141"/>
      <c r="D506" s="141"/>
      <c r="E506" s="50"/>
      <c r="F506" s="141"/>
      <c r="G506" s="141"/>
      <c r="H506" s="141"/>
      <c r="I506" s="141"/>
      <c r="J506" s="141"/>
      <c r="K506" s="141"/>
      <c r="L506" s="141"/>
      <c r="M506" s="144"/>
      <c r="N506" s="144"/>
      <c r="O506" s="141"/>
      <c r="P506" s="145"/>
      <c r="Q506" s="141"/>
      <c r="R506" s="144"/>
      <c r="S506" s="141"/>
      <c r="T506" s="141"/>
      <c r="U506" s="141"/>
    </row>
    <row r="507" ht="12.75" customHeight="1">
      <c r="A507" s="141"/>
      <c r="B507" s="141"/>
      <c r="C507" s="141"/>
      <c r="D507" s="141"/>
      <c r="E507" s="50"/>
      <c r="F507" s="141"/>
      <c r="G507" s="141"/>
      <c r="H507" s="141"/>
      <c r="I507" s="141"/>
      <c r="J507" s="141"/>
      <c r="K507" s="141"/>
      <c r="L507" s="141"/>
      <c r="M507" s="144"/>
      <c r="N507" s="144"/>
      <c r="O507" s="141"/>
      <c r="P507" s="145"/>
      <c r="Q507" s="141"/>
      <c r="R507" s="144"/>
      <c r="S507" s="141"/>
      <c r="T507" s="141"/>
      <c r="U507" s="141"/>
    </row>
    <row r="508" ht="12.75" customHeight="1">
      <c r="A508" s="141"/>
      <c r="B508" s="141"/>
      <c r="C508" s="141"/>
      <c r="D508" s="141"/>
      <c r="E508" s="50"/>
      <c r="F508" s="141"/>
      <c r="G508" s="141"/>
      <c r="H508" s="141"/>
      <c r="I508" s="141"/>
      <c r="J508" s="141"/>
      <c r="K508" s="141"/>
      <c r="L508" s="141"/>
      <c r="M508" s="144"/>
      <c r="N508" s="144"/>
      <c r="O508" s="141"/>
      <c r="P508" s="145"/>
      <c r="Q508" s="141"/>
      <c r="R508" s="144"/>
      <c r="S508" s="141"/>
      <c r="T508" s="141"/>
      <c r="U508" s="141"/>
    </row>
    <row r="509" ht="12.75" customHeight="1">
      <c r="A509" s="141"/>
      <c r="B509" s="141"/>
      <c r="C509" s="141"/>
      <c r="D509" s="141"/>
      <c r="E509" s="50"/>
      <c r="F509" s="141"/>
      <c r="G509" s="141"/>
      <c r="H509" s="141"/>
      <c r="I509" s="141"/>
      <c r="J509" s="141"/>
      <c r="K509" s="141"/>
      <c r="L509" s="141"/>
      <c r="M509" s="144"/>
      <c r="N509" s="144"/>
      <c r="O509" s="141"/>
      <c r="P509" s="145"/>
      <c r="Q509" s="141"/>
      <c r="R509" s="144"/>
      <c r="S509" s="141"/>
      <c r="T509" s="141"/>
      <c r="U509" s="141"/>
    </row>
    <row r="510" ht="12.75" customHeight="1">
      <c r="A510" s="141"/>
      <c r="B510" s="141"/>
      <c r="C510" s="141"/>
      <c r="D510" s="141"/>
      <c r="E510" s="50"/>
      <c r="F510" s="141"/>
      <c r="G510" s="141"/>
      <c r="H510" s="141"/>
      <c r="I510" s="141"/>
      <c r="J510" s="141"/>
      <c r="K510" s="141"/>
      <c r="L510" s="141"/>
      <c r="M510" s="144"/>
      <c r="N510" s="144"/>
      <c r="O510" s="141"/>
      <c r="P510" s="145"/>
      <c r="Q510" s="141"/>
      <c r="R510" s="144"/>
      <c r="S510" s="141"/>
      <c r="T510" s="141"/>
      <c r="U510" s="141"/>
    </row>
    <row r="511" ht="12.75" customHeight="1">
      <c r="A511" s="141"/>
      <c r="B511" s="141"/>
      <c r="C511" s="141"/>
      <c r="D511" s="141"/>
      <c r="E511" s="50"/>
      <c r="F511" s="141"/>
      <c r="G511" s="141"/>
      <c r="H511" s="141"/>
      <c r="I511" s="141"/>
      <c r="J511" s="141"/>
      <c r="K511" s="141"/>
      <c r="L511" s="141"/>
      <c r="M511" s="144"/>
      <c r="N511" s="144"/>
      <c r="O511" s="141"/>
      <c r="P511" s="145"/>
      <c r="Q511" s="141"/>
      <c r="R511" s="144"/>
      <c r="S511" s="141"/>
      <c r="T511" s="141"/>
      <c r="U511" s="141"/>
    </row>
    <row r="512" ht="12.75" customHeight="1">
      <c r="A512" s="141"/>
      <c r="B512" s="141"/>
      <c r="C512" s="141"/>
      <c r="D512" s="141"/>
      <c r="E512" s="50"/>
      <c r="F512" s="141"/>
      <c r="G512" s="141"/>
      <c r="H512" s="141"/>
      <c r="I512" s="141"/>
      <c r="J512" s="141"/>
      <c r="K512" s="141"/>
      <c r="L512" s="141"/>
      <c r="M512" s="144"/>
      <c r="N512" s="144"/>
      <c r="O512" s="141"/>
      <c r="P512" s="145"/>
      <c r="Q512" s="141"/>
      <c r="R512" s="144"/>
      <c r="S512" s="141"/>
      <c r="T512" s="141"/>
      <c r="U512" s="141"/>
    </row>
    <row r="513" ht="12.75" customHeight="1">
      <c r="A513" s="141"/>
      <c r="B513" s="141"/>
      <c r="C513" s="141"/>
      <c r="D513" s="141"/>
      <c r="E513" s="50"/>
      <c r="F513" s="141"/>
      <c r="G513" s="141"/>
      <c r="H513" s="141"/>
      <c r="I513" s="141"/>
      <c r="J513" s="141"/>
      <c r="K513" s="141"/>
      <c r="L513" s="141"/>
      <c r="M513" s="144"/>
      <c r="N513" s="144"/>
      <c r="O513" s="141"/>
      <c r="P513" s="145"/>
      <c r="Q513" s="141"/>
      <c r="R513" s="144"/>
      <c r="S513" s="141"/>
      <c r="T513" s="141"/>
      <c r="U513" s="141"/>
    </row>
    <row r="514" ht="12.75" customHeight="1">
      <c r="A514" s="141"/>
      <c r="B514" s="141"/>
      <c r="C514" s="141"/>
      <c r="D514" s="141"/>
      <c r="E514" s="50"/>
      <c r="F514" s="141"/>
      <c r="G514" s="141"/>
      <c r="H514" s="141"/>
      <c r="I514" s="141"/>
      <c r="J514" s="141"/>
      <c r="K514" s="141"/>
      <c r="L514" s="141"/>
      <c r="M514" s="144"/>
      <c r="N514" s="144"/>
      <c r="O514" s="141"/>
      <c r="P514" s="145"/>
      <c r="Q514" s="141"/>
      <c r="R514" s="144"/>
      <c r="S514" s="141"/>
      <c r="T514" s="141"/>
      <c r="U514" s="141"/>
    </row>
    <row r="515" ht="12.75" customHeight="1">
      <c r="A515" s="141"/>
      <c r="B515" s="141"/>
      <c r="C515" s="141"/>
      <c r="D515" s="141"/>
      <c r="E515" s="50"/>
      <c r="F515" s="141"/>
      <c r="G515" s="141"/>
      <c r="H515" s="141"/>
      <c r="I515" s="141"/>
      <c r="J515" s="141"/>
      <c r="K515" s="141"/>
      <c r="L515" s="141"/>
      <c r="M515" s="144"/>
      <c r="N515" s="144"/>
      <c r="O515" s="141"/>
      <c r="P515" s="145"/>
      <c r="Q515" s="141"/>
      <c r="R515" s="144"/>
      <c r="S515" s="141"/>
      <c r="T515" s="141"/>
      <c r="U515" s="141"/>
    </row>
    <row r="516" ht="12.75" customHeight="1">
      <c r="A516" s="141"/>
      <c r="B516" s="141"/>
      <c r="C516" s="141"/>
      <c r="D516" s="141"/>
      <c r="E516" s="50"/>
      <c r="F516" s="141"/>
      <c r="G516" s="141"/>
      <c r="H516" s="141"/>
      <c r="I516" s="141"/>
      <c r="J516" s="141"/>
      <c r="K516" s="141"/>
      <c r="L516" s="141"/>
      <c r="M516" s="144"/>
      <c r="N516" s="144"/>
      <c r="O516" s="141"/>
      <c r="P516" s="145"/>
      <c r="Q516" s="141"/>
      <c r="R516" s="144"/>
      <c r="S516" s="141"/>
      <c r="T516" s="141"/>
      <c r="U516" s="141"/>
    </row>
    <row r="517" ht="12.75" customHeight="1">
      <c r="A517" s="141"/>
      <c r="B517" s="141"/>
      <c r="C517" s="141"/>
      <c r="D517" s="141"/>
      <c r="E517" s="50"/>
      <c r="F517" s="141"/>
      <c r="G517" s="141"/>
      <c r="H517" s="141"/>
      <c r="I517" s="141"/>
      <c r="J517" s="141"/>
      <c r="K517" s="141"/>
      <c r="L517" s="141"/>
      <c r="M517" s="144"/>
      <c r="N517" s="144"/>
      <c r="O517" s="141"/>
      <c r="P517" s="145"/>
      <c r="Q517" s="141"/>
      <c r="R517" s="144"/>
      <c r="S517" s="141"/>
      <c r="T517" s="141"/>
      <c r="U517" s="141"/>
    </row>
    <row r="518" ht="12.75" customHeight="1">
      <c r="A518" s="141"/>
      <c r="B518" s="141"/>
      <c r="C518" s="141"/>
      <c r="D518" s="141"/>
      <c r="E518" s="50"/>
      <c r="F518" s="141"/>
      <c r="G518" s="141"/>
      <c r="H518" s="141"/>
      <c r="I518" s="141"/>
      <c r="J518" s="141"/>
      <c r="K518" s="141"/>
      <c r="L518" s="141"/>
      <c r="M518" s="144"/>
      <c r="N518" s="144"/>
      <c r="O518" s="141"/>
      <c r="P518" s="145"/>
      <c r="Q518" s="141"/>
      <c r="R518" s="144"/>
      <c r="S518" s="141"/>
      <c r="T518" s="141"/>
      <c r="U518" s="141"/>
    </row>
    <row r="519" ht="12.75" customHeight="1">
      <c r="A519" s="141"/>
      <c r="B519" s="141"/>
      <c r="C519" s="141"/>
      <c r="D519" s="141"/>
      <c r="E519" s="50"/>
      <c r="F519" s="141"/>
      <c r="G519" s="141"/>
      <c r="H519" s="141"/>
      <c r="I519" s="141"/>
      <c r="J519" s="141"/>
      <c r="K519" s="141"/>
      <c r="L519" s="141"/>
      <c r="M519" s="144"/>
      <c r="N519" s="144"/>
      <c r="O519" s="141"/>
      <c r="P519" s="145"/>
      <c r="Q519" s="141"/>
      <c r="R519" s="144"/>
      <c r="S519" s="141"/>
      <c r="T519" s="141"/>
      <c r="U519" s="141"/>
    </row>
    <row r="520" ht="12.75" customHeight="1">
      <c r="A520" s="141"/>
      <c r="B520" s="141"/>
      <c r="C520" s="141"/>
      <c r="D520" s="141"/>
      <c r="E520" s="50"/>
      <c r="F520" s="141"/>
      <c r="G520" s="141"/>
      <c r="H520" s="141"/>
      <c r="I520" s="141"/>
      <c r="J520" s="141"/>
      <c r="K520" s="141"/>
      <c r="L520" s="141"/>
      <c r="M520" s="144"/>
      <c r="N520" s="144"/>
      <c r="O520" s="141"/>
      <c r="P520" s="145"/>
      <c r="Q520" s="141"/>
      <c r="R520" s="144"/>
      <c r="S520" s="141"/>
      <c r="T520" s="141"/>
      <c r="U520" s="141"/>
    </row>
    <row r="521" ht="12.75" customHeight="1">
      <c r="A521" s="141"/>
      <c r="B521" s="141"/>
      <c r="C521" s="141"/>
      <c r="D521" s="141"/>
      <c r="E521" s="50"/>
      <c r="F521" s="141"/>
      <c r="G521" s="141"/>
      <c r="H521" s="141"/>
      <c r="I521" s="141"/>
      <c r="J521" s="141"/>
      <c r="K521" s="141"/>
      <c r="L521" s="141"/>
      <c r="M521" s="144"/>
      <c r="N521" s="144"/>
      <c r="O521" s="141"/>
      <c r="P521" s="145"/>
      <c r="Q521" s="141"/>
      <c r="R521" s="144"/>
      <c r="S521" s="141"/>
      <c r="T521" s="141"/>
      <c r="U521" s="141"/>
    </row>
    <row r="522" ht="12.75" customHeight="1">
      <c r="A522" s="141"/>
      <c r="B522" s="141"/>
      <c r="C522" s="141"/>
      <c r="D522" s="141"/>
      <c r="E522" s="50"/>
      <c r="F522" s="141"/>
      <c r="G522" s="141"/>
      <c r="H522" s="141"/>
      <c r="I522" s="141"/>
      <c r="J522" s="141"/>
      <c r="K522" s="141"/>
      <c r="L522" s="141"/>
      <c r="M522" s="144"/>
      <c r="N522" s="144"/>
      <c r="O522" s="141"/>
      <c r="P522" s="145"/>
      <c r="Q522" s="141"/>
      <c r="R522" s="144"/>
      <c r="S522" s="141"/>
      <c r="T522" s="141"/>
      <c r="U522" s="141"/>
    </row>
    <row r="523" ht="12.75" customHeight="1">
      <c r="A523" s="141"/>
      <c r="B523" s="141"/>
      <c r="C523" s="141"/>
      <c r="D523" s="141"/>
      <c r="E523" s="50"/>
      <c r="F523" s="141"/>
      <c r="G523" s="141"/>
      <c r="H523" s="141"/>
      <c r="I523" s="141"/>
      <c r="J523" s="141"/>
      <c r="K523" s="141"/>
      <c r="L523" s="141"/>
      <c r="M523" s="144"/>
      <c r="N523" s="144"/>
      <c r="O523" s="141"/>
      <c r="P523" s="145"/>
      <c r="Q523" s="141"/>
      <c r="R523" s="144"/>
      <c r="S523" s="141"/>
      <c r="T523" s="141"/>
      <c r="U523" s="141"/>
    </row>
    <row r="524" ht="12.75" customHeight="1">
      <c r="A524" s="141"/>
      <c r="B524" s="141"/>
      <c r="C524" s="141"/>
      <c r="D524" s="141"/>
      <c r="E524" s="50"/>
      <c r="F524" s="141"/>
      <c r="G524" s="141"/>
      <c r="H524" s="141"/>
      <c r="I524" s="141"/>
      <c r="J524" s="141"/>
      <c r="K524" s="141"/>
      <c r="L524" s="141"/>
      <c r="M524" s="144"/>
      <c r="N524" s="144"/>
      <c r="O524" s="141"/>
      <c r="P524" s="145"/>
      <c r="Q524" s="141"/>
      <c r="R524" s="144"/>
      <c r="S524" s="141"/>
      <c r="T524" s="141"/>
      <c r="U524" s="141"/>
    </row>
    <row r="525" ht="12.75" customHeight="1">
      <c r="A525" s="141"/>
      <c r="B525" s="141"/>
      <c r="C525" s="141"/>
      <c r="D525" s="141"/>
      <c r="E525" s="50"/>
      <c r="F525" s="141"/>
      <c r="G525" s="141"/>
      <c r="H525" s="141"/>
      <c r="I525" s="141"/>
      <c r="J525" s="141"/>
      <c r="K525" s="141"/>
      <c r="L525" s="141"/>
      <c r="M525" s="144"/>
      <c r="N525" s="144"/>
      <c r="O525" s="141"/>
      <c r="P525" s="145"/>
      <c r="Q525" s="141"/>
      <c r="R525" s="144"/>
      <c r="S525" s="141"/>
      <c r="T525" s="141"/>
      <c r="U525" s="141"/>
    </row>
    <row r="526" ht="12.75" customHeight="1">
      <c r="A526" s="141"/>
      <c r="B526" s="141"/>
      <c r="C526" s="141"/>
      <c r="D526" s="141"/>
      <c r="E526" s="50"/>
      <c r="F526" s="141"/>
      <c r="G526" s="141"/>
      <c r="H526" s="141"/>
      <c r="I526" s="141"/>
      <c r="J526" s="141"/>
      <c r="K526" s="141"/>
      <c r="L526" s="141"/>
      <c r="M526" s="144"/>
      <c r="N526" s="144"/>
      <c r="O526" s="141"/>
      <c r="P526" s="145"/>
      <c r="Q526" s="141"/>
      <c r="R526" s="144"/>
      <c r="S526" s="141"/>
      <c r="T526" s="141"/>
      <c r="U526" s="141"/>
    </row>
    <row r="527" ht="12.75" customHeight="1">
      <c r="A527" s="141"/>
      <c r="B527" s="141"/>
      <c r="C527" s="141"/>
      <c r="D527" s="141"/>
      <c r="E527" s="50"/>
      <c r="F527" s="141"/>
      <c r="G527" s="141"/>
      <c r="H527" s="141"/>
      <c r="I527" s="141"/>
      <c r="J527" s="141"/>
      <c r="K527" s="141"/>
      <c r="L527" s="141"/>
      <c r="M527" s="144"/>
      <c r="N527" s="144"/>
      <c r="O527" s="141"/>
      <c r="P527" s="145"/>
      <c r="Q527" s="141"/>
      <c r="R527" s="144"/>
      <c r="S527" s="141"/>
      <c r="T527" s="141"/>
      <c r="U527" s="141"/>
    </row>
    <row r="528" ht="12.75" customHeight="1">
      <c r="A528" s="141"/>
      <c r="B528" s="141"/>
      <c r="C528" s="141"/>
      <c r="D528" s="141"/>
      <c r="E528" s="50"/>
      <c r="F528" s="141"/>
      <c r="G528" s="141"/>
      <c r="H528" s="141"/>
      <c r="I528" s="141"/>
      <c r="J528" s="141"/>
      <c r="K528" s="141"/>
      <c r="L528" s="141"/>
      <c r="M528" s="144"/>
      <c r="N528" s="144"/>
      <c r="O528" s="141"/>
      <c r="P528" s="145"/>
      <c r="Q528" s="141"/>
      <c r="R528" s="144"/>
      <c r="S528" s="141"/>
      <c r="T528" s="141"/>
      <c r="U528" s="141"/>
    </row>
    <row r="529" ht="12.75" customHeight="1">
      <c r="A529" s="141"/>
      <c r="B529" s="141"/>
      <c r="C529" s="141"/>
      <c r="D529" s="141"/>
      <c r="E529" s="50"/>
      <c r="F529" s="141"/>
      <c r="G529" s="141"/>
      <c r="H529" s="141"/>
      <c r="I529" s="141"/>
      <c r="J529" s="141"/>
      <c r="K529" s="141"/>
      <c r="L529" s="141"/>
      <c r="M529" s="144"/>
      <c r="N529" s="144"/>
      <c r="O529" s="141"/>
      <c r="P529" s="145"/>
      <c r="Q529" s="141"/>
      <c r="R529" s="144"/>
      <c r="S529" s="141"/>
      <c r="T529" s="141"/>
      <c r="U529" s="141"/>
    </row>
    <row r="530" ht="12.75" customHeight="1">
      <c r="A530" s="141"/>
      <c r="B530" s="141"/>
      <c r="C530" s="141"/>
      <c r="D530" s="141"/>
      <c r="E530" s="50"/>
      <c r="F530" s="141"/>
      <c r="G530" s="141"/>
      <c r="H530" s="141"/>
      <c r="I530" s="141"/>
      <c r="J530" s="141"/>
      <c r="K530" s="141"/>
      <c r="L530" s="141"/>
      <c r="M530" s="144"/>
      <c r="N530" s="144"/>
      <c r="O530" s="141"/>
      <c r="P530" s="145"/>
      <c r="Q530" s="141"/>
      <c r="R530" s="144"/>
      <c r="S530" s="141"/>
      <c r="T530" s="141"/>
      <c r="U530" s="141"/>
    </row>
    <row r="531" ht="12.75" customHeight="1">
      <c r="A531" s="141"/>
      <c r="B531" s="141"/>
      <c r="C531" s="141"/>
      <c r="D531" s="141"/>
      <c r="E531" s="50"/>
      <c r="F531" s="141"/>
      <c r="G531" s="141"/>
      <c r="H531" s="141"/>
      <c r="I531" s="141"/>
      <c r="J531" s="141"/>
      <c r="K531" s="141"/>
      <c r="L531" s="141"/>
      <c r="M531" s="144"/>
      <c r="N531" s="144"/>
      <c r="O531" s="141"/>
      <c r="P531" s="145"/>
      <c r="Q531" s="141"/>
      <c r="R531" s="144"/>
      <c r="S531" s="141"/>
      <c r="T531" s="141"/>
      <c r="U531" s="141"/>
    </row>
    <row r="532" ht="12.75" customHeight="1">
      <c r="A532" s="141"/>
      <c r="B532" s="141"/>
      <c r="C532" s="141"/>
      <c r="D532" s="141"/>
      <c r="E532" s="50"/>
      <c r="F532" s="141"/>
      <c r="G532" s="141"/>
      <c r="H532" s="141"/>
      <c r="I532" s="141"/>
      <c r="J532" s="141"/>
      <c r="K532" s="141"/>
      <c r="L532" s="141"/>
      <c r="M532" s="144"/>
      <c r="N532" s="144"/>
      <c r="O532" s="141"/>
      <c r="P532" s="145"/>
      <c r="Q532" s="141"/>
      <c r="R532" s="144"/>
      <c r="S532" s="141"/>
      <c r="T532" s="141"/>
      <c r="U532" s="141"/>
    </row>
    <row r="533" ht="12.75" customHeight="1">
      <c r="A533" s="141"/>
      <c r="B533" s="141"/>
      <c r="C533" s="141"/>
      <c r="D533" s="141"/>
      <c r="E533" s="50"/>
      <c r="F533" s="141"/>
      <c r="G533" s="141"/>
      <c r="H533" s="141"/>
      <c r="I533" s="141"/>
      <c r="J533" s="141"/>
      <c r="K533" s="141"/>
      <c r="L533" s="141"/>
      <c r="M533" s="144"/>
      <c r="N533" s="144"/>
      <c r="O533" s="141"/>
      <c r="P533" s="145"/>
      <c r="Q533" s="141"/>
      <c r="R533" s="144"/>
      <c r="S533" s="141"/>
      <c r="T533" s="141"/>
      <c r="U533" s="141"/>
    </row>
    <row r="534" ht="12.75" customHeight="1">
      <c r="A534" s="141"/>
      <c r="B534" s="141"/>
      <c r="C534" s="141"/>
      <c r="D534" s="141"/>
      <c r="E534" s="50"/>
      <c r="F534" s="141"/>
      <c r="G534" s="141"/>
      <c r="H534" s="141"/>
      <c r="I534" s="141"/>
      <c r="J534" s="141"/>
      <c r="K534" s="141"/>
      <c r="L534" s="141"/>
      <c r="M534" s="144"/>
      <c r="N534" s="144"/>
      <c r="O534" s="141"/>
      <c r="P534" s="145"/>
      <c r="Q534" s="141"/>
      <c r="R534" s="144"/>
      <c r="S534" s="141"/>
      <c r="T534" s="141"/>
      <c r="U534" s="141"/>
    </row>
    <row r="535" ht="12.75" customHeight="1">
      <c r="A535" s="141"/>
      <c r="B535" s="141"/>
      <c r="C535" s="141"/>
      <c r="D535" s="141"/>
      <c r="E535" s="50"/>
      <c r="F535" s="141"/>
      <c r="G535" s="141"/>
      <c r="H535" s="141"/>
      <c r="I535" s="141"/>
      <c r="J535" s="141"/>
      <c r="K535" s="141"/>
      <c r="L535" s="141"/>
      <c r="M535" s="144"/>
      <c r="N535" s="144"/>
      <c r="O535" s="141"/>
      <c r="P535" s="145"/>
      <c r="Q535" s="141"/>
      <c r="R535" s="144"/>
      <c r="S535" s="141"/>
      <c r="T535" s="141"/>
      <c r="U535" s="141"/>
    </row>
    <row r="536" ht="12.75" customHeight="1">
      <c r="A536" s="141"/>
      <c r="B536" s="141"/>
      <c r="C536" s="141"/>
      <c r="D536" s="141"/>
      <c r="E536" s="50"/>
      <c r="F536" s="141"/>
      <c r="G536" s="141"/>
      <c r="H536" s="141"/>
      <c r="I536" s="141"/>
      <c r="J536" s="141"/>
      <c r="K536" s="141"/>
      <c r="L536" s="141"/>
      <c r="M536" s="144"/>
      <c r="N536" s="144"/>
      <c r="O536" s="141"/>
      <c r="P536" s="145"/>
      <c r="Q536" s="141"/>
      <c r="R536" s="144"/>
      <c r="S536" s="141"/>
      <c r="T536" s="141"/>
      <c r="U536" s="141"/>
    </row>
    <row r="537" ht="12.75" customHeight="1">
      <c r="A537" s="141"/>
      <c r="B537" s="141"/>
      <c r="C537" s="141"/>
      <c r="D537" s="141"/>
      <c r="E537" s="50"/>
      <c r="F537" s="141"/>
      <c r="G537" s="141"/>
      <c r="H537" s="141"/>
      <c r="I537" s="141"/>
      <c r="J537" s="141"/>
      <c r="K537" s="141"/>
      <c r="L537" s="141"/>
      <c r="M537" s="144"/>
      <c r="N537" s="144"/>
      <c r="O537" s="141"/>
      <c r="P537" s="145"/>
      <c r="Q537" s="141"/>
      <c r="R537" s="144"/>
      <c r="S537" s="141"/>
      <c r="T537" s="141"/>
      <c r="U537" s="141"/>
    </row>
    <row r="538" ht="12.75" customHeight="1">
      <c r="A538" s="141"/>
      <c r="B538" s="141"/>
      <c r="C538" s="141"/>
      <c r="D538" s="141"/>
      <c r="E538" s="50"/>
      <c r="F538" s="141"/>
      <c r="G538" s="141"/>
      <c r="H538" s="141"/>
      <c r="I538" s="141"/>
      <c r="J538" s="141"/>
      <c r="K538" s="141"/>
      <c r="L538" s="141"/>
      <c r="M538" s="144"/>
      <c r="N538" s="144"/>
      <c r="O538" s="141"/>
      <c r="P538" s="145"/>
      <c r="Q538" s="141"/>
      <c r="R538" s="144"/>
      <c r="S538" s="141"/>
      <c r="T538" s="141"/>
      <c r="U538" s="141"/>
    </row>
    <row r="539" ht="12.75" customHeight="1">
      <c r="A539" s="141"/>
      <c r="B539" s="141"/>
      <c r="C539" s="141"/>
      <c r="D539" s="141"/>
      <c r="E539" s="50"/>
      <c r="F539" s="141"/>
      <c r="G539" s="141"/>
      <c r="H539" s="141"/>
      <c r="I539" s="141"/>
      <c r="J539" s="141"/>
      <c r="K539" s="141"/>
      <c r="L539" s="141"/>
      <c r="M539" s="144"/>
      <c r="N539" s="144"/>
      <c r="O539" s="141"/>
      <c r="P539" s="145"/>
      <c r="Q539" s="141"/>
      <c r="R539" s="144"/>
      <c r="S539" s="141"/>
      <c r="T539" s="141"/>
      <c r="U539" s="141"/>
    </row>
    <row r="540" ht="12.75" customHeight="1">
      <c r="A540" s="141"/>
      <c r="B540" s="141"/>
      <c r="C540" s="141"/>
      <c r="D540" s="141"/>
      <c r="E540" s="50"/>
      <c r="F540" s="141"/>
      <c r="G540" s="141"/>
      <c r="H540" s="141"/>
      <c r="I540" s="141"/>
      <c r="J540" s="141"/>
      <c r="K540" s="141"/>
      <c r="L540" s="141"/>
      <c r="M540" s="144"/>
      <c r="N540" s="144"/>
      <c r="O540" s="141"/>
      <c r="P540" s="145"/>
      <c r="Q540" s="141"/>
      <c r="R540" s="144"/>
      <c r="S540" s="141"/>
      <c r="T540" s="141"/>
      <c r="U540" s="141"/>
    </row>
    <row r="541" ht="12.75" customHeight="1">
      <c r="A541" s="141"/>
      <c r="B541" s="141"/>
      <c r="C541" s="141"/>
      <c r="D541" s="141"/>
      <c r="E541" s="50"/>
      <c r="F541" s="141"/>
      <c r="G541" s="141"/>
      <c r="H541" s="141"/>
      <c r="I541" s="141"/>
      <c r="J541" s="141"/>
      <c r="K541" s="141"/>
      <c r="L541" s="141"/>
      <c r="M541" s="144"/>
      <c r="N541" s="144"/>
      <c r="O541" s="141"/>
      <c r="P541" s="145"/>
      <c r="Q541" s="141"/>
      <c r="R541" s="144"/>
      <c r="S541" s="141"/>
      <c r="T541" s="141"/>
      <c r="U541" s="141"/>
    </row>
    <row r="542" ht="12.75" customHeight="1">
      <c r="A542" s="141"/>
      <c r="B542" s="141"/>
      <c r="C542" s="141"/>
      <c r="D542" s="141"/>
      <c r="E542" s="50"/>
      <c r="F542" s="141"/>
      <c r="G542" s="141"/>
      <c r="H542" s="141"/>
      <c r="I542" s="141"/>
      <c r="J542" s="141"/>
      <c r="K542" s="141"/>
      <c r="L542" s="141"/>
      <c r="M542" s="144"/>
      <c r="N542" s="144"/>
      <c r="O542" s="141"/>
      <c r="P542" s="145"/>
      <c r="Q542" s="141"/>
      <c r="R542" s="144"/>
      <c r="S542" s="141"/>
      <c r="T542" s="141"/>
      <c r="U542" s="141"/>
    </row>
    <row r="543" ht="12.75" customHeight="1">
      <c r="A543" s="141"/>
      <c r="B543" s="141"/>
      <c r="C543" s="141"/>
      <c r="D543" s="141"/>
      <c r="E543" s="50"/>
      <c r="F543" s="141"/>
      <c r="G543" s="141"/>
      <c r="H543" s="141"/>
      <c r="I543" s="141"/>
      <c r="J543" s="141"/>
      <c r="K543" s="141"/>
      <c r="L543" s="141"/>
      <c r="M543" s="144"/>
      <c r="N543" s="144"/>
      <c r="O543" s="141"/>
      <c r="P543" s="145"/>
      <c r="Q543" s="141"/>
      <c r="R543" s="144"/>
      <c r="S543" s="141"/>
      <c r="T543" s="141"/>
      <c r="U543" s="141"/>
    </row>
    <row r="544" ht="12.75" customHeight="1">
      <c r="A544" s="141"/>
      <c r="B544" s="141"/>
      <c r="C544" s="141"/>
      <c r="D544" s="141"/>
      <c r="E544" s="50"/>
      <c r="F544" s="141"/>
      <c r="G544" s="141"/>
      <c r="H544" s="141"/>
      <c r="I544" s="141"/>
      <c r="J544" s="141"/>
      <c r="K544" s="141"/>
      <c r="L544" s="141"/>
      <c r="M544" s="144"/>
      <c r="N544" s="144"/>
      <c r="O544" s="141"/>
      <c r="P544" s="145"/>
      <c r="Q544" s="141"/>
      <c r="R544" s="144"/>
      <c r="S544" s="141"/>
      <c r="T544" s="141"/>
      <c r="U544" s="141"/>
    </row>
    <row r="545" ht="12.75" customHeight="1">
      <c r="A545" s="141"/>
      <c r="B545" s="141"/>
      <c r="C545" s="141"/>
      <c r="D545" s="141"/>
      <c r="E545" s="50"/>
      <c r="F545" s="141"/>
      <c r="G545" s="141"/>
      <c r="H545" s="141"/>
      <c r="I545" s="141"/>
      <c r="J545" s="141"/>
      <c r="K545" s="141"/>
      <c r="L545" s="141"/>
      <c r="M545" s="144"/>
      <c r="N545" s="144"/>
      <c r="O545" s="141"/>
      <c r="P545" s="145"/>
      <c r="Q545" s="141"/>
      <c r="R545" s="144"/>
      <c r="S545" s="141"/>
      <c r="T545" s="141"/>
      <c r="U545" s="141"/>
    </row>
    <row r="546" ht="12.75" customHeight="1">
      <c r="A546" s="141"/>
      <c r="B546" s="141"/>
      <c r="C546" s="141"/>
      <c r="D546" s="141"/>
      <c r="E546" s="50"/>
      <c r="F546" s="141"/>
      <c r="G546" s="141"/>
      <c r="H546" s="141"/>
      <c r="I546" s="141"/>
      <c r="J546" s="141"/>
      <c r="K546" s="141"/>
      <c r="L546" s="141"/>
      <c r="M546" s="144"/>
      <c r="N546" s="144"/>
      <c r="O546" s="141"/>
      <c r="P546" s="145"/>
      <c r="Q546" s="141"/>
      <c r="R546" s="144"/>
      <c r="S546" s="141"/>
      <c r="T546" s="141"/>
      <c r="U546" s="141"/>
    </row>
    <row r="547" ht="12.75" customHeight="1">
      <c r="A547" s="141"/>
      <c r="B547" s="141"/>
      <c r="C547" s="141"/>
      <c r="D547" s="141"/>
      <c r="E547" s="50"/>
      <c r="F547" s="141"/>
      <c r="G547" s="141"/>
      <c r="H547" s="141"/>
      <c r="I547" s="141"/>
      <c r="J547" s="141"/>
      <c r="K547" s="141"/>
      <c r="L547" s="141"/>
      <c r="M547" s="144"/>
      <c r="N547" s="144"/>
      <c r="O547" s="141"/>
      <c r="P547" s="145"/>
      <c r="Q547" s="141"/>
      <c r="R547" s="144"/>
      <c r="S547" s="141"/>
      <c r="T547" s="141"/>
      <c r="U547" s="141"/>
    </row>
    <row r="548" ht="12.75" customHeight="1">
      <c r="A548" s="141"/>
      <c r="B548" s="141"/>
      <c r="C548" s="141"/>
      <c r="D548" s="141"/>
      <c r="E548" s="50"/>
      <c r="F548" s="141"/>
      <c r="G548" s="141"/>
      <c r="H548" s="141"/>
      <c r="I548" s="141"/>
      <c r="J548" s="141"/>
      <c r="K548" s="141"/>
      <c r="L548" s="141"/>
      <c r="M548" s="144"/>
      <c r="N548" s="144"/>
      <c r="O548" s="141"/>
      <c r="P548" s="145"/>
      <c r="Q548" s="141"/>
      <c r="R548" s="144"/>
      <c r="S548" s="141"/>
      <c r="T548" s="141"/>
      <c r="U548" s="141"/>
    </row>
    <row r="549" ht="12.75" customHeight="1">
      <c r="A549" s="141"/>
      <c r="B549" s="141"/>
      <c r="C549" s="141"/>
      <c r="D549" s="141"/>
      <c r="E549" s="50"/>
      <c r="F549" s="141"/>
      <c r="G549" s="141"/>
      <c r="H549" s="141"/>
      <c r="I549" s="141"/>
      <c r="J549" s="141"/>
      <c r="K549" s="141"/>
      <c r="L549" s="141"/>
      <c r="M549" s="144"/>
      <c r="N549" s="144"/>
      <c r="O549" s="141"/>
      <c r="P549" s="145"/>
      <c r="Q549" s="141"/>
      <c r="R549" s="144"/>
      <c r="S549" s="141"/>
      <c r="T549" s="141"/>
      <c r="U549" s="141"/>
    </row>
    <row r="550" ht="12.75" customHeight="1">
      <c r="A550" s="141"/>
      <c r="B550" s="141"/>
      <c r="C550" s="141"/>
      <c r="D550" s="141"/>
      <c r="E550" s="50"/>
      <c r="F550" s="141"/>
      <c r="G550" s="141"/>
      <c r="H550" s="141"/>
      <c r="I550" s="141"/>
      <c r="J550" s="141"/>
      <c r="K550" s="141"/>
      <c r="L550" s="141"/>
      <c r="M550" s="144"/>
      <c r="N550" s="144"/>
      <c r="O550" s="141"/>
      <c r="P550" s="145"/>
      <c r="Q550" s="141"/>
      <c r="R550" s="144"/>
      <c r="S550" s="141"/>
      <c r="T550" s="141"/>
      <c r="U550" s="141"/>
    </row>
    <row r="551" ht="12.75" customHeight="1">
      <c r="A551" s="141"/>
      <c r="B551" s="141"/>
      <c r="C551" s="141"/>
      <c r="D551" s="141"/>
      <c r="E551" s="50"/>
      <c r="F551" s="141"/>
      <c r="G551" s="141"/>
      <c r="H551" s="141"/>
      <c r="I551" s="141"/>
      <c r="J551" s="141"/>
      <c r="K551" s="141"/>
      <c r="L551" s="141"/>
      <c r="M551" s="144"/>
      <c r="N551" s="144"/>
      <c r="O551" s="141"/>
      <c r="P551" s="145"/>
      <c r="Q551" s="141"/>
      <c r="R551" s="144"/>
      <c r="S551" s="141"/>
      <c r="T551" s="141"/>
      <c r="U551" s="141"/>
    </row>
    <row r="552" ht="12.75" customHeight="1">
      <c r="A552" s="141"/>
      <c r="B552" s="141"/>
      <c r="C552" s="141"/>
      <c r="D552" s="141"/>
      <c r="E552" s="50"/>
      <c r="F552" s="141"/>
      <c r="G552" s="141"/>
      <c r="H552" s="141"/>
      <c r="I552" s="141"/>
      <c r="J552" s="141"/>
      <c r="K552" s="141"/>
      <c r="L552" s="141"/>
      <c r="M552" s="144"/>
      <c r="N552" s="144"/>
      <c r="O552" s="141"/>
      <c r="P552" s="145"/>
      <c r="Q552" s="141"/>
      <c r="R552" s="144"/>
      <c r="S552" s="141"/>
      <c r="T552" s="141"/>
      <c r="U552" s="141"/>
    </row>
    <row r="553" ht="12.75" customHeight="1">
      <c r="A553" s="141"/>
      <c r="B553" s="141"/>
      <c r="C553" s="141"/>
      <c r="D553" s="141"/>
      <c r="E553" s="50"/>
      <c r="F553" s="141"/>
      <c r="G553" s="141"/>
      <c r="H553" s="141"/>
      <c r="I553" s="141"/>
      <c r="J553" s="141"/>
      <c r="K553" s="141"/>
      <c r="L553" s="141"/>
      <c r="M553" s="144"/>
      <c r="N553" s="144"/>
      <c r="O553" s="141"/>
      <c r="P553" s="145"/>
      <c r="Q553" s="141"/>
      <c r="R553" s="144"/>
      <c r="S553" s="141"/>
      <c r="T553" s="141"/>
      <c r="U553" s="141"/>
    </row>
    <row r="554" ht="12.75" customHeight="1">
      <c r="A554" s="141"/>
      <c r="B554" s="141"/>
      <c r="C554" s="141"/>
      <c r="D554" s="141"/>
      <c r="E554" s="50"/>
      <c r="F554" s="141"/>
      <c r="G554" s="141"/>
      <c r="H554" s="141"/>
      <c r="I554" s="141"/>
      <c r="J554" s="141"/>
      <c r="K554" s="141"/>
      <c r="L554" s="141"/>
      <c r="M554" s="144"/>
      <c r="N554" s="144"/>
      <c r="O554" s="141"/>
      <c r="P554" s="145"/>
      <c r="Q554" s="141"/>
      <c r="R554" s="144"/>
      <c r="S554" s="141"/>
      <c r="T554" s="141"/>
      <c r="U554" s="141"/>
    </row>
    <row r="555" ht="12.75" customHeight="1">
      <c r="A555" s="141"/>
      <c r="B555" s="141"/>
      <c r="C555" s="141"/>
      <c r="D555" s="141"/>
      <c r="E555" s="50"/>
      <c r="F555" s="141"/>
      <c r="G555" s="141"/>
      <c r="H555" s="141"/>
      <c r="I555" s="141"/>
      <c r="J555" s="141"/>
      <c r="K555" s="141"/>
      <c r="L555" s="141"/>
      <c r="M555" s="144"/>
      <c r="N555" s="144"/>
      <c r="O555" s="141"/>
      <c r="P555" s="145"/>
      <c r="Q555" s="141"/>
      <c r="R555" s="144"/>
      <c r="S555" s="141"/>
      <c r="T555" s="141"/>
      <c r="U555" s="141"/>
    </row>
    <row r="556" ht="12.75" customHeight="1">
      <c r="A556" s="141"/>
      <c r="B556" s="141"/>
      <c r="C556" s="141"/>
      <c r="D556" s="141"/>
      <c r="E556" s="50"/>
      <c r="F556" s="141"/>
      <c r="G556" s="141"/>
      <c r="H556" s="141"/>
      <c r="I556" s="141"/>
      <c r="J556" s="141"/>
      <c r="K556" s="141"/>
      <c r="L556" s="141"/>
      <c r="M556" s="144"/>
      <c r="N556" s="144"/>
      <c r="O556" s="141"/>
      <c r="P556" s="145"/>
      <c r="Q556" s="141"/>
      <c r="R556" s="144"/>
      <c r="S556" s="141"/>
      <c r="T556" s="141"/>
      <c r="U556" s="141"/>
    </row>
    <row r="557" ht="12.75" customHeight="1">
      <c r="A557" s="141"/>
      <c r="B557" s="141"/>
      <c r="C557" s="141"/>
      <c r="D557" s="141"/>
      <c r="E557" s="50"/>
      <c r="F557" s="141"/>
      <c r="G557" s="141"/>
      <c r="H557" s="141"/>
      <c r="I557" s="141"/>
      <c r="J557" s="141"/>
      <c r="K557" s="141"/>
      <c r="L557" s="141"/>
      <c r="M557" s="144"/>
      <c r="N557" s="144"/>
      <c r="O557" s="141"/>
      <c r="P557" s="145"/>
      <c r="Q557" s="141"/>
      <c r="R557" s="144"/>
      <c r="S557" s="141"/>
      <c r="T557" s="141"/>
      <c r="U557" s="141"/>
    </row>
    <row r="558" ht="12.75" customHeight="1">
      <c r="A558" s="141"/>
      <c r="B558" s="141"/>
      <c r="C558" s="141"/>
      <c r="D558" s="141"/>
      <c r="E558" s="50"/>
      <c r="F558" s="141"/>
      <c r="G558" s="141"/>
      <c r="H558" s="141"/>
      <c r="I558" s="141"/>
      <c r="J558" s="141"/>
      <c r="K558" s="141"/>
      <c r="L558" s="141"/>
      <c r="M558" s="144"/>
      <c r="N558" s="144"/>
      <c r="O558" s="141"/>
      <c r="P558" s="145"/>
      <c r="Q558" s="141"/>
      <c r="R558" s="144"/>
      <c r="S558" s="141"/>
      <c r="T558" s="141"/>
      <c r="U558" s="141"/>
    </row>
    <row r="559" ht="12.75" customHeight="1">
      <c r="A559" s="141"/>
      <c r="B559" s="141"/>
      <c r="C559" s="141"/>
      <c r="D559" s="141"/>
      <c r="E559" s="50"/>
      <c r="F559" s="141"/>
      <c r="G559" s="141"/>
      <c r="H559" s="141"/>
      <c r="I559" s="141"/>
      <c r="J559" s="141"/>
      <c r="K559" s="141"/>
      <c r="L559" s="141"/>
      <c r="M559" s="144"/>
      <c r="N559" s="144"/>
      <c r="O559" s="141"/>
      <c r="P559" s="145"/>
      <c r="Q559" s="141"/>
      <c r="R559" s="144"/>
      <c r="S559" s="141"/>
      <c r="T559" s="141"/>
      <c r="U559" s="141"/>
    </row>
    <row r="560" ht="12.75" customHeight="1">
      <c r="A560" s="141"/>
      <c r="B560" s="141"/>
      <c r="C560" s="141"/>
      <c r="D560" s="141"/>
      <c r="E560" s="50"/>
      <c r="F560" s="141"/>
      <c r="G560" s="141"/>
      <c r="H560" s="141"/>
      <c r="I560" s="141"/>
      <c r="J560" s="141"/>
      <c r="K560" s="141"/>
      <c r="L560" s="141"/>
      <c r="M560" s="144"/>
      <c r="N560" s="144"/>
      <c r="O560" s="141"/>
      <c r="P560" s="145"/>
      <c r="Q560" s="141"/>
      <c r="R560" s="144"/>
      <c r="S560" s="141"/>
      <c r="T560" s="141"/>
      <c r="U560" s="141"/>
    </row>
    <row r="561" ht="12.75" customHeight="1">
      <c r="A561" s="141"/>
      <c r="B561" s="141"/>
      <c r="C561" s="141"/>
      <c r="D561" s="141"/>
      <c r="E561" s="50"/>
      <c r="F561" s="141"/>
      <c r="G561" s="141"/>
      <c r="H561" s="141"/>
      <c r="I561" s="141"/>
      <c r="J561" s="141"/>
      <c r="K561" s="141"/>
      <c r="L561" s="141"/>
      <c r="M561" s="144"/>
      <c r="N561" s="144"/>
      <c r="O561" s="141"/>
      <c r="P561" s="145"/>
      <c r="Q561" s="141"/>
      <c r="R561" s="144"/>
      <c r="S561" s="141"/>
      <c r="T561" s="141"/>
      <c r="U561" s="141"/>
    </row>
    <row r="562" ht="12.75" customHeight="1">
      <c r="A562" s="141"/>
      <c r="B562" s="141"/>
      <c r="C562" s="141"/>
      <c r="D562" s="141"/>
      <c r="E562" s="50"/>
      <c r="F562" s="141"/>
      <c r="G562" s="141"/>
      <c r="H562" s="141"/>
      <c r="I562" s="141"/>
      <c r="J562" s="141"/>
      <c r="K562" s="141"/>
      <c r="L562" s="141"/>
      <c r="M562" s="144"/>
      <c r="N562" s="144"/>
      <c r="O562" s="141"/>
      <c r="P562" s="145"/>
      <c r="Q562" s="141"/>
      <c r="R562" s="144"/>
      <c r="S562" s="141"/>
      <c r="T562" s="141"/>
      <c r="U562" s="141"/>
    </row>
    <row r="563" ht="12.75" customHeight="1">
      <c r="A563" s="141"/>
      <c r="B563" s="141"/>
      <c r="C563" s="141"/>
      <c r="D563" s="141"/>
      <c r="E563" s="50"/>
      <c r="F563" s="141"/>
      <c r="G563" s="141"/>
      <c r="H563" s="141"/>
      <c r="I563" s="141"/>
      <c r="J563" s="141"/>
      <c r="K563" s="141"/>
      <c r="L563" s="141"/>
      <c r="M563" s="144"/>
      <c r="N563" s="144"/>
      <c r="O563" s="141"/>
      <c r="P563" s="145"/>
      <c r="Q563" s="141"/>
      <c r="R563" s="144"/>
      <c r="S563" s="141"/>
      <c r="T563" s="141"/>
      <c r="U563" s="141"/>
    </row>
    <row r="564" ht="12.75" customHeight="1">
      <c r="A564" s="141"/>
      <c r="B564" s="141"/>
      <c r="C564" s="141"/>
      <c r="D564" s="141"/>
      <c r="E564" s="50"/>
      <c r="F564" s="141"/>
      <c r="G564" s="141"/>
      <c r="H564" s="141"/>
      <c r="I564" s="141"/>
      <c r="J564" s="141"/>
      <c r="K564" s="141"/>
      <c r="L564" s="141"/>
      <c r="M564" s="144"/>
      <c r="N564" s="144"/>
      <c r="O564" s="141"/>
      <c r="P564" s="145"/>
      <c r="Q564" s="141"/>
      <c r="R564" s="144"/>
      <c r="S564" s="141"/>
      <c r="T564" s="141"/>
      <c r="U564" s="141"/>
    </row>
    <row r="565" ht="12.75" customHeight="1">
      <c r="A565" s="141"/>
      <c r="B565" s="141"/>
      <c r="C565" s="141"/>
      <c r="D565" s="141"/>
      <c r="E565" s="50"/>
      <c r="F565" s="141"/>
      <c r="G565" s="141"/>
      <c r="H565" s="141"/>
      <c r="I565" s="141"/>
      <c r="J565" s="141"/>
      <c r="K565" s="141"/>
      <c r="L565" s="141"/>
      <c r="M565" s="144"/>
      <c r="N565" s="144"/>
      <c r="O565" s="141"/>
      <c r="P565" s="145"/>
      <c r="Q565" s="141"/>
      <c r="R565" s="144"/>
      <c r="S565" s="141"/>
      <c r="T565" s="141"/>
      <c r="U565" s="141"/>
    </row>
    <row r="566" ht="12.75" customHeight="1">
      <c r="A566" s="141"/>
      <c r="B566" s="141"/>
      <c r="C566" s="141"/>
      <c r="D566" s="141"/>
      <c r="E566" s="50"/>
      <c r="F566" s="141"/>
      <c r="G566" s="141"/>
      <c r="H566" s="141"/>
      <c r="I566" s="141"/>
      <c r="J566" s="141"/>
      <c r="K566" s="141"/>
      <c r="L566" s="141"/>
      <c r="M566" s="144"/>
      <c r="N566" s="144"/>
      <c r="O566" s="141"/>
      <c r="P566" s="145"/>
      <c r="Q566" s="141"/>
      <c r="R566" s="144"/>
      <c r="S566" s="141"/>
      <c r="T566" s="141"/>
      <c r="U566" s="141"/>
    </row>
    <row r="567" ht="12.75" customHeight="1">
      <c r="A567" s="141"/>
      <c r="B567" s="141"/>
      <c r="C567" s="141"/>
      <c r="D567" s="141"/>
      <c r="E567" s="50"/>
      <c r="F567" s="141"/>
      <c r="G567" s="141"/>
      <c r="H567" s="141"/>
      <c r="I567" s="141"/>
      <c r="J567" s="141"/>
      <c r="K567" s="141"/>
      <c r="L567" s="141"/>
      <c r="M567" s="144"/>
      <c r="N567" s="144"/>
      <c r="O567" s="141"/>
      <c r="P567" s="145"/>
      <c r="Q567" s="141"/>
      <c r="R567" s="144"/>
      <c r="S567" s="141"/>
      <c r="T567" s="141"/>
      <c r="U567" s="141"/>
    </row>
    <row r="568" ht="12.75" customHeight="1">
      <c r="A568" s="141"/>
      <c r="B568" s="141"/>
      <c r="C568" s="141"/>
      <c r="D568" s="141"/>
      <c r="E568" s="50"/>
      <c r="F568" s="141"/>
      <c r="G568" s="141"/>
      <c r="H568" s="141"/>
      <c r="I568" s="141"/>
      <c r="J568" s="141"/>
      <c r="K568" s="141"/>
      <c r="L568" s="141"/>
      <c r="M568" s="144"/>
      <c r="N568" s="144"/>
      <c r="O568" s="141"/>
      <c r="P568" s="145"/>
      <c r="Q568" s="141"/>
      <c r="R568" s="144"/>
      <c r="S568" s="141"/>
      <c r="T568" s="141"/>
      <c r="U568" s="141"/>
    </row>
    <row r="569" ht="12.75" customHeight="1">
      <c r="A569" s="141"/>
      <c r="B569" s="141"/>
      <c r="C569" s="141"/>
      <c r="D569" s="141"/>
      <c r="E569" s="50"/>
      <c r="F569" s="141"/>
      <c r="G569" s="141"/>
      <c r="H569" s="141"/>
      <c r="I569" s="141"/>
      <c r="J569" s="141"/>
      <c r="K569" s="141"/>
      <c r="L569" s="141"/>
      <c r="M569" s="144"/>
      <c r="N569" s="144"/>
      <c r="O569" s="141"/>
      <c r="P569" s="145"/>
      <c r="Q569" s="141"/>
      <c r="R569" s="144"/>
      <c r="S569" s="141"/>
      <c r="T569" s="141"/>
      <c r="U569" s="141"/>
    </row>
    <row r="570" ht="12.75" customHeight="1">
      <c r="A570" s="141"/>
      <c r="B570" s="141"/>
      <c r="C570" s="141"/>
      <c r="D570" s="141"/>
      <c r="E570" s="50"/>
      <c r="F570" s="141"/>
      <c r="G570" s="141"/>
      <c r="H570" s="141"/>
      <c r="I570" s="141"/>
      <c r="J570" s="141"/>
      <c r="K570" s="141"/>
      <c r="L570" s="141"/>
      <c r="M570" s="144"/>
      <c r="N570" s="144"/>
      <c r="O570" s="141"/>
      <c r="P570" s="145"/>
      <c r="Q570" s="141"/>
      <c r="R570" s="144"/>
      <c r="S570" s="141"/>
      <c r="T570" s="141"/>
      <c r="U570" s="141"/>
    </row>
    <row r="571" ht="12.75" customHeight="1">
      <c r="A571" s="141"/>
      <c r="B571" s="141"/>
      <c r="C571" s="141"/>
      <c r="D571" s="141"/>
      <c r="E571" s="50"/>
      <c r="F571" s="141"/>
      <c r="G571" s="141"/>
      <c r="H571" s="141"/>
      <c r="I571" s="141"/>
      <c r="J571" s="141"/>
      <c r="K571" s="141"/>
      <c r="L571" s="141"/>
      <c r="M571" s="144"/>
      <c r="N571" s="144"/>
      <c r="O571" s="141"/>
      <c r="P571" s="145"/>
      <c r="Q571" s="141"/>
      <c r="R571" s="144"/>
      <c r="S571" s="141"/>
      <c r="T571" s="141"/>
      <c r="U571" s="141"/>
    </row>
    <row r="572" ht="12.75" customHeight="1">
      <c r="A572" s="141"/>
      <c r="B572" s="141"/>
      <c r="C572" s="141"/>
      <c r="D572" s="141"/>
      <c r="E572" s="50"/>
      <c r="F572" s="141"/>
      <c r="G572" s="141"/>
      <c r="H572" s="141"/>
      <c r="I572" s="141"/>
      <c r="J572" s="141"/>
      <c r="K572" s="141"/>
      <c r="L572" s="141"/>
      <c r="M572" s="144"/>
      <c r="N572" s="144"/>
      <c r="O572" s="141"/>
      <c r="P572" s="145"/>
      <c r="Q572" s="141"/>
      <c r="R572" s="144"/>
      <c r="S572" s="141"/>
      <c r="T572" s="141"/>
      <c r="U572" s="141"/>
    </row>
    <row r="573" ht="12.75" customHeight="1">
      <c r="A573" s="141"/>
      <c r="B573" s="141"/>
      <c r="C573" s="141"/>
      <c r="D573" s="141"/>
      <c r="E573" s="50"/>
      <c r="F573" s="141"/>
      <c r="G573" s="141"/>
      <c r="H573" s="141"/>
      <c r="I573" s="141"/>
      <c r="J573" s="141"/>
      <c r="K573" s="141"/>
      <c r="L573" s="141"/>
      <c r="M573" s="144"/>
      <c r="N573" s="144"/>
      <c r="O573" s="141"/>
      <c r="P573" s="145"/>
      <c r="Q573" s="141"/>
      <c r="R573" s="144"/>
      <c r="S573" s="141"/>
      <c r="T573" s="141"/>
      <c r="U573" s="141"/>
    </row>
    <row r="574" ht="12.75" customHeight="1">
      <c r="A574" s="141"/>
      <c r="B574" s="141"/>
      <c r="C574" s="141"/>
      <c r="D574" s="141"/>
      <c r="E574" s="50"/>
      <c r="F574" s="141"/>
      <c r="G574" s="141"/>
      <c r="H574" s="141"/>
      <c r="I574" s="141"/>
      <c r="J574" s="141"/>
      <c r="K574" s="141"/>
      <c r="L574" s="141"/>
      <c r="M574" s="144"/>
      <c r="N574" s="144"/>
      <c r="O574" s="141"/>
      <c r="P574" s="145"/>
      <c r="Q574" s="141"/>
      <c r="R574" s="144"/>
      <c r="S574" s="141"/>
      <c r="T574" s="141"/>
      <c r="U574" s="141"/>
    </row>
    <row r="575" ht="12.75" customHeight="1">
      <c r="A575" s="141"/>
      <c r="B575" s="141"/>
      <c r="C575" s="141"/>
      <c r="D575" s="141"/>
      <c r="E575" s="50"/>
      <c r="F575" s="141"/>
      <c r="G575" s="141"/>
      <c r="H575" s="141"/>
      <c r="I575" s="141"/>
      <c r="J575" s="141"/>
      <c r="K575" s="141"/>
      <c r="L575" s="141"/>
      <c r="M575" s="144"/>
      <c r="N575" s="144"/>
      <c r="O575" s="141"/>
      <c r="P575" s="145"/>
      <c r="Q575" s="141"/>
      <c r="R575" s="144"/>
      <c r="S575" s="141"/>
      <c r="T575" s="141"/>
      <c r="U575" s="141"/>
    </row>
    <row r="576" ht="12.75" customHeight="1">
      <c r="A576" s="141"/>
      <c r="B576" s="141"/>
      <c r="C576" s="141"/>
      <c r="D576" s="141"/>
      <c r="E576" s="50"/>
      <c r="F576" s="141"/>
      <c r="G576" s="141"/>
      <c r="H576" s="141"/>
      <c r="I576" s="141"/>
      <c r="J576" s="141"/>
      <c r="K576" s="141"/>
      <c r="L576" s="141"/>
      <c r="M576" s="144"/>
      <c r="N576" s="144"/>
      <c r="O576" s="141"/>
      <c r="P576" s="145"/>
      <c r="Q576" s="141"/>
      <c r="R576" s="144"/>
      <c r="S576" s="141"/>
      <c r="T576" s="141"/>
      <c r="U576" s="141"/>
    </row>
    <row r="577" ht="12.75" customHeight="1">
      <c r="A577" s="141"/>
      <c r="B577" s="141"/>
      <c r="C577" s="141"/>
      <c r="D577" s="141"/>
      <c r="E577" s="50"/>
      <c r="F577" s="141"/>
      <c r="G577" s="141"/>
      <c r="H577" s="141"/>
      <c r="I577" s="141"/>
      <c r="J577" s="141"/>
      <c r="K577" s="141"/>
      <c r="L577" s="141"/>
      <c r="M577" s="144"/>
      <c r="N577" s="144"/>
      <c r="O577" s="141"/>
      <c r="P577" s="145"/>
      <c r="Q577" s="141"/>
      <c r="R577" s="144"/>
      <c r="S577" s="141"/>
      <c r="T577" s="141"/>
      <c r="U577" s="141"/>
    </row>
    <row r="578" ht="12.75" customHeight="1">
      <c r="A578" s="141"/>
      <c r="B578" s="141"/>
      <c r="C578" s="141"/>
      <c r="D578" s="141"/>
      <c r="E578" s="50"/>
      <c r="F578" s="141"/>
      <c r="G578" s="141"/>
      <c r="H578" s="141"/>
      <c r="I578" s="141"/>
      <c r="J578" s="141"/>
      <c r="K578" s="141"/>
      <c r="L578" s="141"/>
      <c r="M578" s="144"/>
      <c r="N578" s="144"/>
      <c r="O578" s="141"/>
      <c r="P578" s="145"/>
      <c r="Q578" s="141"/>
      <c r="R578" s="144"/>
      <c r="S578" s="141"/>
      <c r="T578" s="141"/>
      <c r="U578" s="141"/>
    </row>
    <row r="579" ht="12.75" customHeight="1">
      <c r="A579" s="141"/>
      <c r="B579" s="141"/>
      <c r="C579" s="141"/>
      <c r="D579" s="141"/>
      <c r="E579" s="50"/>
      <c r="F579" s="141"/>
      <c r="G579" s="141"/>
      <c r="H579" s="141"/>
      <c r="I579" s="141"/>
      <c r="J579" s="141"/>
      <c r="K579" s="141"/>
      <c r="L579" s="141"/>
      <c r="M579" s="144"/>
      <c r="N579" s="144"/>
      <c r="O579" s="141"/>
      <c r="P579" s="145"/>
      <c r="Q579" s="141"/>
      <c r="R579" s="144"/>
      <c r="S579" s="141"/>
      <c r="T579" s="141"/>
      <c r="U579" s="141"/>
    </row>
    <row r="580" ht="12.75" customHeight="1">
      <c r="A580" s="141"/>
      <c r="B580" s="141"/>
      <c r="C580" s="141"/>
      <c r="D580" s="141"/>
      <c r="E580" s="50"/>
      <c r="F580" s="141"/>
      <c r="G580" s="141"/>
      <c r="H580" s="141"/>
      <c r="I580" s="141"/>
      <c r="J580" s="141"/>
      <c r="K580" s="141"/>
      <c r="L580" s="141"/>
      <c r="M580" s="144"/>
      <c r="N580" s="144"/>
      <c r="O580" s="141"/>
      <c r="P580" s="145"/>
      <c r="Q580" s="141"/>
      <c r="R580" s="144"/>
      <c r="S580" s="141"/>
      <c r="T580" s="141"/>
      <c r="U580" s="141"/>
    </row>
    <row r="581" ht="12.75" customHeight="1">
      <c r="A581" s="141"/>
      <c r="B581" s="141"/>
      <c r="C581" s="141"/>
      <c r="D581" s="141"/>
      <c r="E581" s="50"/>
      <c r="F581" s="141"/>
      <c r="G581" s="141"/>
      <c r="H581" s="141"/>
      <c r="I581" s="141"/>
      <c r="J581" s="141"/>
      <c r="K581" s="141"/>
      <c r="L581" s="141"/>
      <c r="M581" s="144"/>
      <c r="N581" s="144"/>
      <c r="O581" s="141"/>
      <c r="P581" s="145"/>
      <c r="Q581" s="141"/>
      <c r="R581" s="144"/>
      <c r="S581" s="141"/>
      <c r="T581" s="141"/>
      <c r="U581" s="141"/>
    </row>
    <row r="582" ht="12.75" customHeight="1">
      <c r="A582" s="141"/>
      <c r="B582" s="141"/>
      <c r="C582" s="141"/>
      <c r="D582" s="141"/>
      <c r="E582" s="50"/>
      <c r="F582" s="141"/>
      <c r="G582" s="141"/>
      <c r="H582" s="141"/>
      <c r="I582" s="141"/>
      <c r="J582" s="141"/>
      <c r="K582" s="141"/>
      <c r="L582" s="141"/>
      <c r="M582" s="144"/>
      <c r="N582" s="144"/>
      <c r="O582" s="141"/>
      <c r="P582" s="145"/>
      <c r="Q582" s="141"/>
      <c r="R582" s="144"/>
      <c r="S582" s="141"/>
      <c r="T582" s="141"/>
      <c r="U582" s="141"/>
    </row>
    <row r="583" ht="12.75" customHeight="1">
      <c r="A583" s="141"/>
      <c r="B583" s="141"/>
      <c r="C583" s="141"/>
      <c r="D583" s="141"/>
      <c r="E583" s="50"/>
      <c r="F583" s="141"/>
      <c r="G583" s="141"/>
      <c r="H583" s="141"/>
      <c r="I583" s="141"/>
      <c r="J583" s="141"/>
      <c r="K583" s="141"/>
      <c r="L583" s="141"/>
      <c r="M583" s="144"/>
      <c r="N583" s="144"/>
      <c r="O583" s="141"/>
      <c r="P583" s="145"/>
      <c r="Q583" s="141"/>
      <c r="R583" s="144"/>
      <c r="S583" s="141"/>
      <c r="T583" s="141"/>
      <c r="U583" s="141"/>
    </row>
    <row r="584" ht="12.75" customHeight="1">
      <c r="A584" s="141"/>
      <c r="B584" s="141"/>
      <c r="C584" s="141"/>
      <c r="D584" s="141"/>
      <c r="E584" s="50"/>
      <c r="F584" s="141"/>
      <c r="G584" s="141"/>
      <c r="H584" s="141"/>
      <c r="I584" s="141"/>
      <c r="J584" s="141"/>
      <c r="K584" s="141"/>
      <c r="L584" s="141"/>
      <c r="M584" s="144"/>
      <c r="N584" s="144"/>
      <c r="O584" s="141"/>
      <c r="P584" s="145"/>
      <c r="Q584" s="141"/>
      <c r="R584" s="144"/>
      <c r="S584" s="141"/>
      <c r="T584" s="141"/>
      <c r="U584" s="141"/>
    </row>
    <row r="585" ht="12.75" customHeight="1">
      <c r="A585" s="141"/>
      <c r="B585" s="141"/>
      <c r="C585" s="141"/>
      <c r="D585" s="141"/>
      <c r="E585" s="50"/>
      <c r="F585" s="141"/>
      <c r="G585" s="141"/>
      <c r="H585" s="141"/>
      <c r="I585" s="141"/>
      <c r="J585" s="141"/>
      <c r="K585" s="141"/>
      <c r="L585" s="141"/>
      <c r="M585" s="144"/>
      <c r="N585" s="144"/>
      <c r="O585" s="141"/>
      <c r="P585" s="145"/>
      <c r="Q585" s="141"/>
      <c r="R585" s="144"/>
      <c r="S585" s="141"/>
      <c r="T585" s="141"/>
      <c r="U585" s="141"/>
    </row>
    <row r="586" ht="12.75" customHeight="1">
      <c r="A586" s="141"/>
      <c r="B586" s="141"/>
      <c r="C586" s="141"/>
      <c r="D586" s="141"/>
      <c r="E586" s="50"/>
      <c r="F586" s="141"/>
      <c r="G586" s="141"/>
      <c r="H586" s="141"/>
      <c r="I586" s="141"/>
      <c r="J586" s="141"/>
      <c r="K586" s="141"/>
      <c r="L586" s="141"/>
      <c r="M586" s="144"/>
      <c r="N586" s="144"/>
      <c r="O586" s="141"/>
      <c r="P586" s="145"/>
      <c r="Q586" s="141"/>
      <c r="R586" s="144"/>
      <c r="S586" s="141"/>
      <c r="T586" s="141"/>
      <c r="U586" s="141"/>
    </row>
    <row r="587" ht="12.75" customHeight="1">
      <c r="A587" s="141"/>
      <c r="B587" s="141"/>
      <c r="C587" s="141"/>
      <c r="D587" s="141"/>
      <c r="E587" s="50"/>
      <c r="F587" s="141"/>
      <c r="G587" s="141"/>
      <c r="H587" s="141"/>
      <c r="I587" s="141"/>
      <c r="J587" s="141"/>
      <c r="K587" s="141"/>
      <c r="L587" s="141"/>
      <c r="M587" s="144"/>
      <c r="N587" s="144"/>
      <c r="O587" s="141"/>
      <c r="P587" s="145"/>
      <c r="Q587" s="141"/>
      <c r="R587" s="144"/>
      <c r="S587" s="141"/>
      <c r="T587" s="141"/>
      <c r="U587" s="141"/>
    </row>
    <row r="588" ht="12.75" customHeight="1">
      <c r="A588" s="141"/>
      <c r="B588" s="141"/>
      <c r="C588" s="141"/>
      <c r="D588" s="141"/>
      <c r="E588" s="50"/>
      <c r="F588" s="141"/>
      <c r="G588" s="141"/>
      <c r="H588" s="141"/>
      <c r="I588" s="141"/>
      <c r="J588" s="141"/>
      <c r="K588" s="141"/>
      <c r="L588" s="141"/>
      <c r="M588" s="144"/>
      <c r="N588" s="144"/>
      <c r="O588" s="141"/>
      <c r="P588" s="145"/>
      <c r="Q588" s="141"/>
      <c r="R588" s="144"/>
      <c r="S588" s="141"/>
      <c r="T588" s="141"/>
      <c r="U588" s="141"/>
    </row>
    <row r="589" ht="12.75" customHeight="1">
      <c r="A589" s="141"/>
      <c r="B589" s="141"/>
      <c r="C589" s="141"/>
      <c r="D589" s="141"/>
      <c r="E589" s="50"/>
      <c r="F589" s="141"/>
      <c r="G589" s="141"/>
      <c r="H589" s="141"/>
      <c r="I589" s="141"/>
      <c r="J589" s="141"/>
      <c r="K589" s="141"/>
      <c r="L589" s="141"/>
      <c r="M589" s="144"/>
      <c r="N589" s="144"/>
      <c r="O589" s="141"/>
      <c r="P589" s="145"/>
      <c r="Q589" s="141"/>
      <c r="R589" s="144"/>
      <c r="S589" s="141"/>
      <c r="T589" s="141"/>
      <c r="U589" s="141"/>
    </row>
    <row r="590" ht="12.75" customHeight="1">
      <c r="A590" s="141"/>
      <c r="B590" s="141"/>
      <c r="C590" s="141"/>
      <c r="D590" s="141"/>
      <c r="E590" s="50"/>
      <c r="F590" s="141"/>
      <c r="G590" s="141"/>
      <c r="H590" s="141"/>
      <c r="I590" s="141"/>
      <c r="J590" s="141"/>
      <c r="K590" s="141"/>
      <c r="L590" s="141"/>
      <c r="M590" s="144"/>
      <c r="N590" s="144"/>
      <c r="O590" s="141"/>
      <c r="P590" s="145"/>
      <c r="Q590" s="141"/>
      <c r="R590" s="144"/>
      <c r="S590" s="141"/>
      <c r="T590" s="141"/>
      <c r="U590" s="141"/>
    </row>
    <row r="591" ht="12.75" customHeight="1">
      <c r="A591" s="141"/>
      <c r="B591" s="141"/>
      <c r="C591" s="141"/>
      <c r="D591" s="141"/>
      <c r="E591" s="50"/>
      <c r="F591" s="141"/>
      <c r="G591" s="141"/>
      <c r="H591" s="141"/>
      <c r="I591" s="141"/>
      <c r="J591" s="141"/>
      <c r="K591" s="141"/>
      <c r="L591" s="141"/>
      <c r="M591" s="144"/>
      <c r="N591" s="144"/>
      <c r="O591" s="141"/>
      <c r="P591" s="145"/>
      <c r="Q591" s="141"/>
      <c r="R591" s="144"/>
      <c r="S591" s="141"/>
      <c r="T591" s="141"/>
      <c r="U591" s="141"/>
    </row>
    <row r="592" ht="12.75" customHeight="1">
      <c r="A592" s="141"/>
      <c r="B592" s="141"/>
      <c r="C592" s="141"/>
      <c r="D592" s="141"/>
      <c r="E592" s="50"/>
      <c r="F592" s="141"/>
      <c r="G592" s="141"/>
      <c r="H592" s="141"/>
      <c r="I592" s="141"/>
      <c r="J592" s="141"/>
      <c r="K592" s="141"/>
      <c r="L592" s="141"/>
      <c r="M592" s="144"/>
      <c r="N592" s="144"/>
      <c r="O592" s="141"/>
      <c r="P592" s="145"/>
      <c r="Q592" s="141"/>
      <c r="R592" s="144"/>
      <c r="S592" s="141"/>
      <c r="T592" s="141"/>
      <c r="U592" s="141"/>
    </row>
    <row r="593" ht="12.75" customHeight="1">
      <c r="A593" s="141"/>
      <c r="B593" s="141"/>
      <c r="C593" s="141"/>
      <c r="D593" s="141"/>
      <c r="E593" s="50"/>
      <c r="F593" s="141"/>
      <c r="G593" s="141"/>
      <c r="H593" s="141"/>
      <c r="I593" s="141"/>
      <c r="J593" s="141"/>
      <c r="K593" s="141"/>
      <c r="L593" s="141"/>
      <c r="M593" s="144"/>
      <c r="N593" s="144"/>
      <c r="O593" s="141"/>
      <c r="P593" s="145"/>
      <c r="Q593" s="141"/>
      <c r="R593" s="144"/>
      <c r="S593" s="141"/>
      <c r="T593" s="141"/>
      <c r="U593" s="141"/>
    </row>
    <row r="594" ht="12.75" customHeight="1">
      <c r="A594" s="141"/>
      <c r="B594" s="141"/>
      <c r="C594" s="141"/>
      <c r="D594" s="141"/>
      <c r="E594" s="50"/>
      <c r="F594" s="141"/>
      <c r="G594" s="141"/>
      <c r="H594" s="141"/>
      <c r="I594" s="141"/>
      <c r="J594" s="141"/>
      <c r="K594" s="141"/>
      <c r="L594" s="141"/>
      <c r="M594" s="144"/>
      <c r="N594" s="144"/>
      <c r="O594" s="141"/>
      <c r="P594" s="145"/>
      <c r="Q594" s="141"/>
      <c r="R594" s="144"/>
      <c r="S594" s="141"/>
      <c r="T594" s="141"/>
      <c r="U594" s="141"/>
    </row>
    <row r="595" ht="12.75" customHeight="1">
      <c r="A595" s="141"/>
      <c r="B595" s="141"/>
      <c r="C595" s="141"/>
      <c r="D595" s="141"/>
      <c r="E595" s="50"/>
      <c r="F595" s="141"/>
      <c r="G595" s="141"/>
      <c r="H595" s="141"/>
      <c r="I595" s="141"/>
      <c r="J595" s="141"/>
      <c r="K595" s="141"/>
      <c r="L595" s="141"/>
      <c r="M595" s="144"/>
      <c r="N595" s="144"/>
      <c r="O595" s="141"/>
      <c r="P595" s="145"/>
      <c r="Q595" s="141"/>
      <c r="R595" s="144"/>
      <c r="S595" s="141"/>
      <c r="T595" s="141"/>
      <c r="U595" s="141"/>
    </row>
    <row r="596" ht="12.75" customHeight="1">
      <c r="A596" s="141"/>
      <c r="B596" s="141"/>
      <c r="C596" s="141"/>
      <c r="D596" s="141"/>
      <c r="E596" s="50"/>
      <c r="F596" s="141"/>
      <c r="G596" s="141"/>
      <c r="H596" s="141"/>
      <c r="I596" s="141"/>
      <c r="J596" s="141"/>
      <c r="K596" s="141"/>
      <c r="L596" s="141"/>
      <c r="M596" s="144"/>
      <c r="N596" s="144"/>
      <c r="O596" s="141"/>
      <c r="P596" s="145"/>
      <c r="Q596" s="141"/>
      <c r="R596" s="144"/>
      <c r="S596" s="141"/>
      <c r="T596" s="141"/>
      <c r="U596" s="141"/>
    </row>
    <row r="597" ht="12.75" customHeight="1">
      <c r="A597" s="141"/>
      <c r="B597" s="141"/>
      <c r="C597" s="141"/>
      <c r="D597" s="141"/>
      <c r="E597" s="50"/>
      <c r="F597" s="141"/>
      <c r="G597" s="141"/>
      <c r="H597" s="141"/>
      <c r="I597" s="141"/>
      <c r="J597" s="141"/>
      <c r="K597" s="141"/>
      <c r="L597" s="141"/>
      <c r="M597" s="144"/>
      <c r="N597" s="144"/>
      <c r="O597" s="141"/>
      <c r="P597" s="145"/>
      <c r="Q597" s="141"/>
      <c r="R597" s="144"/>
      <c r="S597" s="141"/>
      <c r="T597" s="141"/>
      <c r="U597" s="141"/>
    </row>
    <row r="598" ht="12.75" customHeight="1">
      <c r="A598" s="141"/>
      <c r="B598" s="141"/>
      <c r="C598" s="141"/>
      <c r="D598" s="141"/>
      <c r="E598" s="50"/>
      <c r="F598" s="141"/>
      <c r="G598" s="141"/>
      <c r="H598" s="141"/>
      <c r="I598" s="141"/>
      <c r="J598" s="141"/>
      <c r="K598" s="141"/>
      <c r="L598" s="141"/>
      <c r="M598" s="144"/>
      <c r="N598" s="144"/>
      <c r="O598" s="141"/>
      <c r="P598" s="145"/>
      <c r="Q598" s="141"/>
      <c r="R598" s="144"/>
      <c r="S598" s="141"/>
      <c r="T598" s="141"/>
      <c r="U598" s="141"/>
    </row>
    <row r="599" ht="12.75" customHeight="1">
      <c r="A599" s="141"/>
      <c r="B599" s="141"/>
      <c r="C599" s="141"/>
      <c r="D599" s="141"/>
      <c r="E599" s="50"/>
      <c r="F599" s="141"/>
      <c r="G599" s="141"/>
      <c r="H599" s="141"/>
      <c r="I599" s="141"/>
      <c r="J599" s="141"/>
      <c r="K599" s="141"/>
      <c r="L599" s="141"/>
      <c r="M599" s="144"/>
      <c r="N599" s="144"/>
      <c r="O599" s="141"/>
      <c r="P599" s="145"/>
      <c r="Q599" s="141"/>
      <c r="R599" s="144"/>
      <c r="S599" s="141"/>
      <c r="T599" s="141"/>
      <c r="U599" s="141"/>
    </row>
    <row r="600" ht="12.75" customHeight="1">
      <c r="A600" s="141"/>
      <c r="B600" s="141"/>
      <c r="C600" s="141"/>
      <c r="D600" s="141"/>
      <c r="E600" s="50"/>
      <c r="F600" s="141"/>
      <c r="G600" s="141"/>
      <c r="H600" s="141"/>
      <c r="I600" s="141"/>
      <c r="J600" s="141"/>
      <c r="K600" s="141"/>
      <c r="L600" s="141"/>
      <c r="M600" s="144"/>
      <c r="N600" s="144"/>
      <c r="O600" s="141"/>
      <c r="P600" s="145"/>
      <c r="Q600" s="141"/>
      <c r="R600" s="144"/>
      <c r="S600" s="141"/>
      <c r="T600" s="141"/>
      <c r="U600" s="141"/>
    </row>
    <row r="601" ht="12.75" customHeight="1">
      <c r="A601" s="141"/>
      <c r="B601" s="141"/>
      <c r="C601" s="141"/>
      <c r="D601" s="141"/>
      <c r="E601" s="50"/>
      <c r="F601" s="141"/>
      <c r="G601" s="141"/>
      <c r="H601" s="141"/>
      <c r="I601" s="141"/>
      <c r="J601" s="141"/>
      <c r="K601" s="141"/>
      <c r="L601" s="141"/>
      <c r="M601" s="144"/>
      <c r="N601" s="144"/>
      <c r="O601" s="141"/>
      <c r="P601" s="145"/>
      <c r="Q601" s="141"/>
      <c r="R601" s="144"/>
      <c r="S601" s="141"/>
      <c r="T601" s="141"/>
      <c r="U601" s="141"/>
    </row>
    <row r="602" ht="12.75" customHeight="1">
      <c r="A602" s="141"/>
      <c r="B602" s="141"/>
      <c r="C602" s="141"/>
      <c r="D602" s="141"/>
      <c r="E602" s="50"/>
      <c r="F602" s="141"/>
      <c r="G602" s="141"/>
      <c r="H602" s="141"/>
      <c r="I602" s="141"/>
      <c r="J602" s="141"/>
      <c r="K602" s="141"/>
      <c r="L602" s="141"/>
      <c r="M602" s="144"/>
      <c r="N602" s="144"/>
      <c r="O602" s="141"/>
      <c r="P602" s="145"/>
      <c r="Q602" s="141"/>
      <c r="R602" s="144"/>
      <c r="S602" s="141"/>
      <c r="T602" s="141"/>
      <c r="U602" s="141"/>
    </row>
    <row r="603" ht="12.75" customHeight="1">
      <c r="A603" s="141"/>
      <c r="B603" s="141"/>
      <c r="C603" s="141"/>
      <c r="D603" s="141"/>
      <c r="E603" s="50"/>
      <c r="F603" s="141"/>
      <c r="G603" s="141"/>
      <c r="H603" s="141"/>
      <c r="I603" s="141"/>
      <c r="J603" s="141"/>
      <c r="K603" s="141"/>
      <c r="L603" s="141"/>
      <c r="M603" s="144"/>
      <c r="N603" s="144"/>
      <c r="O603" s="141"/>
      <c r="P603" s="145"/>
      <c r="Q603" s="141"/>
      <c r="R603" s="144"/>
      <c r="S603" s="141"/>
      <c r="T603" s="141"/>
      <c r="U603" s="141"/>
    </row>
    <row r="604" ht="12.75" customHeight="1">
      <c r="A604" s="141"/>
      <c r="B604" s="141"/>
      <c r="C604" s="141"/>
      <c r="D604" s="141"/>
      <c r="E604" s="50"/>
      <c r="F604" s="141"/>
      <c r="G604" s="141"/>
      <c r="H604" s="141"/>
      <c r="I604" s="141"/>
      <c r="J604" s="141"/>
      <c r="K604" s="141"/>
      <c r="L604" s="141"/>
      <c r="M604" s="144"/>
      <c r="N604" s="144"/>
      <c r="O604" s="141"/>
      <c r="P604" s="145"/>
      <c r="Q604" s="141"/>
      <c r="R604" s="144"/>
      <c r="S604" s="141"/>
      <c r="T604" s="141"/>
      <c r="U604" s="141"/>
    </row>
    <row r="605" ht="12.75" customHeight="1">
      <c r="A605" s="141"/>
      <c r="B605" s="141"/>
      <c r="C605" s="141"/>
      <c r="D605" s="141"/>
      <c r="E605" s="50"/>
      <c r="F605" s="141"/>
      <c r="G605" s="141"/>
      <c r="H605" s="141"/>
      <c r="I605" s="141"/>
      <c r="J605" s="141"/>
      <c r="K605" s="141"/>
      <c r="L605" s="141"/>
      <c r="M605" s="144"/>
      <c r="N605" s="144"/>
      <c r="O605" s="141"/>
      <c r="P605" s="145"/>
      <c r="Q605" s="141"/>
      <c r="R605" s="144"/>
      <c r="S605" s="141"/>
      <c r="T605" s="141"/>
      <c r="U605" s="141"/>
    </row>
    <row r="606" ht="12.75" customHeight="1">
      <c r="A606" s="141"/>
      <c r="B606" s="141"/>
      <c r="C606" s="141"/>
      <c r="D606" s="141"/>
      <c r="E606" s="50"/>
      <c r="F606" s="141"/>
      <c r="G606" s="141"/>
      <c r="H606" s="141"/>
      <c r="I606" s="141"/>
      <c r="J606" s="141"/>
      <c r="K606" s="141"/>
      <c r="L606" s="141"/>
      <c r="M606" s="144"/>
      <c r="N606" s="144"/>
      <c r="O606" s="141"/>
      <c r="P606" s="145"/>
      <c r="Q606" s="141"/>
      <c r="R606" s="144"/>
      <c r="S606" s="141"/>
      <c r="T606" s="141"/>
      <c r="U606" s="141"/>
    </row>
    <row r="607" ht="12.75" customHeight="1">
      <c r="A607" s="141"/>
      <c r="B607" s="141"/>
      <c r="C607" s="141"/>
      <c r="D607" s="141"/>
      <c r="E607" s="50"/>
      <c r="F607" s="141"/>
      <c r="G607" s="141"/>
      <c r="H607" s="141"/>
      <c r="I607" s="141"/>
      <c r="J607" s="141"/>
      <c r="K607" s="141"/>
      <c r="L607" s="141"/>
      <c r="M607" s="144"/>
      <c r="N607" s="144"/>
      <c r="O607" s="141"/>
      <c r="P607" s="145"/>
      <c r="Q607" s="141"/>
      <c r="R607" s="144"/>
      <c r="S607" s="141"/>
      <c r="T607" s="141"/>
      <c r="U607" s="141"/>
    </row>
    <row r="608" ht="12.75" customHeight="1">
      <c r="A608" s="141"/>
      <c r="B608" s="141"/>
      <c r="C608" s="141"/>
      <c r="D608" s="141"/>
      <c r="E608" s="50"/>
      <c r="F608" s="141"/>
      <c r="G608" s="141"/>
      <c r="H608" s="141"/>
      <c r="I608" s="141"/>
      <c r="J608" s="141"/>
      <c r="K608" s="141"/>
      <c r="L608" s="141"/>
      <c r="M608" s="144"/>
      <c r="N608" s="144"/>
      <c r="O608" s="141"/>
      <c r="P608" s="145"/>
      <c r="Q608" s="141"/>
      <c r="R608" s="144"/>
      <c r="S608" s="141"/>
      <c r="T608" s="141"/>
      <c r="U608" s="141"/>
    </row>
    <row r="609" ht="12.75" customHeight="1">
      <c r="A609" s="141"/>
      <c r="B609" s="141"/>
      <c r="C609" s="141"/>
      <c r="D609" s="141"/>
      <c r="E609" s="50"/>
      <c r="F609" s="141"/>
      <c r="G609" s="141"/>
      <c r="H609" s="141"/>
      <c r="I609" s="141"/>
      <c r="J609" s="141"/>
      <c r="K609" s="141"/>
      <c r="L609" s="141"/>
      <c r="M609" s="144"/>
      <c r="N609" s="144"/>
      <c r="O609" s="141"/>
      <c r="P609" s="145"/>
      <c r="Q609" s="141"/>
      <c r="R609" s="144"/>
      <c r="S609" s="141"/>
      <c r="T609" s="141"/>
      <c r="U609" s="141"/>
    </row>
    <row r="610" ht="12.75" customHeight="1">
      <c r="A610" s="141"/>
      <c r="B610" s="141"/>
      <c r="C610" s="141"/>
      <c r="D610" s="141"/>
      <c r="E610" s="50"/>
      <c r="F610" s="141"/>
      <c r="G610" s="141"/>
      <c r="H610" s="141"/>
      <c r="I610" s="141"/>
      <c r="J610" s="141"/>
      <c r="K610" s="141"/>
      <c r="L610" s="141"/>
      <c r="M610" s="144"/>
      <c r="N610" s="144"/>
      <c r="O610" s="141"/>
      <c r="P610" s="145"/>
      <c r="Q610" s="141"/>
      <c r="R610" s="144"/>
      <c r="S610" s="141"/>
      <c r="T610" s="141"/>
      <c r="U610" s="141"/>
    </row>
    <row r="611" ht="12.75" customHeight="1">
      <c r="A611" s="141"/>
      <c r="B611" s="141"/>
      <c r="C611" s="141"/>
      <c r="D611" s="141"/>
      <c r="E611" s="50"/>
      <c r="F611" s="141"/>
      <c r="G611" s="141"/>
      <c r="H611" s="141"/>
      <c r="I611" s="141"/>
      <c r="J611" s="141"/>
      <c r="K611" s="141"/>
      <c r="L611" s="141"/>
      <c r="M611" s="144"/>
      <c r="N611" s="144"/>
      <c r="O611" s="141"/>
      <c r="P611" s="145"/>
      <c r="Q611" s="141"/>
      <c r="R611" s="144"/>
      <c r="S611" s="141"/>
      <c r="T611" s="141"/>
      <c r="U611" s="141"/>
    </row>
    <row r="612" ht="12.75" customHeight="1">
      <c r="A612" s="141"/>
      <c r="B612" s="141"/>
      <c r="C612" s="141"/>
      <c r="D612" s="141"/>
      <c r="E612" s="50"/>
      <c r="F612" s="141"/>
      <c r="G612" s="141"/>
      <c r="H612" s="141"/>
      <c r="I612" s="141"/>
      <c r="J612" s="141"/>
      <c r="K612" s="141"/>
      <c r="L612" s="141"/>
      <c r="M612" s="144"/>
      <c r="N612" s="144"/>
      <c r="O612" s="141"/>
      <c r="P612" s="145"/>
      <c r="Q612" s="141"/>
      <c r="R612" s="144"/>
      <c r="S612" s="141"/>
      <c r="T612" s="141"/>
      <c r="U612" s="141"/>
    </row>
    <row r="613" ht="12.75" customHeight="1">
      <c r="A613" s="141"/>
      <c r="B613" s="141"/>
      <c r="C613" s="141"/>
      <c r="D613" s="141"/>
      <c r="E613" s="50"/>
      <c r="F613" s="141"/>
      <c r="G613" s="141"/>
      <c r="H613" s="141"/>
      <c r="I613" s="141"/>
      <c r="J613" s="141"/>
      <c r="K613" s="141"/>
      <c r="L613" s="141"/>
      <c r="M613" s="144"/>
      <c r="N613" s="144"/>
      <c r="O613" s="141"/>
      <c r="P613" s="145"/>
      <c r="Q613" s="141"/>
      <c r="R613" s="144"/>
      <c r="S613" s="141"/>
      <c r="T613" s="141"/>
      <c r="U613" s="141"/>
    </row>
    <row r="614" ht="12.75" customHeight="1">
      <c r="A614" s="141"/>
      <c r="B614" s="141"/>
      <c r="C614" s="141"/>
      <c r="D614" s="141"/>
      <c r="E614" s="50"/>
      <c r="F614" s="141"/>
      <c r="G614" s="141"/>
      <c r="H614" s="141"/>
      <c r="I614" s="141"/>
      <c r="J614" s="141"/>
      <c r="K614" s="141"/>
      <c r="L614" s="141"/>
      <c r="M614" s="144"/>
      <c r="N614" s="144"/>
      <c r="O614" s="141"/>
      <c r="P614" s="145"/>
      <c r="Q614" s="141"/>
      <c r="R614" s="144"/>
      <c r="S614" s="141"/>
      <c r="T614" s="141"/>
      <c r="U614" s="141"/>
    </row>
    <row r="615" ht="12.75" customHeight="1">
      <c r="A615" s="141"/>
      <c r="B615" s="141"/>
      <c r="C615" s="141"/>
      <c r="D615" s="141"/>
      <c r="E615" s="50"/>
      <c r="F615" s="141"/>
      <c r="G615" s="141"/>
      <c r="H615" s="141"/>
      <c r="I615" s="141"/>
      <c r="J615" s="141"/>
      <c r="K615" s="141"/>
      <c r="L615" s="141"/>
      <c r="M615" s="144"/>
      <c r="N615" s="144"/>
      <c r="O615" s="141"/>
      <c r="P615" s="145"/>
      <c r="Q615" s="141"/>
      <c r="R615" s="144"/>
      <c r="S615" s="141"/>
      <c r="T615" s="141"/>
      <c r="U615" s="141"/>
    </row>
    <row r="616" ht="12.75" customHeight="1">
      <c r="A616" s="141"/>
      <c r="B616" s="141"/>
      <c r="C616" s="141"/>
      <c r="D616" s="141"/>
      <c r="E616" s="50"/>
      <c r="F616" s="141"/>
      <c r="G616" s="141"/>
      <c r="H616" s="141"/>
      <c r="I616" s="141"/>
      <c r="J616" s="141"/>
      <c r="K616" s="141"/>
      <c r="L616" s="141"/>
      <c r="M616" s="144"/>
      <c r="N616" s="144"/>
      <c r="O616" s="141"/>
      <c r="P616" s="145"/>
      <c r="Q616" s="141"/>
      <c r="R616" s="144"/>
      <c r="S616" s="141"/>
      <c r="T616" s="141"/>
      <c r="U616" s="141"/>
    </row>
    <row r="617" ht="12.75" customHeight="1">
      <c r="A617" s="141"/>
      <c r="B617" s="141"/>
      <c r="C617" s="141"/>
      <c r="D617" s="141"/>
      <c r="E617" s="50"/>
      <c r="F617" s="141"/>
      <c r="G617" s="141"/>
      <c r="H617" s="141"/>
      <c r="I617" s="141"/>
      <c r="J617" s="141"/>
      <c r="K617" s="141"/>
      <c r="L617" s="141"/>
      <c r="M617" s="144"/>
      <c r="N617" s="144"/>
      <c r="O617" s="141"/>
      <c r="P617" s="145"/>
      <c r="Q617" s="141"/>
      <c r="R617" s="144"/>
      <c r="S617" s="141"/>
      <c r="T617" s="141"/>
      <c r="U617" s="141"/>
    </row>
    <row r="618" ht="12.75" customHeight="1">
      <c r="A618" s="141"/>
      <c r="B618" s="141"/>
      <c r="C618" s="141"/>
      <c r="D618" s="141"/>
      <c r="E618" s="50"/>
      <c r="F618" s="141"/>
      <c r="G618" s="141"/>
      <c r="H618" s="141"/>
      <c r="I618" s="141"/>
      <c r="J618" s="141"/>
      <c r="K618" s="141"/>
      <c r="L618" s="141"/>
      <c r="M618" s="144"/>
      <c r="N618" s="144"/>
      <c r="O618" s="141"/>
      <c r="P618" s="145"/>
      <c r="Q618" s="141"/>
      <c r="R618" s="144"/>
      <c r="S618" s="141"/>
      <c r="T618" s="141"/>
      <c r="U618" s="141"/>
    </row>
    <row r="619" ht="12.75" customHeight="1">
      <c r="A619" s="141"/>
      <c r="B619" s="141"/>
      <c r="C619" s="141"/>
      <c r="D619" s="141"/>
      <c r="E619" s="50"/>
      <c r="F619" s="141"/>
      <c r="G619" s="141"/>
      <c r="H619" s="141"/>
      <c r="I619" s="141"/>
      <c r="J619" s="141"/>
      <c r="K619" s="141"/>
      <c r="L619" s="141"/>
      <c r="M619" s="144"/>
      <c r="N619" s="144"/>
      <c r="O619" s="141"/>
      <c r="P619" s="145"/>
      <c r="Q619" s="141"/>
      <c r="R619" s="144"/>
      <c r="S619" s="141"/>
      <c r="T619" s="141"/>
      <c r="U619" s="141"/>
    </row>
    <row r="620" ht="12.75" customHeight="1">
      <c r="A620" s="141"/>
      <c r="B620" s="141"/>
      <c r="C620" s="141"/>
      <c r="D620" s="141"/>
      <c r="E620" s="50"/>
      <c r="F620" s="141"/>
      <c r="G620" s="141"/>
      <c r="H620" s="141"/>
      <c r="I620" s="141"/>
      <c r="J620" s="141"/>
      <c r="K620" s="141"/>
      <c r="L620" s="141"/>
      <c r="M620" s="144"/>
      <c r="N620" s="144"/>
      <c r="O620" s="141"/>
      <c r="P620" s="145"/>
      <c r="Q620" s="141"/>
      <c r="R620" s="144"/>
      <c r="S620" s="141"/>
      <c r="T620" s="141"/>
      <c r="U620" s="141"/>
    </row>
    <row r="621" ht="12.75" customHeight="1">
      <c r="A621" s="141"/>
      <c r="B621" s="141"/>
      <c r="C621" s="141"/>
      <c r="D621" s="141"/>
      <c r="E621" s="50"/>
      <c r="F621" s="141"/>
      <c r="G621" s="141"/>
      <c r="H621" s="141"/>
      <c r="I621" s="141"/>
      <c r="J621" s="141"/>
      <c r="K621" s="141"/>
      <c r="L621" s="141"/>
      <c r="M621" s="144"/>
      <c r="N621" s="144"/>
      <c r="O621" s="141"/>
      <c r="P621" s="145"/>
      <c r="Q621" s="141"/>
      <c r="R621" s="144"/>
      <c r="S621" s="141"/>
      <c r="T621" s="141"/>
      <c r="U621" s="141"/>
    </row>
    <row r="622" ht="12.75" customHeight="1">
      <c r="A622" s="141"/>
      <c r="B622" s="141"/>
      <c r="C622" s="141"/>
      <c r="D622" s="141"/>
      <c r="E622" s="50"/>
      <c r="F622" s="141"/>
      <c r="G622" s="141"/>
      <c r="H622" s="141"/>
      <c r="I622" s="141"/>
      <c r="J622" s="141"/>
      <c r="K622" s="141"/>
      <c r="L622" s="141"/>
      <c r="M622" s="144"/>
      <c r="N622" s="144"/>
      <c r="O622" s="141"/>
      <c r="P622" s="145"/>
      <c r="Q622" s="141"/>
      <c r="R622" s="144"/>
      <c r="S622" s="141"/>
      <c r="T622" s="141"/>
      <c r="U622" s="141"/>
    </row>
    <row r="623" ht="12.75" customHeight="1">
      <c r="A623" s="141"/>
      <c r="B623" s="141"/>
      <c r="C623" s="141"/>
      <c r="D623" s="141"/>
      <c r="E623" s="50"/>
      <c r="F623" s="141"/>
      <c r="G623" s="141"/>
      <c r="H623" s="141"/>
      <c r="I623" s="141"/>
      <c r="J623" s="141"/>
      <c r="K623" s="141"/>
      <c r="L623" s="141"/>
      <c r="M623" s="144"/>
      <c r="N623" s="144"/>
      <c r="O623" s="141"/>
      <c r="P623" s="145"/>
      <c r="Q623" s="141"/>
      <c r="R623" s="144"/>
      <c r="S623" s="141"/>
      <c r="T623" s="141"/>
      <c r="U623" s="141"/>
    </row>
    <row r="624" ht="12.75" customHeight="1">
      <c r="A624" s="141"/>
      <c r="B624" s="141"/>
      <c r="C624" s="141"/>
      <c r="D624" s="141"/>
      <c r="E624" s="50"/>
      <c r="F624" s="141"/>
      <c r="G624" s="141"/>
      <c r="H624" s="141"/>
      <c r="I624" s="141"/>
      <c r="J624" s="141"/>
      <c r="K624" s="141"/>
      <c r="L624" s="141"/>
      <c r="M624" s="144"/>
      <c r="N624" s="144"/>
      <c r="O624" s="141"/>
      <c r="P624" s="145"/>
      <c r="Q624" s="141"/>
      <c r="R624" s="144"/>
      <c r="S624" s="141"/>
      <c r="T624" s="141"/>
      <c r="U624" s="141"/>
    </row>
    <row r="625" ht="12.75" customHeight="1">
      <c r="A625" s="141"/>
      <c r="B625" s="141"/>
      <c r="C625" s="141"/>
      <c r="D625" s="141"/>
      <c r="E625" s="50"/>
      <c r="F625" s="141"/>
      <c r="G625" s="141"/>
      <c r="H625" s="141"/>
      <c r="I625" s="141"/>
      <c r="J625" s="141"/>
      <c r="K625" s="141"/>
      <c r="L625" s="141"/>
      <c r="M625" s="144"/>
      <c r="N625" s="144"/>
      <c r="O625" s="141"/>
      <c r="P625" s="145"/>
      <c r="Q625" s="141"/>
      <c r="R625" s="144"/>
      <c r="S625" s="141"/>
      <c r="T625" s="141"/>
      <c r="U625" s="141"/>
    </row>
    <row r="626" ht="12.75" customHeight="1">
      <c r="A626" s="141"/>
      <c r="B626" s="141"/>
      <c r="C626" s="141"/>
      <c r="D626" s="141"/>
      <c r="E626" s="50"/>
      <c r="F626" s="141"/>
      <c r="G626" s="141"/>
      <c r="H626" s="141"/>
      <c r="I626" s="141"/>
      <c r="J626" s="141"/>
      <c r="K626" s="141"/>
      <c r="L626" s="141"/>
      <c r="M626" s="144"/>
      <c r="N626" s="144"/>
      <c r="O626" s="141"/>
      <c r="P626" s="145"/>
      <c r="Q626" s="141"/>
      <c r="R626" s="144"/>
      <c r="S626" s="141"/>
      <c r="T626" s="141"/>
      <c r="U626" s="141"/>
    </row>
    <row r="627" ht="12.75" customHeight="1">
      <c r="A627" s="141"/>
      <c r="B627" s="141"/>
      <c r="C627" s="141"/>
      <c r="D627" s="141"/>
      <c r="E627" s="50"/>
      <c r="F627" s="141"/>
      <c r="G627" s="141"/>
      <c r="H627" s="141"/>
      <c r="I627" s="141"/>
      <c r="J627" s="141"/>
      <c r="K627" s="141"/>
      <c r="L627" s="141"/>
      <c r="M627" s="144"/>
      <c r="N627" s="144"/>
      <c r="O627" s="141"/>
      <c r="P627" s="145"/>
      <c r="Q627" s="141"/>
      <c r="R627" s="144"/>
      <c r="S627" s="141"/>
      <c r="T627" s="141"/>
      <c r="U627" s="141"/>
    </row>
    <row r="628" ht="12.75" customHeight="1">
      <c r="A628" s="141"/>
      <c r="B628" s="141"/>
      <c r="C628" s="141"/>
      <c r="D628" s="141"/>
      <c r="E628" s="50"/>
      <c r="F628" s="141"/>
      <c r="G628" s="141"/>
      <c r="H628" s="141"/>
      <c r="I628" s="141"/>
      <c r="J628" s="141"/>
      <c r="K628" s="141"/>
      <c r="L628" s="141"/>
      <c r="M628" s="144"/>
      <c r="N628" s="144"/>
      <c r="O628" s="141"/>
      <c r="P628" s="145"/>
      <c r="Q628" s="141"/>
      <c r="R628" s="144"/>
      <c r="S628" s="141"/>
      <c r="T628" s="141"/>
      <c r="U628" s="141"/>
    </row>
    <row r="629" ht="12.75" customHeight="1">
      <c r="A629" s="141"/>
      <c r="B629" s="141"/>
      <c r="C629" s="141"/>
      <c r="D629" s="141"/>
      <c r="E629" s="50"/>
      <c r="F629" s="141"/>
      <c r="G629" s="141"/>
      <c r="H629" s="141"/>
      <c r="I629" s="141"/>
      <c r="J629" s="141"/>
      <c r="K629" s="141"/>
      <c r="L629" s="141"/>
      <c r="M629" s="144"/>
      <c r="N629" s="144"/>
      <c r="O629" s="141"/>
      <c r="P629" s="145"/>
      <c r="Q629" s="141"/>
      <c r="R629" s="144"/>
      <c r="S629" s="141"/>
      <c r="T629" s="141"/>
      <c r="U629" s="141"/>
    </row>
    <row r="630" ht="12.75" customHeight="1">
      <c r="A630" s="141"/>
      <c r="B630" s="141"/>
      <c r="C630" s="141"/>
      <c r="D630" s="141"/>
      <c r="E630" s="50"/>
      <c r="F630" s="141"/>
      <c r="G630" s="141"/>
      <c r="H630" s="141"/>
      <c r="I630" s="141"/>
      <c r="J630" s="141"/>
      <c r="K630" s="141"/>
      <c r="L630" s="141"/>
      <c r="M630" s="144"/>
      <c r="N630" s="144"/>
      <c r="O630" s="141"/>
      <c r="P630" s="145"/>
      <c r="Q630" s="141"/>
      <c r="R630" s="144"/>
      <c r="S630" s="141"/>
      <c r="T630" s="141"/>
      <c r="U630" s="141"/>
    </row>
    <row r="631" ht="12.75" customHeight="1">
      <c r="A631" s="141"/>
      <c r="B631" s="141"/>
      <c r="C631" s="141"/>
      <c r="D631" s="141"/>
      <c r="E631" s="50"/>
      <c r="F631" s="141"/>
      <c r="G631" s="141"/>
      <c r="H631" s="141"/>
      <c r="I631" s="141"/>
      <c r="J631" s="141"/>
      <c r="K631" s="141"/>
      <c r="L631" s="141"/>
      <c r="M631" s="144"/>
      <c r="N631" s="144"/>
      <c r="O631" s="141"/>
      <c r="P631" s="145"/>
      <c r="Q631" s="141"/>
      <c r="R631" s="144"/>
      <c r="S631" s="141"/>
      <c r="T631" s="141"/>
      <c r="U631" s="141"/>
    </row>
    <row r="632" ht="12.75" customHeight="1">
      <c r="A632" s="141"/>
      <c r="B632" s="141"/>
      <c r="C632" s="141"/>
      <c r="D632" s="141"/>
      <c r="E632" s="50"/>
      <c r="F632" s="141"/>
      <c r="G632" s="141"/>
      <c r="H632" s="141"/>
      <c r="I632" s="141"/>
      <c r="J632" s="141"/>
      <c r="K632" s="141"/>
      <c r="L632" s="141"/>
      <c r="M632" s="144"/>
      <c r="N632" s="144"/>
      <c r="O632" s="141"/>
      <c r="P632" s="145"/>
      <c r="Q632" s="141"/>
      <c r="R632" s="144"/>
      <c r="S632" s="141"/>
      <c r="T632" s="141"/>
      <c r="U632" s="141"/>
    </row>
    <row r="633" ht="12.75" customHeight="1">
      <c r="A633" s="141"/>
      <c r="B633" s="141"/>
      <c r="C633" s="141"/>
      <c r="D633" s="141"/>
      <c r="E633" s="50"/>
      <c r="F633" s="141"/>
      <c r="G633" s="141"/>
      <c r="H633" s="141"/>
      <c r="I633" s="141"/>
      <c r="J633" s="141"/>
      <c r="K633" s="141"/>
      <c r="L633" s="141"/>
      <c r="M633" s="144"/>
      <c r="N633" s="144"/>
      <c r="O633" s="141"/>
      <c r="P633" s="145"/>
      <c r="Q633" s="141"/>
      <c r="R633" s="144"/>
      <c r="S633" s="141"/>
      <c r="T633" s="141"/>
      <c r="U633" s="141"/>
    </row>
    <row r="634" ht="12.75" customHeight="1">
      <c r="A634" s="141"/>
      <c r="B634" s="141"/>
      <c r="C634" s="141"/>
      <c r="D634" s="141"/>
      <c r="E634" s="50"/>
      <c r="F634" s="141"/>
      <c r="G634" s="141"/>
      <c r="H634" s="141"/>
      <c r="I634" s="141"/>
      <c r="J634" s="141"/>
      <c r="K634" s="141"/>
      <c r="L634" s="141"/>
      <c r="M634" s="144"/>
      <c r="N634" s="144"/>
      <c r="O634" s="141"/>
      <c r="P634" s="145"/>
      <c r="Q634" s="141"/>
      <c r="R634" s="144"/>
      <c r="S634" s="141"/>
      <c r="T634" s="141"/>
      <c r="U634" s="141"/>
    </row>
    <row r="635" ht="12.75" customHeight="1">
      <c r="A635" s="141"/>
      <c r="B635" s="141"/>
      <c r="C635" s="141"/>
      <c r="D635" s="141"/>
      <c r="E635" s="50"/>
      <c r="F635" s="141"/>
      <c r="G635" s="141"/>
      <c r="H635" s="141"/>
      <c r="I635" s="141"/>
      <c r="J635" s="141"/>
      <c r="K635" s="141"/>
      <c r="L635" s="141"/>
      <c r="M635" s="144"/>
      <c r="N635" s="144"/>
      <c r="O635" s="141"/>
      <c r="P635" s="145"/>
      <c r="Q635" s="141"/>
      <c r="R635" s="144"/>
      <c r="S635" s="141"/>
      <c r="T635" s="141"/>
      <c r="U635" s="141"/>
    </row>
    <row r="636" ht="12.75" customHeight="1">
      <c r="A636" s="141"/>
      <c r="B636" s="141"/>
      <c r="C636" s="141"/>
      <c r="D636" s="141"/>
      <c r="E636" s="50"/>
      <c r="F636" s="141"/>
      <c r="G636" s="141"/>
      <c r="H636" s="141"/>
      <c r="I636" s="141"/>
      <c r="J636" s="141"/>
      <c r="K636" s="141"/>
      <c r="L636" s="141"/>
      <c r="M636" s="144"/>
      <c r="N636" s="144"/>
      <c r="O636" s="141"/>
      <c r="P636" s="145"/>
      <c r="Q636" s="141"/>
      <c r="R636" s="144"/>
      <c r="S636" s="141"/>
      <c r="T636" s="141"/>
      <c r="U636" s="141"/>
    </row>
    <row r="637" ht="12.75" customHeight="1">
      <c r="A637" s="141"/>
      <c r="B637" s="141"/>
      <c r="C637" s="141"/>
      <c r="D637" s="141"/>
      <c r="E637" s="50"/>
      <c r="F637" s="141"/>
      <c r="G637" s="141"/>
      <c r="H637" s="141"/>
      <c r="I637" s="141"/>
      <c r="J637" s="141"/>
      <c r="K637" s="141"/>
      <c r="L637" s="141"/>
      <c r="M637" s="144"/>
      <c r="N637" s="144"/>
      <c r="O637" s="141"/>
      <c r="P637" s="145"/>
      <c r="Q637" s="141"/>
      <c r="R637" s="144"/>
      <c r="S637" s="141"/>
      <c r="T637" s="141"/>
      <c r="U637" s="141"/>
    </row>
    <row r="638" ht="12.75" customHeight="1">
      <c r="A638" s="141"/>
      <c r="B638" s="141"/>
      <c r="C638" s="141"/>
      <c r="D638" s="141"/>
      <c r="E638" s="50"/>
      <c r="F638" s="141"/>
      <c r="G638" s="141"/>
      <c r="H638" s="141"/>
      <c r="I638" s="141"/>
      <c r="J638" s="141"/>
      <c r="K638" s="141"/>
      <c r="L638" s="141"/>
      <c r="M638" s="144"/>
      <c r="N638" s="144"/>
      <c r="O638" s="141"/>
      <c r="P638" s="145"/>
      <c r="Q638" s="141"/>
      <c r="R638" s="144"/>
      <c r="S638" s="141"/>
      <c r="T638" s="141"/>
      <c r="U638" s="141"/>
    </row>
    <row r="639" ht="12.75" customHeight="1">
      <c r="A639" s="141"/>
      <c r="B639" s="141"/>
      <c r="C639" s="141"/>
      <c r="D639" s="141"/>
      <c r="E639" s="50"/>
      <c r="F639" s="141"/>
      <c r="G639" s="141"/>
      <c r="H639" s="141"/>
      <c r="I639" s="141"/>
      <c r="J639" s="141"/>
      <c r="K639" s="141"/>
      <c r="L639" s="141"/>
      <c r="M639" s="144"/>
      <c r="N639" s="144"/>
      <c r="O639" s="141"/>
      <c r="P639" s="145"/>
      <c r="Q639" s="141"/>
      <c r="R639" s="144"/>
      <c r="S639" s="141"/>
      <c r="T639" s="141"/>
      <c r="U639" s="141"/>
    </row>
    <row r="640" ht="12.75" customHeight="1">
      <c r="A640" s="141"/>
      <c r="B640" s="141"/>
      <c r="C640" s="141"/>
      <c r="D640" s="141"/>
      <c r="E640" s="50"/>
      <c r="F640" s="141"/>
      <c r="G640" s="141"/>
      <c r="H640" s="141"/>
      <c r="I640" s="141"/>
      <c r="J640" s="141"/>
      <c r="K640" s="141"/>
      <c r="L640" s="141"/>
      <c r="M640" s="144"/>
      <c r="N640" s="144"/>
      <c r="O640" s="141"/>
      <c r="P640" s="145"/>
      <c r="Q640" s="141"/>
      <c r="R640" s="144"/>
      <c r="S640" s="141"/>
      <c r="T640" s="141"/>
      <c r="U640" s="141"/>
    </row>
    <row r="641" ht="12.75" customHeight="1">
      <c r="A641" s="141"/>
      <c r="B641" s="141"/>
      <c r="C641" s="141"/>
      <c r="D641" s="141"/>
      <c r="E641" s="50"/>
      <c r="F641" s="141"/>
      <c r="G641" s="141"/>
      <c r="H641" s="141"/>
      <c r="I641" s="141"/>
      <c r="J641" s="141"/>
      <c r="K641" s="141"/>
      <c r="L641" s="141"/>
      <c r="M641" s="144"/>
      <c r="N641" s="144"/>
      <c r="O641" s="141"/>
      <c r="P641" s="145"/>
      <c r="Q641" s="141"/>
      <c r="R641" s="144"/>
      <c r="S641" s="141"/>
      <c r="T641" s="141"/>
      <c r="U641" s="141"/>
    </row>
    <row r="642" ht="12.75" customHeight="1">
      <c r="A642" s="141"/>
      <c r="B642" s="141"/>
      <c r="C642" s="141"/>
      <c r="D642" s="141"/>
      <c r="E642" s="50"/>
      <c r="F642" s="141"/>
      <c r="G642" s="141"/>
      <c r="H642" s="141"/>
      <c r="I642" s="141"/>
      <c r="J642" s="141"/>
      <c r="K642" s="141"/>
      <c r="L642" s="141"/>
      <c r="M642" s="144"/>
      <c r="N642" s="144"/>
      <c r="O642" s="141"/>
      <c r="P642" s="145"/>
      <c r="Q642" s="141"/>
      <c r="R642" s="144"/>
      <c r="S642" s="141"/>
      <c r="T642" s="141"/>
      <c r="U642" s="141"/>
    </row>
    <row r="643" ht="12.75" customHeight="1">
      <c r="A643" s="141"/>
      <c r="B643" s="141"/>
      <c r="C643" s="141"/>
      <c r="D643" s="141"/>
      <c r="E643" s="50"/>
      <c r="F643" s="141"/>
      <c r="G643" s="141"/>
      <c r="H643" s="141"/>
      <c r="I643" s="141"/>
      <c r="J643" s="141"/>
      <c r="K643" s="141"/>
      <c r="L643" s="141"/>
      <c r="M643" s="144"/>
      <c r="N643" s="144"/>
      <c r="O643" s="141"/>
      <c r="P643" s="145"/>
      <c r="Q643" s="141"/>
      <c r="R643" s="144"/>
      <c r="S643" s="141"/>
      <c r="T643" s="141"/>
      <c r="U643" s="141"/>
    </row>
    <row r="644" ht="12.75" customHeight="1">
      <c r="A644" s="141"/>
      <c r="B644" s="141"/>
      <c r="C644" s="141"/>
      <c r="D644" s="141"/>
      <c r="E644" s="50"/>
      <c r="F644" s="141"/>
      <c r="G644" s="141"/>
      <c r="H644" s="141"/>
      <c r="I644" s="141"/>
      <c r="J644" s="141"/>
      <c r="K644" s="141"/>
      <c r="L644" s="141"/>
      <c r="M644" s="144"/>
      <c r="N644" s="144"/>
      <c r="O644" s="141"/>
      <c r="P644" s="145"/>
      <c r="Q644" s="141"/>
      <c r="R644" s="144"/>
      <c r="S644" s="141"/>
      <c r="T644" s="141"/>
      <c r="U644" s="141"/>
    </row>
    <row r="645" ht="12.75" customHeight="1">
      <c r="A645" s="141"/>
      <c r="B645" s="141"/>
      <c r="C645" s="141"/>
      <c r="D645" s="141"/>
      <c r="E645" s="50"/>
      <c r="F645" s="141"/>
      <c r="G645" s="141"/>
      <c r="H645" s="141"/>
      <c r="I645" s="141"/>
      <c r="J645" s="141"/>
      <c r="K645" s="141"/>
      <c r="L645" s="141"/>
      <c r="M645" s="144"/>
      <c r="N645" s="144"/>
      <c r="O645" s="141"/>
      <c r="P645" s="145"/>
      <c r="Q645" s="141"/>
      <c r="R645" s="144"/>
      <c r="S645" s="141"/>
      <c r="T645" s="141"/>
      <c r="U645" s="141"/>
    </row>
    <row r="646" ht="12.75" customHeight="1">
      <c r="A646" s="141"/>
      <c r="B646" s="141"/>
      <c r="C646" s="141"/>
      <c r="D646" s="141"/>
      <c r="E646" s="50"/>
      <c r="F646" s="141"/>
      <c r="G646" s="141"/>
      <c r="H646" s="141"/>
      <c r="I646" s="141"/>
      <c r="J646" s="141"/>
      <c r="K646" s="141"/>
      <c r="L646" s="141"/>
      <c r="M646" s="144"/>
      <c r="N646" s="144"/>
      <c r="O646" s="141"/>
      <c r="P646" s="145"/>
      <c r="Q646" s="141"/>
      <c r="R646" s="144"/>
      <c r="S646" s="141"/>
      <c r="T646" s="141"/>
      <c r="U646" s="141"/>
    </row>
    <row r="647" ht="12.75" customHeight="1">
      <c r="A647" s="141"/>
      <c r="B647" s="141"/>
      <c r="C647" s="141"/>
      <c r="D647" s="141"/>
      <c r="E647" s="50"/>
      <c r="F647" s="141"/>
      <c r="G647" s="141"/>
      <c r="H647" s="141"/>
      <c r="I647" s="141"/>
      <c r="J647" s="141"/>
      <c r="K647" s="141"/>
      <c r="L647" s="141"/>
      <c r="M647" s="144"/>
      <c r="N647" s="144"/>
      <c r="O647" s="141"/>
      <c r="P647" s="145"/>
      <c r="Q647" s="141"/>
      <c r="R647" s="144"/>
      <c r="S647" s="141"/>
      <c r="T647" s="141"/>
      <c r="U647" s="141"/>
    </row>
    <row r="648" ht="12.75" customHeight="1">
      <c r="A648" s="141"/>
      <c r="B648" s="141"/>
      <c r="C648" s="141"/>
      <c r="D648" s="141"/>
      <c r="E648" s="50"/>
      <c r="F648" s="141"/>
      <c r="G648" s="141"/>
      <c r="H648" s="141"/>
      <c r="I648" s="141"/>
      <c r="J648" s="141"/>
      <c r="K648" s="141"/>
      <c r="L648" s="141"/>
      <c r="M648" s="144"/>
      <c r="N648" s="144"/>
      <c r="O648" s="141"/>
      <c r="P648" s="145"/>
      <c r="Q648" s="141"/>
      <c r="R648" s="144"/>
      <c r="S648" s="141"/>
      <c r="T648" s="141"/>
      <c r="U648" s="141"/>
    </row>
    <row r="649" ht="12.75" customHeight="1">
      <c r="A649" s="141"/>
      <c r="B649" s="141"/>
      <c r="C649" s="141"/>
      <c r="D649" s="141"/>
      <c r="E649" s="50"/>
      <c r="F649" s="141"/>
      <c r="G649" s="141"/>
      <c r="H649" s="141"/>
      <c r="I649" s="141"/>
      <c r="J649" s="141"/>
      <c r="K649" s="141"/>
      <c r="L649" s="141"/>
      <c r="M649" s="144"/>
      <c r="N649" s="144"/>
      <c r="O649" s="141"/>
      <c r="P649" s="145"/>
      <c r="Q649" s="141"/>
      <c r="R649" s="144"/>
      <c r="S649" s="141"/>
      <c r="T649" s="141"/>
      <c r="U649" s="141"/>
    </row>
    <row r="650" ht="12.75" customHeight="1">
      <c r="A650" s="141"/>
      <c r="B650" s="141"/>
      <c r="C650" s="141"/>
      <c r="D650" s="141"/>
      <c r="E650" s="50"/>
      <c r="F650" s="141"/>
      <c r="G650" s="141"/>
      <c r="H650" s="141"/>
      <c r="I650" s="141"/>
      <c r="J650" s="141"/>
      <c r="K650" s="141"/>
      <c r="L650" s="141"/>
      <c r="M650" s="144"/>
      <c r="N650" s="144"/>
      <c r="O650" s="141"/>
      <c r="P650" s="145"/>
      <c r="Q650" s="141"/>
      <c r="R650" s="144"/>
      <c r="S650" s="141"/>
      <c r="T650" s="141"/>
      <c r="U650" s="141"/>
    </row>
    <row r="651" ht="12.75" customHeight="1">
      <c r="A651" s="141"/>
      <c r="B651" s="141"/>
      <c r="C651" s="141"/>
      <c r="D651" s="141"/>
      <c r="E651" s="50"/>
      <c r="F651" s="141"/>
      <c r="G651" s="141"/>
      <c r="H651" s="141"/>
      <c r="I651" s="141"/>
      <c r="J651" s="141"/>
      <c r="K651" s="141"/>
      <c r="L651" s="141"/>
      <c r="M651" s="144"/>
      <c r="N651" s="144"/>
      <c r="O651" s="141"/>
      <c r="P651" s="145"/>
      <c r="Q651" s="141"/>
      <c r="R651" s="144"/>
      <c r="S651" s="141"/>
      <c r="T651" s="141"/>
      <c r="U651" s="141"/>
    </row>
    <row r="652" ht="12.75" customHeight="1">
      <c r="A652" s="141"/>
      <c r="B652" s="141"/>
      <c r="C652" s="141"/>
      <c r="D652" s="141"/>
      <c r="E652" s="50"/>
      <c r="F652" s="141"/>
      <c r="G652" s="141"/>
      <c r="H652" s="141"/>
      <c r="I652" s="141"/>
      <c r="J652" s="141"/>
      <c r="K652" s="141"/>
      <c r="L652" s="141"/>
      <c r="M652" s="144"/>
      <c r="N652" s="144"/>
      <c r="O652" s="141"/>
      <c r="P652" s="145"/>
      <c r="Q652" s="141"/>
      <c r="R652" s="144"/>
      <c r="S652" s="141"/>
      <c r="T652" s="141"/>
      <c r="U652" s="141"/>
    </row>
    <row r="653" ht="12.75" customHeight="1">
      <c r="A653" s="141"/>
      <c r="B653" s="141"/>
      <c r="C653" s="141"/>
      <c r="D653" s="141"/>
      <c r="E653" s="50"/>
      <c r="F653" s="141"/>
      <c r="G653" s="141"/>
      <c r="H653" s="141"/>
      <c r="I653" s="141"/>
      <c r="J653" s="141"/>
      <c r="K653" s="141"/>
      <c r="L653" s="141"/>
      <c r="M653" s="144"/>
      <c r="N653" s="144"/>
      <c r="O653" s="141"/>
      <c r="P653" s="145"/>
      <c r="Q653" s="141"/>
      <c r="R653" s="144"/>
      <c r="S653" s="141"/>
      <c r="T653" s="141"/>
      <c r="U653" s="141"/>
    </row>
    <row r="654" ht="12.75" customHeight="1">
      <c r="A654" s="141"/>
      <c r="B654" s="141"/>
      <c r="C654" s="141"/>
      <c r="D654" s="141"/>
      <c r="E654" s="50"/>
      <c r="F654" s="141"/>
      <c r="G654" s="141"/>
      <c r="H654" s="141"/>
      <c r="I654" s="141"/>
      <c r="J654" s="141"/>
      <c r="K654" s="141"/>
      <c r="L654" s="141"/>
      <c r="M654" s="144"/>
      <c r="N654" s="144"/>
      <c r="O654" s="141"/>
      <c r="P654" s="145"/>
      <c r="Q654" s="141"/>
      <c r="R654" s="144"/>
      <c r="S654" s="141"/>
      <c r="T654" s="141"/>
      <c r="U654" s="141"/>
    </row>
    <row r="655" ht="12.75" customHeight="1">
      <c r="A655" s="141"/>
      <c r="B655" s="141"/>
      <c r="C655" s="141"/>
      <c r="D655" s="141"/>
      <c r="E655" s="50"/>
      <c r="F655" s="141"/>
      <c r="G655" s="141"/>
      <c r="H655" s="141"/>
      <c r="I655" s="141"/>
      <c r="J655" s="141"/>
      <c r="K655" s="141"/>
      <c r="L655" s="141"/>
      <c r="M655" s="144"/>
      <c r="N655" s="144"/>
      <c r="O655" s="141"/>
      <c r="P655" s="145"/>
      <c r="Q655" s="141"/>
      <c r="R655" s="144"/>
      <c r="S655" s="141"/>
      <c r="T655" s="141"/>
      <c r="U655" s="141"/>
    </row>
    <row r="656" ht="12.75" customHeight="1">
      <c r="A656" s="141"/>
      <c r="B656" s="141"/>
      <c r="C656" s="141"/>
      <c r="D656" s="141"/>
      <c r="E656" s="50"/>
      <c r="F656" s="141"/>
      <c r="G656" s="141"/>
      <c r="H656" s="141"/>
      <c r="I656" s="141"/>
      <c r="J656" s="141"/>
      <c r="K656" s="141"/>
      <c r="L656" s="141"/>
      <c r="M656" s="144"/>
      <c r="N656" s="144"/>
      <c r="O656" s="141"/>
      <c r="P656" s="145"/>
      <c r="Q656" s="141"/>
      <c r="R656" s="144"/>
      <c r="S656" s="141"/>
      <c r="T656" s="141"/>
      <c r="U656" s="141"/>
    </row>
    <row r="657" ht="12.75" customHeight="1">
      <c r="A657" s="141"/>
      <c r="B657" s="141"/>
      <c r="C657" s="141"/>
      <c r="D657" s="141"/>
      <c r="E657" s="50"/>
      <c r="F657" s="141"/>
      <c r="G657" s="141"/>
      <c r="H657" s="141"/>
      <c r="I657" s="141"/>
      <c r="J657" s="141"/>
      <c r="K657" s="141"/>
      <c r="L657" s="141"/>
      <c r="M657" s="144"/>
      <c r="N657" s="144"/>
      <c r="O657" s="141"/>
      <c r="P657" s="145"/>
      <c r="Q657" s="141"/>
      <c r="R657" s="144"/>
      <c r="S657" s="141"/>
      <c r="T657" s="141"/>
      <c r="U657" s="141"/>
    </row>
    <row r="658" ht="12.75" customHeight="1">
      <c r="A658" s="141"/>
      <c r="B658" s="141"/>
      <c r="C658" s="141"/>
      <c r="D658" s="141"/>
      <c r="E658" s="50"/>
      <c r="F658" s="141"/>
      <c r="G658" s="141"/>
      <c r="H658" s="141"/>
      <c r="I658" s="141"/>
      <c r="J658" s="141"/>
      <c r="K658" s="141"/>
      <c r="L658" s="141"/>
      <c r="M658" s="144"/>
      <c r="N658" s="144"/>
      <c r="O658" s="141"/>
      <c r="P658" s="145"/>
      <c r="Q658" s="141"/>
      <c r="R658" s="144"/>
      <c r="S658" s="141"/>
      <c r="T658" s="141"/>
      <c r="U658" s="141"/>
    </row>
    <row r="659" ht="12.75" customHeight="1">
      <c r="A659" s="141"/>
      <c r="B659" s="141"/>
      <c r="C659" s="141"/>
      <c r="D659" s="141"/>
      <c r="E659" s="50"/>
      <c r="F659" s="141"/>
      <c r="G659" s="141"/>
      <c r="H659" s="141"/>
      <c r="I659" s="141"/>
      <c r="J659" s="141"/>
      <c r="K659" s="141"/>
      <c r="L659" s="141"/>
      <c r="M659" s="144"/>
      <c r="N659" s="144"/>
      <c r="O659" s="141"/>
      <c r="P659" s="145"/>
      <c r="Q659" s="141"/>
      <c r="R659" s="144"/>
      <c r="S659" s="141"/>
      <c r="T659" s="141"/>
      <c r="U659" s="141"/>
    </row>
    <row r="660" ht="12.75" customHeight="1">
      <c r="A660" s="141"/>
      <c r="B660" s="141"/>
      <c r="C660" s="141"/>
      <c r="D660" s="141"/>
      <c r="E660" s="50"/>
      <c r="F660" s="141"/>
      <c r="G660" s="141"/>
      <c r="H660" s="141"/>
      <c r="I660" s="141"/>
      <c r="J660" s="141"/>
      <c r="K660" s="141"/>
      <c r="L660" s="141"/>
      <c r="M660" s="144"/>
      <c r="N660" s="144"/>
      <c r="O660" s="141"/>
      <c r="P660" s="145"/>
      <c r="Q660" s="141"/>
      <c r="R660" s="144"/>
      <c r="S660" s="141"/>
      <c r="T660" s="141"/>
      <c r="U660" s="141"/>
    </row>
    <row r="661" ht="12.75" customHeight="1">
      <c r="A661" s="141"/>
      <c r="B661" s="141"/>
      <c r="C661" s="141"/>
      <c r="D661" s="141"/>
      <c r="E661" s="50"/>
      <c r="F661" s="141"/>
      <c r="G661" s="141"/>
      <c r="H661" s="141"/>
      <c r="I661" s="141"/>
      <c r="J661" s="141"/>
      <c r="K661" s="141"/>
      <c r="L661" s="141"/>
      <c r="M661" s="144"/>
      <c r="N661" s="144"/>
      <c r="O661" s="141"/>
      <c r="P661" s="145"/>
      <c r="Q661" s="141"/>
      <c r="R661" s="144"/>
      <c r="S661" s="141"/>
      <c r="T661" s="141"/>
      <c r="U661" s="141"/>
    </row>
    <row r="662" ht="12.75" customHeight="1">
      <c r="A662" s="141"/>
      <c r="B662" s="141"/>
      <c r="C662" s="141"/>
      <c r="D662" s="141"/>
      <c r="E662" s="50"/>
      <c r="F662" s="141"/>
      <c r="G662" s="141"/>
      <c r="H662" s="141"/>
      <c r="I662" s="141"/>
      <c r="J662" s="141"/>
      <c r="K662" s="141"/>
      <c r="L662" s="141"/>
      <c r="M662" s="144"/>
      <c r="N662" s="144"/>
      <c r="O662" s="141"/>
      <c r="P662" s="145"/>
      <c r="Q662" s="141"/>
      <c r="R662" s="144"/>
      <c r="S662" s="141"/>
      <c r="T662" s="141"/>
      <c r="U662" s="141"/>
    </row>
    <row r="663" ht="12.75" customHeight="1">
      <c r="A663" s="141"/>
      <c r="B663" s="141"/>
      <c r="C663" s="141"/>
      <c r="D663" s="141"/>
      <c r="E663" s="50"/>
      <c r="F663" s="141"/>
      <c r="G663" s="141"/>
      <c r="H663" s="141"/>
      <c r="I663" s="141"/>
      <c r="J663" s="141"/>
      <c r="K663" s="141"/>
      <c r="L663" s="141"/>
      <c r="M663" s="144"/>
      <c r="N663" s="144"/>
      <c r="O663" s="141"/>
      <c r="P663" s="145"/>
      <c r="Q663" s="141"/>
      <c r="R663" s="144"/>
      <c r="S663" s="141"/>
      <c r="T663" s="141"/>
      <c r="U663" s="141"/>
    </row>
    <row r="664" ht="12.75" customHeight="1">
      <c r="A664" s="141"/>
      <c r="B664" s="141"/>
      <c r="C664" s="141"/>
      <c r="D664" s="141"/>
      <c r="E664" s="50"/>
      <c r="F664" s="141"/>
      <c r="G664" s="141"/>
      <c r="H664" s="141"/>
      <c r="I664" s="141"/>
      <c r="J664" s="141"/>
      <c r="K664" s="141"/>
      <c r="L664" s="141"/>
      <c r="M664" s="144"/>
      <c r="N664" s="144"/>
      <c r="O664" s="141"/>
      <c r="P664" s="145"/>
      <c r="Q664" s="141"/>
      <c r="R664" s="144"/>
      <c r="S664" s="141"/>
      <c r="T664" s="141"/>
      <c r="U664" s="141"/>
    </row>
    <row r="665" ht="12.75" customHeight="1">
      <c r="A665" s="141"/>
      <c r="B665" s="141"/>
      <c r="C665" s="141"/>
      <c r="D665" s="141"/>
      <c r="E665" s="50"/>
      <c r="F665" s="141"/>
      <c r="G665" s="141"/>
      <c r="H665" s="141"/>
      <c r="I665" s="141"/>
      <c r="J665" s="141"/>
      <c r="K665" s="141"/>
      <c r="L665" s="141"/>
      <c r="M665" s="144"/>
      <c r="N665" s="144"/>
      <c r="O665" s="141"/>
      <c r="P665" s="145"/>
      <c r="Q665" s="141"/>
      <c r="R665" s="144"/>
      <c r="S665" s="141"/>
      <c r="T665" s="141"/>
      <c r="U665" s="141"/>
    </row>
    <row r="666" ht="12.75" customHeight="1">
      <c r="A666" s="141"/>
      <c r="B666" s="141"/>
      <c r="C666" s="141"/>
      <c r="D666" s="141"/>
      <c r="E666" s="50"/>
      <c r="F666" s="141"/>
      <c r="G666" s="141"/>
      <c r="H666" s="141"/>
      <c r="I666" s="141"/>
      <c r="J666" s="141"/>
      <c r="K666" s="141"/>
      <c r="L666" s="141"/>
      <c r="M666" s="144"/>
      <c r="N666" s="144"/>
      <c r="O666" s="141"/>
      <c r="P666" s="145"/>
      <c r="Q666" s="141"/>
      <c r="R666" s="144"/>
      <c r="S666" s="141"/>
      <c r="T666" s="141"/>
      <c r="U666" s="141"/>
    </row>
    <row r="667" ht="12.75" customHeight="1">
      <c r="A667" s="141"/>
      <c r="B667" s="141"/>
      <c r="C667" s="141"/>
      <c r="D667" s="141"/>
      <c r="E667" s="50"/>
      <c r="F667" s="141"/>
      <c r="G667" s="141"/>
      <c r="H667" s="141"/>
      <c r="I667" s="141"/>
      <c r="J667" s="141"/>
      <c r="K667" s="141"/>
      <c r="L667" s="141"/>
      <c r="M667" s="144"/>
      <c r="N667" s="144"/>
      <c r="O667" s="141"/>
      <c r="P667" s="145"/>
      <c r="Q667" s="141"/>
      <c r="R667" s="144"/>
      <c r="S667" s="141"/>
      <c r="T667" s="141"/>
      <c r="U667" s="141"/>
    </row>
    <row r="668" ht="12.75" customHeight="1">
      <c r="A668" s="141"/>
      <c r="B668" s="141"/>
      <c r="C668" s="141"/>
      <c r="D668" s="141"/>
      <c r="E668" s="50"/>
      <c r="F668" s="141"/>
      <c r="G668" s="141"/>
      <c r="H668" s="141"/>
      <c r="I668" s="141"/>
      <c r="J668" s="141"/>
      <c r="K668" s="141"/>
      <c r="L668" s="141"/>
      <c r="M668" s="144"/>
      <c r="N668" s="144"/>
      <c r="O668" s="141"/>
      <c r="P668" s="145"/>
      <c r="Q668" s="141"/>
      <c r="R668" s="144"/>
      <c r="S668" s="141"/>
      <c r="T668" s="141"/>
      <c r="U668" s="141"/>
    </row>
    <row r="669" ht="12.75" customHeight="1">
      <c r="A669" s="141"/>
      <c r="B669" s="141"/>
      <c r="C669" s="141"/>
      <c r="D669" s="141"/>
      <c r="E669" s="50"/>
      <c r="F669" s="141"/>
      <c r="G669" s="141"/>
      <c r="H669" s="141"/>
      <c r="I669" s="141"/>
      <c r="J669" s="141"/>
      <c r="K669" s="141"/>
      <c r="L669" s="141"/>
      <c r="M669" s="144"/>
      <c r="N669" s="144"/>
      <c r="O669" s="141"/>
      <c r="P669" s="145"/>
      <c r="Q669" s="141"/>
      <c r="R669" s="144"/>
      <c r="S669" s="141"/>
      <c r="T669" s="141"/>
      <c r="U669" s="141"/>
    </row>
    <row r="670" ht="12.75" customHeight="1">
      <c r="A670" s="141"/>
      <c r="B670" s="141"/>
      <c r="C670" s="141"/>
      <c r="D670" s="141"/>
      <c r="E670" s="50"/>
      <c r="F670" s="141"/>
      <c r="G670" s="141"/>
      <c r="H670" s="141"/>
      <c r="I670" s="141"/>
      <c r="J670" s="141"/>
      <c r="K670" s="141"/>
      <c r="L670" s="141"/>
      <c r="M670" s="144"/>
      <c r="N670" s="144"/>
      <c r="O670" s="141"/>
      <c r="P670" s="145"/>
      <c r="Q670" s="141"/>
      <c r="R670" s="144"/>
      <c r="S670" s="141"/>
      <c r="T670" s="141"/>
      <c r="U670" s="141"/>
    </row>
    <row r="671" ht="12.75" customHeight="1">
      <c r="A671" s="141"/>
      <c r="B671" s="141"/>
      <c r="C671" s="141"/>
      <c r="D671" s="141"/>
      <c r="E671" s="50"/>
      <c r="F671" s="141"/>
      <c r="G671" s="141"/>
      <c r="H671" s="141"/>
      <c r="I671" s="141"/>
      <c r="J671" s="141"/>
      <c r="K671" s="141"/>
      <c r="L671" s="141"/>
      <c r="M671" s="144"/>
      <c r="N671" s="144"/>
      <c r="O671" s="141"/>
      <c r="P671" s="145"/>
      <c r="Q671" s="141"/>
      <c r="R671" s="144"/>
      <c r="S671" s="141"/>
      <c r="T671" s="141"/>
      <c r="U671" s="141"/>
    </row>
    <row r="672" ht="12.75" customHeight="1">
      <c r="A672" s="141"/>
      <c r="B672" s="141"/>
      <c r="C672" s="141"/>
      <c r="D672" s="141"/>
      <c r="E672" s="50"/>
      <c r="F672" s="141"/>
      <c r="G672" s="141"/>
      <c r="H672" s="141"/>
      <c r="I672" s="141"/>
      <c r="J672" s="141"/>
      <c r="K672" s="141"/>
      <c r="L672" s="141"/>
      <c r="M672" s="144"/>
      <c r="N672" s="144"/>
      <c r="O672" s="141"/>
      <c r="P672" s="145"/>
      <c r="Q672" s="141"/>
      <c r="R672" s="144"/>
      <c r="S672" s="141"/>
      <c r="T672" s="141"/>
      <c r="U672" s="141"/>
    </row>
    <row r="673" ht="12.75" customHeight="1">
      <c r="A673" s="141"/>
      <c r="B673" s="141"/>
      <c r="C673" s="141"/>
      <c r="D673" s="141"/>
      <c r="E673" s="50"/>
      <c r="F673" s="141"/>
      <c r="G673" s="141"/>
      <c r="H673" s="141"/>
      <c r="I673" s="141"/>
      <c r="J673" s="141"/>
      <c r="K673" s="141"/>
      <c r="L673" s="141"/>
      <c r="M673" s="144"/>
      <c r="N673" s="144"/>
      <c r="O673" s="141"/>
      <c r="P673" s="145"/>
      <c r="Q673" s="141"/>
      <c r="R673" s="144"/>
      <c r="S673" s="141"/>
      <c r="T673" s="141"/>
      <c r="U673" s="141"/>
    </row>
    <row r="674" ht="12.75" customHeight="1">
      <c r="A674" s="141"/>
      <c r="B674" s="141"/>
      <c r="C674" s="141"/>
      <c r="D674" s="141"/>
      <c r="E674" s="50"/>
      <c r="F674" s="141"/>
      <c r="G674" s="141"/>
      <c r="H674" s="141"/>
      <c r="I674" s="141"/>
      <c r="J674" s="141"/>
      <c r="K674" s="141"/>
      <c r="L674" s="141"/>
      <c r="M674" s="144"/>
      <c r="N674" s="144"/>
      <c r="O674" s="141"/>
      <c r="P674" s="145"/>
      <c r="Q674" s="141"/>
      <c r="R674" s="144"/>
      <c r="S674" s="141"/>
      <c r="T674" s="141"/>
      <c r="U674" s="141"/>
    </row>
    <row r="675" ht="12.75" customHeight="1">
      <c r="A675" s="141"/>
      <c r="B675" s="141"/>
      <c r="C675" s="141"/>
      <c r="D675" s="141"/>
      <c r="E675" s="50"/>
      <c r="F675" s="141"/>
      <c r="G675" s="141"/>
      <c r="H675" s="141"/>
      <c r="I675" s="141"/>
      <c r="J675" s="141"/>
      <c r="K675" s="141"/>
      <c r="L675" s="141"/>
      <c r="M675" s="144"/>
      <c r="N675" s="144"/>
      <c r="O675" s="141"/>
      <c r="P675" s="145"/>
      <c r="Q675" s="141"/>
      <c r="R675" s="144"/>
      <c r="S675" s="141"/>
      <c r="T675" s="141"/>
      <c r="U675" s="141"/>
    </row>
    <row r="676" ht="12.75" customHeight="1">
      <c r="A676" s="141"/>
      <c r="B676" s="141"/>
      <c r="C676" s="141"/>
      <c r="D676" s="141"/>
      <c r="E676" s="50"/>
      <c r="F676" s="141"/>
      <c r="G676" s="141"/>
      <c r="H676" s="141"/>
      <c r="I676" s="141"/>
      <c r="J676" s="141"/>
      <c r="K676" s="141"/>
      <c r="L676" s="141"/>
      <c r="M676" s="144"/>
      <c r="N676" s="144"/>
      <c r="O676" s="141"/>
      <c r="P676" s="145"/>
      <c r="Q676" s="141"/>
      <c r="R676" s="144"/>
      <c r="S676" s="141"/>
      <c r="T676" s="141"/>
      <c r="U676" s="141"/>
    </row>
    <row r="677" ht="12.75" customHeight="1">
      <c r="A677" s="141"/>
      <c r="B677" s="141"/>
      <c r="C677" s="141"/>
      <c r="D677" s="141"/>
      <c r="E677" s="50"/>
      <c r="F677" s="141"/>
      <c r="G677" s="141"/>
      <c r="H677" s="141"/>
      <c r="I677" s="141"/>
      <c r="J677" s="141"/>
      <c r="K677" s="141"/>
      <c r="L677" s="141"/>
      <c r="M677" s="144"/>
      <c r="N677" s="144"/>
      <c r="O677" s="141"/>
      <c r="P677" s="145"/>
      <c r="Q677" s="141"/>
      <c r="R677" s="144"/>
      <c r="S677" s="141"/>
      <c r="T677" s="141"/>
      <c r="U677" s="141"/>
    </row>
    <row r="678" ht="12.75" customHeight="1">
      <c r="A678" s="141"/>
      <c r="B678" s="141"/>
      <c r="C678" s="141"/>
      <c r="D678" s="141"/>
      <c r="E678" s="50"/>
      <c r="F678" s="141"/>
      <c r="G678" s="141"/>
      <c r="H678" s="141"/>
      <c r="I678" s="141"/>
      <c r="J678" s="141"/>
      <c r="K678" s="141"/>
      <c r="L678" s="141"/>
      <c r="M678" s="144"/>
      <c r="N678" s="144"/>
      <c r="O678" s="141"/>
      <c r="P678" s="145"/>
      <c r="Q678" s="141"/>
      <c r="R678" s="144"/>
      <c r="S678" s="141"/>
      <c r="T678" s="141"/>
      <c r="U678" s="141"/>
    </row>
    <row r="679" ht="12.75" customHeight="1">
      <c r="A679" s="141"/>
      <c r="B679" s="141"/>
      <c r="C679" s="141"/>
      <c r="D679" s="141"/>
      <c r="E679" s="50"/>
      <c r="F679" s="141"/>
      <c r="G679" s="141"/>
      <c r="H679" s="141"/>
      <c r="I679" s="141"/>
      <c r="J679" s="141"/>
      <c r="K679" s="141"/>
      <c r="L679" s="141"/>
      <c r="M679" s="144"/>
      <c r="N679" s="144"/>
      <c r="O679" s="141"/>
      <c r="P679" s="145"/>
      <c r="Q679" s="141"/>
      <c r="R679" s="144"/>
      <c r="S679" s="141"/>
      <c r="T679" s="141"/>
      <c r="U679" s="141"/>
    </row>
    <row r="680" ht="12.75" customHeight="1">
      <c r="A680" s="141"/>
      <c r="B680" s="141"/>
      <c r="C680" s="141"/>
      <c r="D680" s="141"/>
      <c r="E680" s="50"/>
      <c r="F680" s="141"/>
      <c r="G680" s="141"/>
      <c r="H680" s="141"/>
      <c r="I680" s="141"/>
      <c r="J680" s="141"/>
      <c r="K680" s="141"/>
      <c r="L680" s="141"/>
      <c r="M680" s="144"/>
      <c r="N680" s="144"/>
      <c r="O680" s="141"/>
      <c r="P680" s="145"/>
      <c r="Q680" s="141"/>
      <c r="R680" s="144"/>
      <c r="S680" s="141"/>
      <c r="T680" s="141"/>
      <c r="U680" s="141"/>
    </row>
    <row r="681" ht="12.75" customHeight="1">
      <c r="A681" s="141"/>
      <c r="B681" s="141"/>
      <c r="C681" s="141"/>
      <c r="D681" s="141"/>
      <c r="E681" s="50"/>
      <c r="F681" s="141"/>
      <c r="G681" s="141"/>
      <c r="H681" s="141"/>
      <c r="I681" s="141"/>
      <c r="J681" s="141"/>
      <c r="K681" s="141"/>
      <c r="L681" s="141"/>
      <c r="M681" s="144"/>
      <c r="N681" s="144"/>
      <c r="O681" s="141"/>
      <c r="P681" s="145"/>
      <c r="Q681" s="141"/>
      <c r="R681" s="144"/>
      <c r="S681" s="141"/>
      <c r="T681" s="141"/>
      <c r="U681" s="141"/>
    </row>
    <row r="682" ht="12.75" customHeight="1">
      <c r="A682" s="141"/>
      <c r="B682" s="141"/>
      <c r="C682" s="141"/>
      <c r="D682" s="141"/>
      <c r="E682" s="50"/>
      <c r="F682" s="141"/>
      <c r="G682" s="141"/>
      <c r="H682" s="141"/>
      <c r="I682" s="141"/>
      <c r="J682" s="141"/>
      <c r="K682" s="141"/>
      <c r="L682" s="141"/>
      <c r="M682" s="144"/>
      <c r="N682" s="144"/>
      <c r="O682" s="141"/>
      <c r="P682" s="145"/>
      <c r="Q682" s="141"/>
      <c r="R682" s="144"/>
      <c r="S682" s="141"/>
      <c r="T682" s="141"/>
      <c r="U682" s="141"/>
    </row>
    <row r="683" ht="12.75" customHeight="1">
      <c r="A683" s="141"/>
      <c r="B683" s="141"/>
      <c r="C683" s="141"/>
      <c r="D683" s="141"/>
      <c r="E683" s="50"/>
      <c r="F683" s="141"/>
      <c r="G683" s="141"/>
      <c r="H683" s="141"/>
      <c r="I683" s="141"/>
      <c r="J683" s="141"/>
      <c r="K683" s="141"/>
      <c r="L683" s="141"/>
      <c r="M683" s="144"/>
      <c r="N683" s="144"/>
      <c r="O683" s="141"/>
      <c r="P683" s="145"/>
      <c r="Q683" s="141"/>
      <c r="R683" s="144"/>
      <c r="S683" s="141"/>
      <c r="T683" s="141"/>
      <c r="U683" s="141"/>
    </row>
    <row r="684" ht="12.75" customHeight="1">
      <c r="A684" s="141"/>
      <c r="B684" s="141"/>
      <c r="C684" s="141"/>
      <c r="D684" s="141"/>
      <c r="E684" s="50"/>
      <c r="F684" s="141"/>
      <c r="G684" s="141"/>
      <c r="H684" s="141"/>
      <c r="I684" s="141"/>
      <c r="J684" s="141"/>
      <c r="K684" s="141"/>
      <c r="L684" s="141"/>
      <c r="M684" s="144"/>
      <c r="N684" s="144"/>
      <c r="O684" s="141"/>
      <c r="P684" s="145"/>
      <c r="Q684" s="141"/>
      <c r="R684" s="144"/>
      <c r="S684" s="141"/>
      <c r="T684" s="141"/>
      <c r="U684" s="141"/>
    </row>
    <row r="685" ht="12.75" customHeight="1">
      <c r="A685" s="141"/>
      <c r="B685" s="141"/>
      <c r="C685" s="141"/>
      <c r="D685" s="141"/>
      <c r="E685" s="50"/>
      <c r="F685" s="141"/>
      <c r="G685" s="141"/>
      <c r="H685" s="141"/>
      <c r="I685" s="141"/>
      <c r="J685" s="141"/>
      <c r="K685" s="141"/>
      <c r="L685" s="141"/>
      <c r="M685" s="144"/>
      <c r="N685" s="144"/>
      <c r="O685" s="141"/>
      <c r="P685" s="145"/>
      <c r="Q685" s="141"/>
      <c r="R685" s="144"/>
      <c r="S685" s="141"/>
      <c r="T685" s="141"/>
      <c r="U685" s="141"/>
    </row>
    <row r="686" ht="12.75" customHeight="1">
      <c r="A686" s="141"/>
      <c r="B686" s="141"/>
      <c r="C686" s="141"/>
      <c r="D686" s="141"/>
      <c r="E686" s="50"/>
      <c r="F686" s="141"/>
      <c r="G686" s="141"/>
      <c r="H686" s="141"/>
      <c r="I686" s="141"/>
      <c r="J686" s="141"/>
      <c r="K686" s="141"/>
      <c r="L686" s="141"/>
      <c r="M686" s="144"/>
      <c r="N686" s="144"/>
      <c r="O686" s="141"/>
      <c r="P686" s="145"/>
      <c r="Q686" s="141"/>
      <c r="R686" s="144"/>
      <c r="S686" s="141"/>
      <c r="T686" s="141"/>
      <c r="U686" s="141"/>
    </row>
    <row r="687" ht="12.75" customHeight="1">
      <c r="A687" s="141"/>
      <c r="B687" s="141"/>
      <c r="C687" s="141"/>
      <c r="D687" s="141"/>
      <c r="E687" s="50"/>
      <c r="F687" s="141"/>
      <c r="G687" s="141"/>
      <c r="H687" s="141"/>
      <c r="I687" s="141"/>
      <c r="J687" s="141"/>
      <c r="K687" s="141"/>
      <c r="L687" s="141"/>
      <c r="M687" s="144"/>
      <c r="N687" s="144"/>
      <c r="O687" s="141"/>
      <c r="P687" s="145"/>
      <c r="Q687" s="141"/>
      <c r="R687" s="144"/>
      <c r="S687" s="141"/>
      <c r="T687" s="141"/>
      <c r="U687" s="141"/>
    </row>
    <row r="688" ht="12.75" customHeight="1">
      <c r="A688" s="141"/>
      <c r="B688" s="141"/>
      <c r="C688" s="141"/>
      <c r="D688" s="141"/>
      <c r="E688" s="50"/>
      <c r="F688" s="141"/>
      <c r="G688" s="141"/>
      <c r="H688" s="141"/>
      <c r="I688" s="141"/>
      <c r="J688" s="141"/>
      <c r="K688" s="141"/>
      <c r="L688" s="141"/>
      <c r="M688" s="144"/>
      <c r="N688" s="144"/>
      <c r="O688" s="141"/>
      <c r="P688" s="145"/>
      <c r="Q688" s="141"/>
      <c r="R688" s="144"/>
      <c r="S688" s="141"/>
      <c r="T688" s="141"/>
      <c r="U688" s="141"/>
    </row>
    <row r="689" ht="12.75" customHeight="1">
      <c r="A689" s="141"/>
      <c r="B689" s="141"/>
      <c r="C689" s="141"/>
      <c r="D689" s="141"/>
      <c r="E689" s="50"/>
      <c r="F689" s="141"/>
      <c r="G689" s="141"/>
      <c r="H689" s="141"/>
      <c r="I689" s="141"/>
      <c r="J689" s="141"/>
      <c r="K689" s="141"/>
      <c r="L689" s="141"/>
      <c r="M689" s="144"/>
      <c r="N689" s="144"/>
      <c r="O689" s="141"/>
      <c r="P689" s="145"/>
      <c r="Q689" s="141"/>
      <c r="R689" s="144"/>
      <c r="S689" s="141"/>
      <c r="T689" s="141"/>
      <c r="U689" s="141"/>
    </row>
    <row r="690" ht="12.75" customHeight="1">
      <c r="A690" s="141"/>
      <c r="B690" s="141"/>
      <c r="C690" s="141"/>
      <c r="D690" s="141"/>
      <c r="E690" s="50"/>
      <c r="F690" s="141"/>
      <c r="G690" s="141"/>
      <c r="H690" s="141"/>
      <c r="I690" s="141"/>
      <c r="J690" s="141"/>
      <c r="K690" s="141"/>
      <c r="L690" s="141"/>
      <c r="M690" s="144"/>
      <c r="N690" s="144"/>
      <c r="O690" s="141"/>
      <c r="P690" s="145"/>
      <c r="Q690" s="141"/>
      <c r="R690" s="144"/>
      <c r="S690" s="141"/>
      <c r="T690" s="141"/>
      <c r="U690" s="141"/>
    </row>
    <row r="691" ht="12.75" customHeight="1">
      <c r="A691" s="141"/>
      <c r="B691" s="141"/>
      <c r="C691" s="141"/>
      <c r="D691" s="141"/>
      <c r="E691" s="50"/>
      <c r="F691" s="141"/>
      <c r="G691" s="141"/>
      <c r="H691" s="141"/>
      <c r="I691" s="141"/>
      <c r="J691" s="141"/>
      <c r="K691" s="141"/>
      <c r="L691" s="141"/>
      <c r="M691" s="144"/>
      <c r="N691" s="144"/>
      <c r="O691" s="141"/>
      <c r="P691" s="145"/>
      <c r="Q691" s="141"/>
      <c r="R691" s="144"/>
      <c r="S691" s="141"/>
      <c r="T691" s="141"/>
      <c r="U691" s="141"/>
    </row>
    <row r="692" ht="12.75" customHeight="1">
      <c r="A692" s="141"/>
      <c r="B692" s="141"/>
      <c r="C692" s="141"/>
      <c r="D692" s="141"/>
      <c r="E692" s="50"/>
      <c r="F692" s="141"/>
      <c r="G692" s="141"/>
      <c r="H692" s="141"/>
      <c r="I692" s="141"/>
      <c r="J692" s="141"/>
      <c r="K692" s="141"/>
      <c r="L692" s="141"/>
      <c r="M692" s="144"/>
      <c r="N692" s="144"/>
      <c r="O692" s="141"/>
      <c r="P692" s="145"/>
      <c r="Q692" s="141"/>
      <c r="R692" s="144"/>
      <c r="S692" s="141"/>
      <c r="T692" s="141"/>
      <c r="U692" s="141"/>
    </row>
    <row r="693" ht="12.75" customHeight="1">
      <c r="A693" s="141"/>
      <c r="B693" s="141"/>
      <c r="C693" s="141"/>
      <c r="D693" s="141"/>
      <c r="E693" s="50"/>
      <c r="F693" s="141"/>
      <c r="G693" s="141"/>
      <c r="H693" s="141"/>
      <c r="I693" s="141"/>
      <c r="J693" s="141"/>
      <c r="K693" s="141"/>
      <c r="L693" s="141"/>
      <c r="M693" s="144"/>
      <c r="N693" s="144"/>
      <c r="O693" s="141"/>
      <c r="P693" s="145"/>
      <c r="Q693" s="141"/>
      <c r="R693" s="144"/>
      <c r="S693" s="141"/>
      <c r="T693" s="141"/>
      <c r="U693" s="141"/>
    </row>
    <row r="694" ht="12.75" customHeight="1">
      <c r="A694" s="141"/>
      <c r="B694" s="141"/>
      <c r="C694" s="141"/>
      <c r="D694" s="141"/>
      <c r="E694" s="50"/>
      <c r="F694" s="141"/>
      <c r="G694" s="141"/>
      <c r="H694" s="141"/>
      <c r="I694" s="141"/>
      <c r="J694" s="141"/>
      <c r="K694" s="141"/>
      <c r="L694" s="141"/>
      <c r="M694" s="144"/>
      <c r="N694" s="144"/>
      <c r="O694" s="141"/>
      <c r="P694" s="145"/>
      <c r="Q694" s="141"/>
      <c r="R694" s="144"/>
      <c r="S694" s="141"/>
      <c r="T694" s="141"/>
      <c r="U694" s="141"/>
    </row>
    <row r="695" ht="12.75" customHeight="1">
      <c r="A695" s="141"/>
      <c r="B695" s="141"/>
      <c r="C695" s="141"/>
      <c r="D695" s="141"/>
      <c r="E695" s="50"/>
      <c r="F695" s="141"/>
      <c r="G695" s="141"/>
      <c r="H695" s="141"/>
      <c r="I695" s="141"/>
      <c r="J695" s="141"/>
      <c r="K695" s="141"/>
      <c r="L695" s="141"/>
      <c r="M695" s="144"/>
      <c r="N695" s="144"/>
      <c r="O695" s="141"/>
      <c r="P695" s="145"/>
      <c r="Q695" s="141"/>
      <c r="R695" s="144"/>
      <c r="S695" s="141"/>
      <c r="T695" s="141"/>
      <c r="U695" s="141"/>
    </row>
    <row r="696" ht="12.75" customHeight="1">
      <c r="A696" s="141"/>
      <c r="B696" s="141"/>
      <c r="C696" s="141"/>
      <c r="D696" s="141"/>
      <c r="E696" s="50"/>
      <c r="F696" s="141"/>
      <c r="G696" s="141"/>
      <c r="H696" s="141"/>
      <c r="I696" s="141"/>
      <c r="J696" s="141"/>
      <c r="K696" s="141"/>
      <c r="L696" s="141"/>
      <c r="M696" s="144"/>
      <c r="N696" s="144"/>
      <c r="O696" s="141"/>
      <c r="P696" s="145"/>
      <c r="Q696" s="141"/>
      <c r="R696" s="144"/>
      <c r="S696" s="141"/>
      <c r="T696" s="141"/>
      <c r="U696" s="141"/>
    </row>
    <row r="697" ht="12.75" customHeight="1">
      <c r="A697" s="141"/>
      <c r="B697" s="141"/>
      <c r="C697" s="141"/>
      <c r="D697" s="141"/>
      <c r="E697" s="50"/>
      <c r="F697" s="141"/>
      <c r="G697" s="141"/>
      <c r="H697" s="141"/>
      <c r="I697" s="141"/>
      <c r="J697" s="141"/>
      <c r="K697" s="141"/>
      <c r="L697" s="141"/>
      <c r="M697" s="144"/>
      <c r="N697" s="144"/>
      <c r="O697" s="141"/>
      <c r="P697" s="145"/>
      <c r="Q697" s="141"/>
      <c r="R697" s="144"/>
      <c r="S697" s="141"/>
      <c r="T697" s="141"/>
      <c r="U697" s="141"/>
    </row>
    <row r="698" ht="12.75" customHeight="1">
      <c r="A698" s="141"/>
      <c r="B698" s="141"/>
      <c r="C698" s="141"/>
      <c r="D698" s="141"/>
      <c r="E698" s="50"/>
      <c r="F698" s="141"/>
      <c r="G698" s="141"/>
      <c r="H698" s="141"/>
      <c r="I698" s="141"/>
      <c r="J698" s="141"/>
      <c r="K698" s="141"/>
      <c r="L698" s="141"/>
      <c r="M698" s="144"/>
      <c r="N698" s="144"/>
      <c r="O698" s="141"/>
      <c r="P698" s="145"/>
      <c r="Q698" s="141"/>
      <c r="R698" s="144"/>
      <c r="S698" s="141"/>
      <c r="T698" s="141"/>
      <c r="U698" s="141"/>
    </row>
    <row r="699" ht="12.75" customHeight="1">
      <c r="A699" s="141"/>
      <c r="B699" s="141"/>
      <c r="C699" s="141"/>
      <c r="D699" s="141"/>
      <c r="E699" s="50"/>
      <c r="F699" s="141"/>
      <c r="G699" s="141"/>
      <c r="H699" s="141"/>
      <c r="I699" s="141"/>
      <c r="J699" s="141"/>
      <c r="K699" s="141"/>
      <c r="L699" s="141"/>
      <c r="M699" s="144"/>
      <c r="N699" s="144"/>
      <c r="O699" s="141"/>
      <c r="P699" s="145"/>
      <c r="Q699" s="141"/>
      <c r="R699" s="144"/>
      <c r="S699" s="141"/>
      <c r="T699" s="141"/>
      <c r="U699" s="141"/>
    </row>
    <row r="700" ht="12.75" customHeight="1">
      <c r="A700" s="141"/>
      <c r="B700" s="141"/>
      <c r="C700" s="141"/>
      <c r="D700" s="141"/>
      <c r="E700" s="50"/>
      <c r="F700" s="141"/>
      <c r="G700" s="141"/>
      <c r="H700" s="141"/>
      <c r="I700" s="141"/>
      <c r="J700" s="141"/>
      <c r="K700" s="141"/>
      <c r="L700" s="141"/>
      <c r="M700" s="144"/>
      <c r="N700" s="144"/>
      <c r="O700" s="141"/>
      <c r="P700" s="145"/>
      <c r="Q700" s="141"/>
      <c r="R700" s="144"/>
      <c r="S700" s="141"/>
      <c r="T700" s="141"/>
      <c r="U700" s="141"/>
    </row>
    <row r="701" ht="12.75" customHeight="1">
      <c r="A701" s="141"/>
      <c r="B701" s="141"/>
      <c r="C701" s="141"/>
      <c r="D701" s="141"/>
      <c r="E701" s="50"/>
      <c r="F701" s="141"/>
      <c r="G701" s="141"/>
      <c r="H701" s="141"/>
      <c r="I701" s="141"/>
      <c r="J701" s="141"/>
      <c r="K701" s="141"/>
      <c r="L701" s="141"/>
      <c r="M701" s="144"/>
      <c r="N701" s="144"/>
      <c r="O701" s="141"/>
      <c r="P701" s="145"/>
      <c r="Q701" s="141"/>
      <c r="R701" s="144"/>
      <c r="S701" s="141"/>
      <c r="T701" s="141"/>
      <c r="U701" s="141"/>
    </row>
    <row r="702" ht="12.75" customHeight="1">
      <c r="A702" s="141"/>
      <c r="B702" s="141"/>
      <c r="C702" s="141"/>
      <c r="D702" s="141"/>
      <c r="E702" s="50"/>
      <c r="F702" s="141"/>
      <c r="G702" s="141"/>
      <c r="H702" s="141"/>
      <c r="I702" s="141"/>
      <c r="J702" s="141"/>
      <c r="K702" s="141"/>
      <c r="L702" s="141"/>
      <c r="M702" s="144"/>
      <c r="N702" s="144"/>
      <c r="O702" s="141"/>
      <c r="P702" s="145"/>
      <c r="Q702" s="141"/>
      <c r="R702" s="144"/>
      <c r="S702" s="141"/>
      <c r="T702" s="141"/>
      <c r="U702" s="141"/>
    </row>
    <row r="703" ht="12.75" customHeight="1">
      <c r="A703" s="141"/>
      <c r="B703" s="141"/>
      <c r="C703" s="141"/>
      <c r="D703" s="141"/>
      <c r="E703" s="50"/>
      <c r="F703" s="141"/>
      <c r="G703" s="141"/>
      <c r="H703" s="141"/>
      <c r="I703" s="141"/>
      <c r="J703" s="141"/>
      <c r="K703" s="141"/>
      <c r="L703" s="141"/>
      <c r="M703" s="144"/>
      <c r="N703" s="144"/>
      <c r="O703" s="141"/>
      <c r="P703" s="145"/>
      <c r="Q703" s="141"/>
      <c r="R703" s="144"/>
      <c r="S703" s="141"/>
      <c r="T703" s="141"/>
      <c r="U703" s="141"/>
    </row>
    <row r="704" ht="12.75" customHeight="1">
      <c r="A704" s="141"/>
      <c r="B704" s="141"/>
      <c r="C704" s="141"/>
      <c r="D704" s="141"/>
      <c r="E704" s="50"/>
      <c r="F704" s="141"/>
      <c r="G704" s="141"/>
      <c r="H704" s="141"/>
      <c r="I704" s="141"/>
      <c r="J704" s="141"/>
      <c r="K704" s="141"/>
      <c r="L704" s="141"/>
      <c r="M704" s="144"/>
      <c r="N704" s="144"/>
      <c r="O704" s="141"/>
      <c r="P704" s="145"/>
      <c r="Q704" s="141"/>
      <c r="R704" s="144"/>
      <c r="S704" s="141"/>
      <c r="T704" s="141"/>
      <c r="U704" s="141"/>
    </row>
    <row r="705" ht="12.75" customHeight="1">
      <c r="A705" s="141"/>
      <c r="B705" s="141"/>
      <c r="C705" s="141"/>
      <c r="D705" s="141"/>
      <c r="E705" s="50"/>
      <c r="F705" s="141"/>
      <c r="G705" s="141"/>
      <c r="H705" s="141"/>
      <c r="I705" s="141"/>
      <c r="J705" s="141"/>
      <c r="K705" s="141"/>
      <c r="L705" s="141"/>
      <c r="M705" s="144"/>
      <c r="N705" s="144"/>
      <c r="O705" s="141"/>
      <c r="P705" s="145"/>
      <c r="Q705" s="141"/>
      <c r="R705" s="144"/>
      <c r="S705" s="141"/>
      <c r="T705" s="141"/>
      <c r="U705" s="141"/>
    </row>
    <row r="706" ht="12.75" customHeight="1">
      <c r="A706" s="141"/>
      <c r="B706" s="141"/>
      <c r="C706" s="141"/>
      <c r="D706" s="141"/>
      <c r="E706" s="50"/>
      <c r="F706" s="141"/>
      <c r="G706" s="141"/>
      <c r="H706" s="141"/>
      <c r="I706" s="141"/>
      <c r="J706" s="141"/>
      <c r="K706" s="141"/>
      <c r="L706" s="141"/>
      <c r="M706" s="144"/>
      <c r="N706" s="144"/>
      <c r="O706" s="141"/>
      <c r="P706" s="145"/>
      <c r="Q706" s="141"/>
      <c r="R706" s="144"/>
      <c r="S706" s="141"/>
      <c r="T706" s="141"/>
      <c r="U706" s="141"/>
    </row>
    <row r="707" ht="12.75" customHeight="1">
      <c r="A707" s="141"/>
      <c r="B707" s="141"/>
      <c r="C707" s="141"/>
      <c r="D707" s="141"/>
      <c r="E707" s="50"/>
      <c r="F707" s="141"/>
      <c r="G707" s="141"/>
      <c r="H707" s="141"/>
      <c r="I707" s="141"/>
      <c r="J707" s="141"/>
      <c r="K707" s="141"/>
      <c r="L707" s="141"/>
      <c r="M707" s="144"/>
      <c r="N707" s="144"/>
      <c r="O707" s="141"/>
      <c r="P707" s="145"/>
      <c r="Q707" s="141"/>
      <c r="R707" s="144"/>
      <c r="S707" s="141"/>
      <c r="T707" s="141"/>
      <c r="U707" s="141"/>
    </row>
    <row r="708" ht="12.75" customHeight="1">
      <c r="A708" s="141"/>
      <c r="B708" s="141"/>
      <c r="C708" s="141"/>
      <c r="D708" s="141"/>
      <c r="E708" s="50"/>
      <c r="F708" s="141"/>
      <c r="G708" s="141"/>
      <c r="H708" s="141"/>
      <c r="I708" s="141"/>
      <c r="J708" s="141"/>
      <c r="K708" s="141"/>
      <c r="L708" s="141"/>
      <c r="M708" s="144"/>
      <c r="N708" s="144"/>
      <c r="O708" s="141"/>
      <c r="P708" s="145"/>
      <c r="Q708" s="141"/>
      <c r="R708" s="144"/>
      <c r="S708" s="141"/>
      <c r="T708" s="141"/>
      <c r="U708" s="141"/>
    </row>
    <row r="709" ht="12.75" customHeight="1">
      <c r="A709" s="141"/>
      <c r="B709" s="141"/>
      <c r="C709" s="141"/>
      <c r="D709" s="141"/>
      <c r="E709" s="50"/>
      <c r="F709" s="141"/>
      <c r="G709" s="141"/>
      <c r="H709" s="141"/>
      <c r="I709" s="141"/>
      <c r="J709" s="141"/>
      <c r="K709" s="141"/>
      <c r="L709" s="141"/>
      <c r="M709" s="144"/>
      <c r="N709" s="144"/>
      <c r="O709" s="141"/>
      <c r="P709" s="145"/>
      <c r="Q709" s="141"/>
      <c r="R709" s="144"/>
      <c r="S709" s="141"/>
      <c r="T709" s="141"/>
      <c r="U709" s="141"/>
    </row>
    <row r="710" ht="12.75" customHeight="1">
      <c r="A710" s="141"/>
      <c r="B710" s="141"/>
      <c r="C710" s="141"/>
      <c r="D710" s="141"/>
      <c r="E710" s="50"/>
      <c r="F710" s="141"/>
      <c r="G710" s="141"/>
      <c r="H710" s="141"/>
      <c r="I710" s="141"/>
      <c r="J710" s="141"/>
      <c r="K710" s="141"/>
      <c r="L710" s="141"/>
      <c r="M710" s="144"/>
      <c r="N710" s="144"/>
      <c r="O710" s="141"/>
      <c r="P710" s="145"/>
      <c r="Q710" s="141"/>
      <c r="R710" s="144"/>
      <c r="S710" s="141"/>
      <c r="T710" s="141"/>
      <c r="U710" s="141"/>
    </row>
    <row r="711" ht="12.75" customHeight="1">
      <c r="A711" s="141"/>
      <c r="B711" s="141"/>
      <c r="C711" s="141"/>
      <c r="D711" s="141"/>
      <c r="E711" s="50"/>
      <c r="F711" s="141"/>
      <c r="G711" s="141"/>
      <c r="H711" s="141"/>
      <c r="I711" s="141"/>
      <c r="J711" s="141"/>
      <c r="K711" s="141"/>
      <c r="L711" s="141"/>
      <c r="M711" s="144"/>
      <c r="N711" s="144"/>
      <c r="O711" s="141"/>
      <c r="P711" s="145"/>
      <c r="Q711" s="141"/>
      <c r="R711" s="144"/>
      <c r="S711" s="141"/>
      <c r="T711" s="141"/>
      <c r="U711" s="141"/>
    </row>
    <row r="712" ht="12.75" customHeight="1">
      <c r="A712" s="141"/>
      <c r="B712" s="141"/>
      <c r="C712" s="141"/>
      <c r="D712" s="141"/>
      <c r="E712" s="50"/>
      <c r="F712" s="141"/>
      <c r="G712" s="141"/>
      <c r="H712" s="141"/>
      <c r="I712" s="141"/>
      <c r="J712" s="141"/>
      <c r="K712" s="141"/>
      <c r="L712" s="141"/>
      <c r="M712" s="144"/>
      <c r="N712" s="144"/>
      <c r="O712" s="141"/>
      <c r="P712" s="145"/>
      <c r="Q712" s="141"/>
      <c r="R712" s="144"/>
      <c r="S712" s="141"/>
      <c r="T712" s="141"/>
      <c r="U712" s="141"/>
    </row>
    <row r="713" ht="12.75" customHeight="1">
      <c r="A713" s="141"/>
      <c r="B713" s="141"/>
      <c r="C713" s="141"/>
      <c r="D713" s="141"/>
      <c r="E713" s="50"/>
      <c r="F713" s="141"/>
      <c r="G713" s="141"/>
      <c r="H713" s="141"/>
      <c r="I713" s="141"/>
      <c r="J713" s="141"/>
      <c r="K713" s="141"/>
      <c r="L713" s="141"/>
      <c r="M713" s="144"/>
      <c r="N713" s="144"/>
      <c r="O713" s="141"/>
      <c r="P713" s="145"/>
      <c r="Q713" s="141"/>
      <c r="R713" s="144"/>
      <c r="S713" s="141"/>
      <c r="T713" s="141"/>
      <c r="U713" s="141"/>
    </row>
    <row r="714" ht="12.75" customHeight="1">
      <c r="A714" s="141"/>
      <c r="B714" s="141"/>
      <c r="C714" s="141"/>
      <c r="D714" s="141"/>
      <c r="E714" s="50"/>
      <c r="F714" s="141"/>
      <c r="G714" s="141"/>
      <c r="H714" s="141"/>
      <c r="I714" s="141"/>
      <c r="J714" s="141"/>
      <c r="K714" s="141"/>
      <c r="L714" s="141"/>
      <c r="M714" s="144"/>
      <c r="N714" s="144"/>
      <c r="O714" s="141"/>
      <c r="P714" s="145"/>
      <c r="Q714" s="141"/>
      <c r="R714" s="144"/>
      <c r="S714" s="141"/>
      <c r="T714" s="141"/>
      <c r="U714" s="141"/>
    </row>
    <row r="715" ht="12.75" customHeight="1">
      <c r="A715" s="141"/>
      <c r="B715" s="141"/>
      <c r="C715" s="141"/>
      <c r="D715" s="141"/>
      <c r="E715" s="50"/>
      <c r="F715" s="141"/>
      <c r="G715" s="141"/>
      <c r="H715" s="141"/>
      <c r="I715" s="141"/>
      <c r="J715" s="141"/>
      <c r="K715" s="141"/>
      <c r="L715" s="141"/>
      <c r="M715" s="144"/>
      <c r="N715" s="144"/>
      <c r="O715" s="141"/>
      <c r="P715" s="145"/>
      <c r="Q715" s="141"/>
      <c r="R715" s="144"/>
      <c r="S715" s="141"/>
      <c r="T715" s="141"/>
      <c r="U715" s="141"/>
    </row>
    <row r="716" ht="12.75" customHeight="1">
      <c r="A716" s="141"/>
      <c r="B716" s="141"/>
      <c r="C716" s="141"/>
      <c r="D716" s="141"/>
      <c r="E716" s="50"/>
      <c r="F716" s="141"/>
      <c r="G716" s="141"/>
      <c r="H716" s="141"/>
      <c r="I716" s="141"/>
      <c r="J716" s="141"/>
      <c r="K716" s="141"/>
      <c r="L716" s="141"/>
      <c r="M716" s="144"/>
      <c r="N716" s="144"/>
      <c r="O716" s="141"/>
      <c r="P716" s="145"/>
      <c r="Q716" s="141"/>
      <c r="R716" s="144"/>
      <c r="S716" s="141"/>
      <c r="T716" s="141"/>
      <c r="U716" s="141"/>
    </row>
    <row r="717" ht="12.75" customHeight="1">
      <c r="A717" s="141"/>
      <c r="B717" s="141"/>
      <c r="C717" s="141"/>
      <c r="D717" s="141"/>
      <c r="E717" s="50"/>
      <c r="F717" s="141"/>
      <c r="G717" s="141"/>
      <c r="H717" s="141"/>
      <c r="I717" s="141"/>
      <c r="J717" s="141"/>
      <c r="K717" s="141"/>
      <c r="L717" s="141"/>
      <c r="M717" s="144"/>
      <c r="N717" s="144"/>
      <c r="O717" s="141"/>
      <c r="P717" s="145"/>
      <c r="Q717" s="141"/>
      <c r="R717" s="144"/>
      <c r="S717" s="141"/>
      <c r="T717" s="141"/>
      <c r="U717" s="141"/>
    </row>
    <row r="718" ht="12.75" customHeight="1">
      <c r="A718" s="141"/>
      <c r="B718" s="141"/>
      <c r="C718" s="141"/>
      <c r="D718" s="141"/>
      <c r="E718" s="50"/>
      <c r="F718" s="141"/>
      <c r="G718" s="141"/>
      <c r="H718" s="141"/>
      <c r="I718" s="141"/>
      <c r="J718" s="141"/>
      <c r="K718" s="141"/>
      <c r="L718" s="141"/>
      <c r="M718" s="144"/>
      <c r="N718" s="144"/>
      <c r="O718" s="141"/>
      <c r="P718" s="145"/>
      <c r="Q718" s="141"/>
      <c r="R718" s="144"/>
      <c r="S718" s="141"/>
      <c r="T718" s="141"/>
      <c r="U718" s="141"/>
    </row>
    <row r="719" ht="12.75" customHeight="1">
      <c r="A719" s="141"/>
      <c r="B719" s="141"/>
      <c r="C719" s="141"/>
      <c r="D719" s="141"/>
      <c r="E719" s="50"/>
      <c r="F719" s="141"/>
      <c r="G719" s="141"/>
      <c r="H719" s="141"/>
      <c r="I719" s="141"/>
      <c r="J719" s="141"/>
      <c r="K719" s="141"/>
      <c r="L719" s="141"/>
      <c r="M719" s="144"/>
      <c r="N719" s="144"/>
      <c r="O719" s="141"/>
      <c r="P719" s="145"/>
      <c r="Q719" s="141"/>
      <c r="R719" s="144"/>
      <c r="S719" s="141"/>
      <c r="T719" s="141"/>
      <c r="U719" s="141"/>
    </row>
    <row r="720" ht="12.75" customHeight="1">
      <c r="A720" s="141"/>
      <c r="B720" s="141"/>
      <c r="C720" s="141"/>
      <c r="D720" s="141"/>
      <c r="E720" s="50"/>
      <c r="F720" s="141"/>
      <c r="G720" s="141"/>
      <c r="H720" s="141"/>
      <c r="I720" s="141"/>
      <c r="J720" s="141"/>
      <c r="K720" s="141"/>
      <c r="L720" s="141"/>
      <c r="M720" s="144"/>
      <c r="N720" s="144"/>
      <c r="O720" s="141"/>
      <c r="P720" s="145"/>
      <c r="Q720" s="141"/>
      <c r="R720" s="144"/>
      <c r="S720" s="141"/>
      <c r="T720" s="141"/>
      <c r="U720" s="141"/>
    </row>
    <row r="721" ht="12.75" customHeight="1">
      <c r="A721" s="141"/>
      <c r="B721" s="141"/>
      <c r="C721" s="141"/>
      <c r="D721" s="141"/>
      <c r="E721" s="50"/>
      <c r="F721" s="141"/>
      <c r="G721" s="141"/>
      <c r="H721" s="141"/>
      <c r="I721" s="141"/>
      <c r="J721" s="141"/>
      <c r="K721" s="141"/>
      <c r="L721" s="141"/>
      <c r="M721" s="144"/>
      <c r="N721" s="144"/>
      <c r="O721" s="141"/>
      <c r="P721" s="145"/>
      <c r="Q721" s="141"/>
      <c r="R721" s="144"/>
      <c r="S721" s="141"/>
      <c r="T721" s="141"/>
      <c r="U721" s="141"/>
    </row>
    <row r="722" ht="12.75" customHeight="1">
      <c r="A722" s="141"/>
      <c r="B722" s="141"/>
      <c r="C722" s="141"/>
      <c r="D722" s="141"/>
      <c r="E722" s="50"/>
      <c r="F722" s="141"/>
      <c r="G722" s="141"/>
      <c r="H722" s="141"/>
      <c r="I722" s="141"/>
      <c r="J722" s="141"/>
      <c r="K722" s="141"/>
      <c r="L722" s="141"/>
      <c r="M722" s="144"/>
      <c r="N722" s="144"/>
      <c r="O722" s="141"/>
      <c r="P722" s="145"/>
      <c r="Q722" s="141"/>
      <c r="R722" s="144"/>
      <c r="S722" s="141"/>
      <c r="T722" s="141"/>
      <c r="U722" s="141"/>
    </row>
    <row r="723" ht="12.75" customHeight="1">
      <c r="A723" s="141"/>
      <c r="B723" s="141"/>
      <c r="C723" s="141"/>
      <c r="D723" s="141"/>
      <c r="E723" s="50"/>
      <c r="F723" s="141"/>
      <c r="G723" s="141"/>
      <c r="H723" s="141"/>
      <c r="I723" s="141"/>
      <c r="J723" s="141"/>
      <c r="K723" s="141"/>
      <c r="L723" s="141"/>
      <c r="M723" s="144"/>
      <c r="N723" s="144"/>
      <c r="O723" s="141"/>
      <c r="P723" s="145"/>
      <c r="Q723" s="141"/>
      <c r="R723" s="144"/>
      <c r="S723" s="141"/>
      <c r="T723" s="141"/>
      <c r="U723" s="141"/>
    </row>
    <row r="724" ht="12.75" customHeight="1">
      <c r="A724" s="141"/>
      <c r="B724" s="141"/>
      <c r="C724" s="141"/>
      <c r="D724" s="141"/>
      <c r="E724" s="50"/>
      <c r="F724" s="141"/>
      <c r="G724" s="141"/>
      <c r="H724" s="141"/>
      <c r="I724" s="141"/>
      <c r="J724" s="141"/>
      <c r="K724" s="141"/>
      <c r="L724" s="141"/>
      <c r="M724" s="144"/>
      <c r="N724" s="144"/>
      <c r="O724" s="141"/>
      <c r="P724" s="145"/>
      <c r="Q724" s="141"/>
      <c r="R724" s="144"/>
      <c r="S724" s="141"/>
      <c r="T724" s="141"/>
      <c r="U724" s="141"/>
    </row>
    <row r="725" ht="12.75" customHeight="1">
      <c r="A725" s="141"/>
      <c r="B725" s="141"/>
      <c r="C725" s="141"/>
      <c r="D725" s="141"/>
      <c r="E725" s="50"/>
      <c r="F725" s="141"/>
      <c r="G725" s="141"/>
      <c r="H725" s="141"/>
      <c r="I725" s="141"/>
      <c r="J725" s="141"/>
      <c r="K725" s="141"/>
      <c r="L725" s="141"/>
      <c r="M725" s="144"/>
      <c r="N725" s="144"/>
      <c r="O725" s="141"/>
      <c r="P725" s="145"/>
      <c r="Q725" s="141"/>
      <c r="R725" s="144"/>
      <c r="S725" s="141"/>
      <c r="T725" s="141"/>
      <c r="U725" s="141"/>
    </row>
    <row r="726" ht="12.75" customHeight="1">
      <c r="A726" s="141"/>
      <c r="B726" s="141"/>
      <c r="C726" s="141"/>
      <c r="D726" s="141"/>
      <c r="E726" s="50"/>
      <c r="F726" s="141"/>
      <c r="G726" s="141"/>
      <c r="H726" s="141"/>
      <c r="I726" s="141"/>
      <c r="J726" s="141"/>
      <c r="K726" s="141"/>
      <c r="L726" s="141"/>
      <c r="M726" s="144"/>
      <c r="N726" s="144"/>
      <c r="O726" s="141"/>
      <c r="P726" s="145"/>
      <c r="Q726" s="141"/>
      <c r="R726" s="144"/>
      <c r="S726" s="141"/>
      <c r="T726" s="141"/>
      <c r="U726" s="141"/>
    </row>
    <row r="727" ht="12.75" customHeight="1">
      <c r="A727" s="141"/>
      <c r="B727" s="141"/>
      <c r="C727" s="141"/>
      <c r="D727" s="141"/>
      <c r="E727" s="50"/>
      <c r="F727" s="141"/>
      <c r="G727" s="141"/>
      <c r="H727" s="141"/>
      <c r="I727" s="141"/>
      <c r="J727" s="141"/>
      <c r="K727" s="141"/>
      <c r="L727" s="141"/>
      <c r="M727" s="144"/>
      <c r="N727" s="144"/>
      <c r="O727" s="141"/>
      <c r="P727" s="145"/>
      <c r="Q727" s="141"/>
      <c r="R727" s="144"/>
      <c r="S727" s="141"/>
      <c r="T727" s="141"/>
      <c r="U727" s="141"/>
    </row>
    <row r="728" ht="12.75" customHeight="1">
      <c r="A728" s="141"/>
      <c r="B728" s="141"/>
      <c r="C728" s="141"/>
      <c r="D728" s="141"/>
      <c r="E728" s="50"/>
      <c r="F728" s="141"/>
      <c r="G728" s="141"/>
      <c r="H728" s="141"/>
      <c r="I728" s="141"/>
      <c r="J728" s="141"/>
      <c r="K728" s="141"/>
      <c r="L728" s="141"/>
      <c r="M728" s="144"/>
      <c r="N728" s="144"/>
      <c r="O728" s="141"/>
      <c r="P728" s="145"/>
      <c r="Q728" s="141"/>
      <c r="R728" s="144"/>
      <c r="S728" s="141"/>
      <c r="T728" s="141"/>
      <c r="U728" s="141"/>
    </row>
    <row r="729" ht="12.75" customHeight="1">
      <c r="A729" s="141"/>
      <c r="B729" s="141"/>
      <c r="C729" s="141"/>
      <c r="D729" s="141"/>
      <c r="E729" s="50"/>
      <c r="F729" s="141"/>
      <c r="G729" s="141"/>
      <c r="H729" s="141"/>
      <c r="I729" s="141"/>
      <c r="J729" s="141"/>
      <c r="K729" s="141"/>
      <c r="L729" s="141"/>
      <c r="M729" s="144"/>
      <c r="N729" s="144"/>
      <c r="O729" s="141"/>
      <c r="P729" s="145"/>
      <c r="Q729" s="141"/>
      <c r="R729" s="144"/>
      <c r="S729" s="141"/>
      <c r="T729" s="141"/>
      <c r="U729" s="141"/>
    </row>
    <row r="730" ht="12.75" customHeight="1">
      <c r="A730" s="141"/>
      <c r="B730" s="141"/>
      <c r="C730" s="141"/>
      <c r="D730" s="141"/>
      <c r="E730" s="50"/>
      <c r="F730" s="141"/>
      <c r="G730" s="141"/>
      <c r="H730" s="141"/>
      <c r="I730" s="141"/>
      <c r="J730" s="141"/>
      <c r="K730" s="141"/>
      <c r="L730" s="141"/>
      <c r="M730" s="144"/>
      <c r="N730" s="144"/>
      <c r="O730" s="141"/>
      <c r="P730" s="145"/>
      <c r="Q730" s="141"/>
      <c r="R730" s="144"/>
      <c r="S730" s="141"/>
      <c r="T730" s="141"/>
      <c r="U730" s="141"/>
    </row>
    <row r="731" ht="12.75" customHeight="1">
      <c r="A731" s="141"/>
      <c r="B731" s="141"/>
      <c r="C731" s="141"/>
      <c r="D731" s="141"/>
      <c r="E731" s="50"/>
      <c r="F731" s="141"/>
      <c r="G731" s="141"/>
      <c r="H731" s="141"/>
      <c r="I731" s="141"/>
      <c r="J731" s="141"/>
      <c r="K731" s="141"/>
      <c r="L731" s="141"/>
      <c r="M731" s="144"/>
      <c r="N731" s="144"/>
      <c r="O731" s="141"/>
      <c r="P731" s="145"/>
      <c r="Q731" s="141"/>
      <c r="R731" s="144"/>
      <c r="S731" s="141"/>
      <c r="T731" s="141"/>
      <c r="U731" s="141"/>
    </row>
    <row r="732" ht="12.75" customHeight="1">
      <c r="A732" s="141"/>
      <c r="B732" s="141"/>
      <c r="C732" s="141"/>
      <c r="D732" s="141"/>
      <c r="E732" s="50"/>
      <c r="F732" s="141"/>
      <c r="G732" s="141"/>
      <c r="H732" s="141"/>
      <c r="I732" s="141"/>
      <c r="J732" s="141"/>
      <c r="K732" s="141"/>
      <c r="L732" s="141"/>
      <c r="M732" s="144"/>
      <c r="N732" s="144"/>
      <c r="O732" s="141"/>
      <c r="P732" s="145"/>
      <c r="Q732" s="141"/>
      <c r="R732" s="144"/>
      <c r="S732" s="141"/>
      <c r="T732" s="141"/>
      <c r="U732" s="141"/>
    </row>
    <row r="733" ht="12.75" customHeight="1">
      <c r="A733" s="141"/>
      <c r="B733" s="141"/>
      <c r="C733" s="141"/>
      <c r="D733" s="141"/>
      <c r="E733" s="50"/>
      <c r="F733" s="141"/>
      <c r="G733" s="141"/>
      <c r="H733" s="141"/>
      <c r="I733" s="141"/>
      <c r="J733" s="141"/>
      <c r="K733" s="141"/>
      <c r="L733" s="141"/>
      <c r="M733" s="144"/>
      <c r="N733" s="144"/>
      <c r="O733" s="141"/>
      <c r="P733" s="145"/>
      <c r="Q733" s="141"/>
      <c r="R733" s="144"/>
      <c r="S733" s="141"/>
      <c r="T733" s="141"/>
      <c r="U733" s="141"/>
    </row>
    <row r="734" ht="12.75" customHeight="1">
      <c r="A734" s="141"/>
      <c r="B734" s="141"/>
      <c r="C734" s="141"/>
      <c r="D734" s="141"/>
      <c r="E734" s="50"/>
      <c r="F734" s="141"/>
      <c r="G734" s="141"/>
      <c r="H734" s="141"/>
      <c r="I734" s="141"/>
      <c r="J734" s="141"/>
      <c r="K734" s="141"/>
      <c r="L734" s="141"/>
      <c r="M734" s="144"/>
      <c r="N734" s="144"/>
      <c r="O734" s="141"/>
      <c r="P734" s="145"/>
      <c r="Q734" s="141"/>
      <c r="R734" s="144"/>
      <c r="S734" s="141"/>
      <c r="T734" s="141"/>
      <c r="U734" s="141"/>
    </row>
    <row r="735" ht="12.75" customHeight="1">
      <c r="A735" s="141"/>
      <c r="B735" s="141"/>
      <c r="C735" s="141"/>
      <c r="D735" s="141"/>
      <c r="E735" s="50"/>
      <c r="F735" s="141"/>
      <c r="G735" s="141"/>
      <c r="H735" s="141"/>
      <c r="I735" s="141"/>
      <c r="J735" s="141"/>
      <c r="K735" s="141"/>
      <c r="L735" s="141"/>
      <c r="M735" s="144"/>
      <c r="N735" s="144"/>
      <c r="O735" s="141"/>
      <c r="P735" s="145"/>
      <c r="Q735" s="141"/>
      <c r="R735" s="144"/>
      <c r="S735" s="141"/>
      <c r="T735" s="141"/>
      <c r="U735" s="141"/>
    </row>
    <row r="736" ht="12.75" customHeight="1">
      <c r="A736" s="141"/>
      <c r="B736" s="141"/>
      <c r="C736" s="141"/>
      <c r="D736" s="141"/>
      <c r="E736" s="50"/>
      <c r="F736" s="141"/>
      <c r="G736" s="141"/>
      <c r="H736" s="141"/>
      <c r="I736" s="141"/>
      <c r="J736" s="141"/>
      <c r="K736" s="141"/>
      <c r="L736" s="141"/>
      <c r="M736" s="144"/>
      <c r="N736" s="144"/>
      <c r="O736" s="141"/>
      <c r="P736" s="145"/>
      <c r="Q736" s="141"/>
      <c r="R736" s="144"/>
      <c r="S736" s="141"/>
      <c r="T736" s="141"/>
      <c r="U736" s="141"/>
    </row>
    <row r="737" ht="12.75" customHeight="1">
      <c r="A737" s="141"/>
      <c r="B737" s="141"/>
      <c r="C737" s="141"/>
      <c r="D737" s="141"/>
      <c r="E737" s="50"/>
      <c r="F737" s="141"/>
      <c r="G737" s="141"/>
      <c r="H737" s="141"/>
      <c r="I737" s="141"/>
      <c r="J737" s="141"/>
      <c r="K737" s="141"/>
      <c r="L737" s="141"/>
      <c r="M737" s="144"/>
      <c r="N737" s="144"/>
      <c r="O737" s="141"/>
      <c r="P737" s="145"/>
      <c r="Q737" s="141"/>
      <c r="R737" s="144"/>
      <c r="S737" s="141"/>
      <c r="T737" s="141"/>
      <c r="U737" s="141"/>
    </row>
    <row r="738" ht="12.75" customHeight="1">
      <c r="A738" s="141"/>
      <c r="B738" s="141"/>
      <c r="C738" s="141"/>
      <c r="D738" s="141"/>
      <c r="E738" s="50"/>
      <c r="F738" s="141"/>
      <c r="G738" s="141"/>
      <c r="H738" s="141"/>
      <c r="I738" s="141"/>
      <c r="J738" s="141"/>
      <c r="K738" s="141"/>
      <c r="L738" s="141"/>
      <c r="M738" s="144"/>
      <c r="N738" s="144"/>
      <c r="O738" s="141"/>
      <c r="P738" s="145"/>
      <c r="Q738" s="141"/>
      <c r="R738" s="144"/>
      <c r="S738" s="141"/>
      <c r="T738" s="141"/>
      <c r="U738" s="141"/>
    </row>
    <row r="739" ht="12.75" customHeight="1">
      <c r="A739" s="141"/>
      <c r="B739" s="141"/>
      <c r="C739" s="141"/>
      <c r="D739" s="141"/>
      <c r="E739" s="50"/>
      <c r="F739" s="141"/>
      <c r="G739" s="141"/>
      <c r="H739" s="141"/>
      <c r="I739" s="141"/>
      <c r="J739" s="141"/>
      <c r="K739" s="141"/>
      <c r="L739" s="141"/>
      <c r="M739" s="144"/>
      <c r="N739" s="144"/>
      <c r="O739" s="141"/>
      <c r="P739" s="145"/>
      <c r="Q739" s="141"/>
      <c r="R739" s="144"/>
      <c r="S739" s="141"/>
      <c r="T739" s="141"/>
      <c r="U739" s="141"/>
    </row>
    <row r="740" ht="12.75" customHeight="1">
      <c r="A740" s="141"/>
      <c r="B740" s="141"/>
      <c r="C740" s="141"/>
      <c r="D740" s="141"/>
      <c r="E740" s="50"/>
      <c r="F740" s="141"/>
      <c r="G740" s="141"/>
      <c r="H740" s="141"/>
      <c r="I740" s="141"/>
      <c r="J740" s="141"/>
      <c r="K740" s="141"/>
      <c r="L740" s="141"/>
      <c r="M740" s="144"/>
      <c r="N740" s="144"/>
      <c r="O740" s="141"/>
      <c r="P740" s="145"/>
      <c r="Q740" s="141"/>
      <c r="R740" s="144"/>
      <c r="S740" s="141"/>
      <c r="T740" s="141"/>
      <c r="U740" s="141"/>
    </row>
    <row r="741" ht="12.75" customHeight="1">
      <c r="A741" s="141"/>
      <c r="B741" s="141"/>
      <c r="C741" s="141"/>
      <c r="D741" s="141"/>
      <c r="E741" s="50"/>
      <c r="F741" s="141"/>
      <c r="G741" s="141"/>
      <c r="H741" s="141"/>
      <c r="I741" s="141"/>
      <c r="J741" s="141"/>
      <c r="K741" s="141"/>
      <c r="L741" s="141"/>
      <c r="M741" s="144"/>
      <c r="N741" s="144"/>
      <c r="O741" s="141"/>
      <c r="P741" s="145"/>
      <c r="Q741" s="141"/>
      <c r="R741" s="144"/>
      <c r="S741" s="141"/>
      <c r="T741" s="141"/>
      <c r="U741" s="141"/>
    </row>
    <row r="742" ht="12.75" customHeight="1">
      <c r="A742" s="141"/>
      <c r="B742" s="141"/>
      <c r="C742" s="141"/>
      <c r="D742" s="141"/>
      <c r="E742" s="50"/>
      <c r="F742" s="141"/>
      <c r="G742" s="141"/>
      <c r="H742" s="141"/>
      <c r="I742" s="141"/>
      <c r="J742" s="141"/>
      <c r="K742" s="141"/>
      <c r="L742" s="141"/>
      <c r="M742" s="144"/>
      <c r="N742" s="144"/>
      <c r="O742" s="141"/>
      <c r="P742" s="145"/>
      <c r="Q742" s="141"/>
      <c r="R742" s="144"/>
      <c r="S742" s="141"/>
      <c r="T742" s="141"/>
      <c r="U742" s="141"/>
    </row>
    <row r="743" ht="12.75" customHeight="1">
      <c r="A743" s="141"/>
      <c r="B743" s="141"/>
      <c r="C743" s="141"/>
      <c r="D743" s="141"/>
      <c r="E743" s="50"/>
      <c r="F743" s="141"/>
      <c r="G743" s="141"/>
      <c r="H743" s="141"/>
      <c r="I743" s="141"/>
      <c r="J743" s="141"/>
      <c r="K743" s="141"/>
      <c r="L743" s="141"/>
      <c r="M743" s="144"/>
      <c r="N743" s="144"/>
      <c r="O743" s="141"/>
      <c r="P743" s="145"/>
      <c r="Q743" s="141"/>
      <c r="R743" s="144"/>
      <c r="S743" s="141"/>
      <c r="T743" s="141"/>
      <c r="U743" s="141"/>
    </row>
    <row r="744" ht="12.75" customHeight="1">
      <c r="A744" s="141"/>
      <c r="B744" s="141"/>
      <c r="C744" s="141"/>
      <c r="D744" s="141"/>
      <c r="E744" s="50"/>
      <c r="F744" s="141"/>
      <c r="G744" s="141"/>
      <c r="H744" s="141"/>
      <c r="I744" s="141"/>
      <c r="J744" s="141"/>
      <c r="K744" s="141"/>
      <c r="L744" s="141"/>
      <c r="M744" s="144"/>
      <c r="N744" s="144"/>
      <c r="O744" s="141"/>
      <c r="P744" s="145"/>
      <c r="Q744" s="141"/>
      <c r="R744" s="144"/>
      <c r="S744" s="141"/>
      <c r="T744" s="141"/>
      <c r="U744" s="141"/>
    </row>
    <row r="745" ht="12.75" customHeight="1">
      <c r="A745" s="141"/>
      <c r="B745" s="141"/>
      <c r="C745" s="141"/>
      <c r="D745" s="141"/>
      <c r="E745" s="50"/>
      <c r="F745" s="141"/>
      <c r="G745" s="141"/>
      <c r="H745" s="141"/>
      <c r="I745" s="141"/>
      <c r="J745" s="141"/>
      <c r="K745" s="141"/>
      <c r="L745" s="141"/>
      <c r="M745" s="144"/>
      <c r="N745" s="144"/>
      <c r="O745" s="141"/>
      <c r="P745" s="145"/>
      <c r="Q745" s="141"/>
      <c r="R745" s="144"/>
      <c r="S745" s="141"/>
      <c r="T745" s="141"/>
      <c r="U745" s="141"/>
    </row>
    <row r="746" ht="12.75" customHeight="1">
      <c r="A746" s="141"/>
      <c r="B746" s="141"/>
      <c r="C746" s="141"/>
      <c r="D746" s="141"/>
      <c r="E746" s="50"/>
      <c r="F746" s="141"/>
      <c r="G746" s="141"/>
      <c r="H746" s="141"/>
      <c r="I746" s="141"/>
      <c r="J746" s="141"/>
      <c r="K746" s="141"/>
      <c r="L746" s="141"/>
      <c r="M746" s="144"/>
      <c r="N746" s="144"/>
      <c r="O746" s="141"/>
      <c r="P746" s="145"/>
      <c r="Q746" s="141"/>
      <c r="R746" s="144"/>
      <c r="S746" s="141"/>
      <c r="T746" s="141"/>
      <c r="U746" s="141"/>
    </row>
    <row r="747" ht="12.75" customHeight="1">
      <c r="A747" s="141"/>
      <c r="B747" s="141"/>
      <c r="C747" s="141"/>
      <c r="D747" s="141"/>
      <c r="E747" s="50"/>
      <c r="F747" s="141"/>
      <c r="G747" s="141"/>
      <c r="H747" s="141"/>
      <c r="I747" s="141"/>
      <c r="J747" s="141"/>
      <c r="K747" s="141"/>
      <c r="L747" s="141"/>
      <c r="M747" s="144"/>
      <c r="N747" s="144"/>
      <c r="O747" s="141"/>
      <c r="P747" s="145"/>
      <c r="Q747" s="141"/>
      <c r="R747" s="144"/>
      <c r="S747" s="141"/>
      <c r="T747" s="141"/>
      <c r="U747" s="141"/>
    </row>
    <row r="748" ht="12.75" customHeight="1">
      <c r="A748" s="141"/>
      <c r="B748" s="141"/>
      <c r="C748" s="141"/>
      <c r="D748" s="141"/>
      <c r="E748" s="50"/>
      <c r="F748" s="141"/>
      <c r="G748" s="141"/>
      <c r="H748" s="141"/>
      <c r="I748" s="141"/>
      <c r="J748" s="141"/>
      <c r="K748" s="141"/>
      <c r="L748" s="141"/>
      <c r="M748" s="144"/>
      <c r="N748" s="144"/>
      <c r="O748" s="141"/>
      <c r="P748" s="145"/>
      <c r="Q748" s="141"/>
      <c r="R748" s="144"/>
      <c r="S748" s="141"/>
      <c r="T748" s="141"/>
      <c r="U748" s="141"/>
    </row>
    <row r="749" ht="12.75" customHeight="1">
      <c r="A749" s="141"/>
      <c r="B749" s="141"/>
      <c r="C749" s="141"/>
      <c r="D749" s="141"/>
      <c r="E749" s="50"/>
      <c r="F749" s="141"/>
      <c r="G749" s="141"/>
      <c r="H749" s="141"/>
      <c r="I749" s="141"/>
      <c r="J749" s="141"/>
      <c r="K749" s="141"/>
      <c r="L749" s="141"/>
      <c r="M749" s="144"/>
      <c r="N749" s="144"/>
      <c r="O749" s="141"/>
      <c r="P749" s="145"/>
      <c r="Q749" s="141"/>
      <c r="R749" s="144"/>
      <c r="S749" s="141"/>
      <c r="T749" s="141"/>
      <c r="U749" s="141"/>
    </row>
    <row r="750" ht="12.75" customHeight="1">
      <c r="A750" s="141"/>
      <c r="B750" s="141"/>
      <c r="C750" s="141"/>
      <c r="D750" s="141"/>
      <c r="E750" s="50"/>
      <c r="F750" s="141"/>
      <c r="G750" s="141"/>
      <c r="H750" s="141"/>
      <c r="I750" s="141"/>
      <c r="J750" s="141"/>
      <c r="K750" s="141"/>
      <c r="L750" s="141"/>
      <c r="M750" s="144"/>
      <c r="N750" s="144"/>
      <c r="O750" s="141"/>
      <c r="P750" s="145"/>
      <c r="Q750" s="141"/>
      <c r="R750" s="144"/>
      <c r="S750" s="141"/>
      <c r="T750" s="141"/>
      <c r="U750" s="141"/>
    </row>
    <row r="751" ht="12.75" customHeight="1">
      <c r="A751" s="141"/>
      <c r="B751" s="141"/>
      <c r="C751" s="141"/>
      <c r="D751" s="141"/>
      <c r="E751" s="50"/>
      <c r="F751" s="141"/>
      <c r="G751" s="141"/>
      <c r="H751" s="141"/>
      <c r="I751" s="141"/>
      <c r="J751" s="141"/>
      <c r="K751" s="141"/>
      <c r="L751" s="141"/>
      <c r="M751" s="144"/>
      <c r="N751" s="144"/>
      <c r="O751" s="141"/>
      <c r="P751" s="145"/>
      <c r="Q751" s="141"/>
      <c r="R751" s="144"/>
      <c r="S751" s="141"/>
      <c r="T751" s="141"/>
      <c r="U751" s="141"/>
    </row>
    <row r="752" ht="12.75" customHeight="1">
      <c r="A752" s="141"/>
      <c r="B752" s="141"/>
      <c r="C752" s="141"/>
      <c r="D752" s="141"/>
      <c r="E752" s="50"/>
      <c r="F752" s="141"/>
      <c r="G752" s="141"/>
      <c r="H752" s="141"/>
      <c r="I752" s="141"/>
      <c r="J752" s="141"/>
      <c r="K752" s="141"/>
      <c r="L752" s="141"/>
      <c r="M752" s="144"/>
      <c r="N752" s="144"/>
      <c r="O752" s="141"/>
      <c r="P752" s="145"/>
      <c r="Q752" s="141"/>
      <c r="R752" s="144"/>
      <c r="S752" s="141"/>
      <c r="T752" s="141"/>
      <c r="U752" s="141"/>
    </row>
    <row r="753" ht="12.75" customHeight="1">
      <c r="A753" s="141"/>
      <c r="B753" s="141"/>
      <c r="C753" s="141"/>
      <c r="D753" s="141"/>
      <c r="E753" s="50"/>
      <c r="F753" s="141"/>
      <c r="G753" s="141"/>
      <c r="H753" s="141"/>
      <c r="I753" s="141"/>
      <c r="J753" s="141"/>
      <c r="K753" s="141"/>
      <c r="L753" s="141"/>
      <c r="M753" s="144"/>
      <c r="N753" s="144"/>
      <c r="O753" s="141"/>
      <c r="P753" s="145"/>
      <c r="Q753" s="141"/>
      <c r="R753" s="144"/>
      <c r="S753" s="141"/>
      <c r="T753" s="141"/>
      <c r="U753" s="141"/>
    </row>
    <row r="754" ht="12.75" customHeight="1">
      <c r="A754" s="141"/>
      <c r="B754" s="141"/>
      <c r="C754" s="141"/>
      <c r="D754" s="141"/>
      <c r="E754" s="50"/>
      <c r="F754" s="141"/>
      <c r="G754" s="141"/>
      <c r="H754" s="141"/>
      <c r="I754" s="141"/>
      <c r="J754" s="141"/>
      <c r="K754" s="141"/>
      <c r="L754" s="141"/>
      <c r="M754" s="144"/>
      <c r="N754" s="144"/>
      <c r="O754" s="141"/>
      <c r="P754" s="145"/>
      <c r="Q754" s="141"/>
      <c r="R754" s="144"/>
      <c r="S754" s="141"/>
      <c r="T754" s="141"/>
      <c r="U754" s="141"/>
    </row>
    <row r="755" ht="12.75" customHeight="1">
      <c r="A755" s="141"/>
      <c r="B755" s="141"/>
      <c r="C755" s="141"/>
      <c r="D755" s="141"/>
      <c r="E755" s="50"/>
      <c r="F755" s="141"/>
      <c r="G755" s="141"/>
      <c r="H755" s="141"/>
      <c r="I755" s="141"/>
      <c r="J755" s="141"/>
      <c r="K755" s="141"/>
      <c r="L755" s="141"/>
      <c r="M755" s="144"/>
      <c r="N755" s="144"/>
      <c r="O755" s="141"/>
      <c r="P755" s="145"/>
      <c r="Q755" s="141"/>
      <c r="R755" s="144"/>
      <c r="S755" s="141"/>
      <c r="T755" s="141"/>
      <c r="U755" s="141"/>
    </row>
    <row r="756" ht="12.75" customHeight="1">
      <c r="A756" s="141"/>
      <c r="B756" s="141"/>
      <c r="C756" s="141"/>
      <c r="D756" s="141"/>
      <c r="E756" s="50"/>
      <c r="F756" s="141"/>
      <c r="G756" s="141"/>
      <c r="H756" s="141"/>
      <c r="I756" s="141"/>
      <c r="J756" s="141"/>
      <c r="K756" s="141"/>
      <c r="L756" s="141"/>
      <c r="M756" s="144"/>
      <c r="N756" s="144"/>
      <c r="O756" s="141"/>
      <c r="P756" s="145"/>
      <c r="Q756" s="141"/>
      <c r="R756" s="144"/>
      <c r="S756" s="141"/>
      <c r="T756" s="141"/>
      <c r="U756" s="141"/>
    </row>
    <row r="757" ht="12.75" customHeight="1">
      <c r="A757" s="141"/>
      <c r="B757" s="141"/>
      <c r="C757" s="141"/>
      <c r="D757" s="141"/>
      <c r="E757" s="50"/>
      <c r="F757" s="141"/>
      <c r="G757" s="141"/>
      <c r="H757" s="141"/>
      <c r="I757" s="141"/>
      <c r="J757" s="141"/>
      <c r="K757" s="141"/>
      <c r="L757" s="141"/>
      <c r="M757" s="144"/>
      <c r="N757" s="144"/>
      <c r="O757" s="141"/>
      <c r="P757" s="145"/>
      <c r="Q757" s="141"/>
      <c r="R757" s="144"/>
      <c r="S757" s="141"/>
      <c r="T757" s="141"/>
      <c r="U757" s="141"/>
    </row>
    <row r="758" ht="12.75" customHeight="1">
      <c r="A758" s="141"/>
      <c r="B758" s="141"/>
      <c r="C758" s="141"/>
      <c r="D758" s="141"/>
      <c r="E758" s="50"/>
      <c r="F758" s="141"/>
      <c r="G758" s="141"/>
      <c r="H758" s="141"/>
      <c r="I758" s="141"/>
      <c r="J758" s="141"/>
      <c r="K758" s="141"/>
      <c r="L758" s="141"/>
      <c r="M758" s="144"/>
      <c r="N758" s="144"/>
      <c r="O758" s="141"/>
      <c r="P758" s="145"/>
      <c r="Q758" s="141"/>
      <c r="R758" s="144"/>
      <c r="S758" s="141"/>
      <c r="T758" s="141"/>
      <c r="U758" s="141"/>
    </row>
    <row r="759" ht="12.75" customHeight="1">
      <c r="A759" s="141"/>
      <c r="B759" s="141"/>
      <c r="C759" s="141"/>
      <c r="D759" s="141"/>
      <c r="E759" s="50"/>
      <c r="F759" s="141"/>
      <c r="G759" s="141"/>
      <c r="H759" s="141"/>
      <c r="I759" s="141"/>
      <c r="J759" s="141"/>
      <c r="K759" s="141"/>
      <c r="L759" s="141"/>
      <c r="M759" s="144"/>
      <c r="N759" s="144"/>
      <c r="O759" s="141"/>
      <c r="P759" s="145"/>
      <c r="Q759" s="141"/>
      <c r="R759" s="144"/>
      <c r="S759" s="141"/>
      <c r="T759" s="141"/>
      <c r="U759" s="141"/>
    </row>
    <row r="760" ht="12.75" customHeight="1">
      <c r="A760" s="141"/>
      <c r="B760" s="141"/>
      <c r="C760" s="141"/>
      <c r="D760" s="141"/>
      <c r="E760" s="50"/>
      <c r="F760" s="141"/>
      <c r="G760" s="141"/>
      <c r="H760" s="141"/>
      <c r="I760" s="141"/>
      <c r="J760" s="141"/>
      <c r="K760" s="141"/>
      <c r="L760" s="141"/>
      <c r="M760" s="144"/>
      <c r="N760" s="144"/>
      <c r="O760" s="141"/>
      <c r="P760" s="145"/>
      <c r="Q760" s="141"/>
      <c r="R760" s="144"/>
      <c r="S760" s="141"/>
      <c r="T760" s="141"/>
      <c r="U760" s="141"/>
    </row>
    <row r="761" ht="12.75" customHeight="1">
      <c r="A761" s="141"/>
      <c r="B761" s="141"/>
      <c r="C761" s="141"/>
      <c r="D761" s="141"/>
      <c r="E761" s="50"/>
      <c r="F761" s="141"/>
      <c r="G761" s="141"/>
      <c r="H761" s="141"/>
      <c r="I761" s="141"/>
      <c r="J761" s="141"/>
      <c r="K761" s="141"/>
      <c r="L761" s="141"/>
      <c r="M761" s="144"/>
      <c r="N761" s="144"/>
      <c r="O761" s="141"/>
      <c r="P761" s="145"/>
      <c r="Q761" s="141"/>
      <c r="R761" s="144"/>
      <c r="S761" s="141"/>
      <c r="T761" s="141"/>
      <c r="U761" s="141"/>
    </row>
    <row r="762" ht="12.75" customHeight="1">
      <c r="A762" s="141"/>
      <c r="B762" s="141"/>
      <c r="C762" s="141"/>
      <c r="D762" s="141"/>
      <c r="E762" s="50"/>
      <c r="F762" s="141"/>
      <c r="G762" s="141"/>
      <c r="H762" s="141"/>
      <c r="I762" s="141"/>
      <c r="J762" s="141"/>
      <c r="K762" s="141"/>
      <c r="L762" s="141"/>
      <c r="M762" s="144"/>
      <c r="N762" s="144"/>
      <c r="O762" s="141"/>
      <c r="P762" s="145"/>
      <c r="Q762" s="141"/>
      <c r="R762" s="144"/>
      <c r="S762" s="141"/>
      <c r="T762" s="141"/>
      <c r="U762" s="141"/>
    </row>
    <row r="763" ht="12.75" customHeight="1">
      <c r="A763" s="141"/>
      <c r="B763" s="141"/>
      <c r="C763" s="141"/>
      <c r="D763" s="141"/>
      <c r="E763" s="50"/>
      <c r="F763" s="141"/>
      <c r="G763" s="141"/>
      <c r="H763" s="141"/>
      <c r="I763" s="141"/>
      <c r="J763" s="141"/>
      <c r="K763" s="141"/>
      <c r="L763" s="141"/>
      <c r="M763" s="144"/>
      <c r="N763" s="144"/>
      <c r="O763" s="141"/>
      <c r="P763" s="145"/>
      <c r="Q763" s="141"/>
      <c r="R763" s="144"/>
      <c r="S763" s="141"/>
      <c r="T763" s="141"/>
      <c r="U763" s="141"/>
    </row>
    <row r="764" ht="12.75" customHeight="1">
      <c r="A764" s="141"/>
      <c r="B764" s="141"/>
      <c r="C764" s="141"/>
      <c r="D764" s="141"/>
      <c r="E764" s="50"/>
      <c r="F764" s="141"/>
      <c r="G764" s="141"/>
      <c r="H764" s="141"/>
      <c r="I764" s="141"/>
      <c r="J764" s="141"/>
      <c r="K764" s="141"/>
      <c r="L764" s="141"/>
      <c r="M764" s="144"/>
      <c r="N764" s="144"/>
      <c r="O764" s="141"/>
      <c r="P764" s="145"/>
      <c r="Q764" s="141"/>
      <c r="R764" s="144"/>
      <c r="S764" s="141"/>
      <c r="T764" s="141"/>
      <c r="U764" s="141"/>
    </row>
    <row r="765" ht="12.75" customHeight="1">
      <c r="A765" s="141"/>
      <c r="B765" s="141"/>
      <c r="C765" s="141"/>
      <c r="D765" s="141"/>
      <c r="E765" s="50"/>
      <c r="F765" s="141"/>
      <c r="G765" s="141"/>
      <c r="H765" s="141"/>
      <c r="I765" s="141"/>
      <c r="J765" s="141"/>
      <c r="K765" s="141"/>
      <c r="L765" s="141"/>
      <c r="M765" s="144"/>
      <c r="N765" s="144"/>
      <c r="O765" s="141"/>
      <c r="P765" s="145"/>
      <c r="Q765" s="141"/>
      <c r="R765" s="144"/>
      <c r="S765" s="141"/>
      <c r="T765" s="141"/>
      <c r="U765" s="141"/>
    </row>
    <row r="766" ht="12.75" customHeight="1">
      <c r="A766" s="141"/>
      <c r="B766" s="141"/>
      <c r="C766" s="141"/>
      <c r="D766" s="141"/>
      <c r="E766" s="50"/>
      <c r="F766" s="141"/>
      <c r="G766" s="141"/>
      <c r="H766" s="141"/>
      <c r="I766" s="141"/>
      <c r="J766" s="141"/>
      <c r="K766" s="141"/>
      <c r="L766" s="141"/>
      <c r="M766" s="144"/>
      <c r="N766" s="144"/>
      <c r="O766" s="141"/>
      <c r="P766" s="145"/>
      <c r="Q766" s="141"/>
      <c r="R766" s="144"/>
      <c r="S766" s="141"/>
      <c r="T766" s="141"/>
      <c r="U766" s="141"/>
    </row>
    <row r="767" ht="12.75" customHeight="1">
      <c r="A767" s="141"/>
      <c r="B767" s="141"/>
      <c r="C767" s="141"/>
      <c r="D767" s="141"/>
      <c r="E767" s="50"/>
      <c r="F767" s="141"/>
      <c r="G767" s="141"/>
      <c r="H767" s="141"/>
      <c r="I767" s="141"/>
      <c r="J767" s="141"/>
      <c r="K767" s="141"/>
      <c r="L767" s="141"/>
      <c r="M767" s="144"/>
      <c r="N767" s="144"/>
      <c r="O767" s="141"/>
      <c r="P767" s="145"/>
      <c r="Q767" s="141"/>
      <c r="R767" s="144"/>
      <c r="S767" s="141"/>
      <c r="T767" s="141"/>
      <c r="U767" s="141"/>
    </row>
    <row r="768" ht="12.75" customHeight="1">
      <c r="A768" s="141"/>
      <c r="B768" s="141"/>
      <c r="C768" s="141"/>
      <c r="D768" s="141"/>
      <c r="E768" s="50"/>
      <c r="F768" s="141"/>
      <c r="G768" s="141"/>
      <c r="H768" s="141"/>
      <c r="I768" s="141"/>
      <c r="J768" s="141"/>
      <c r="K768" s="141"/>
      <c r="L768" s="141"/>
      <c r="M768" s="144"/>
      <c r="N768" s="144"/>
      <c r="O768" s="141"/>
      <c r="P768" s="145"/>
      <c r="Q768" s="141"/>
      <c r="R768" s="144"/>
      <c r="S768" s="141"/>
      <c r="T768" s="141"/>
      <c r="U768" s="141"/>
    </row>
    <row r="769" ht="12.75" customHeight="1">
      <c r="A769" s="141"/>
      <c r="B769" s="141"/>
      <c r="C769" s="141"/>
      <c r="D769" s="141"/>
      <c r="E769" s="50"/>
      <c r="F769" s="141"/>
      <c r="G769" s="141"/>
      <c r="H769" s="141"/>
      <c r="I769" s="141"/>
      <c r="J769" s="141"/>
      <c r="K769" s="141"/>
      <c r="L769" s="141"/>
      <c r="M769" s="144"/>
      <c r="N769" s="144"/>
      <c r="O769" s="141"/>
      <c r="P769" s="145"/>
      <c r="Q769" s="141"/>
      <c r="R769" s="144"/>
      <c r="S769" s="141"/>
      <c r="T769" s="141"/>
      <c r="U769" s="141"/>
    </row>
    <row r="770" ht="12.75" customHeight="1">
      <c r="A770" s="141"/>
      <c r="B770" s="141"/>
      <c r="C770" s="141"/>
      <c r="D770" s="141"/>
      <c r="E770" s="50"/>
      <c r="F770" s="141"/>
      <c r="G770" s="141"/>
      <c r="H770" s="141"/>
      <c r="I770" s="141"/>
      <c r="J770" s="141"/>
      <c r="K770" s="141"/>
      <c r="L770" s="141"/>
      <c r="M770" s="144"/>
      <c r="N770" s="144"/>
      <c r="O770" s="141"/>
      <c r="P770" s="145"/>
      <c r="Q770" s="141"/>
      <c r="R770" s="144"/>
      <c r="S770" s="141"/>
      <c r="T770" s="141"/>
      <c r="U770" s="141"/>
    </row>
    <row r="771" ht="12.75" customHeight="1">
      <c r="A771" s="141"/>
      <c r="B771" s="141"/>
      <c r="C771" s="141"/>
      <c r="D771" s="141"/>
      <c r="E771" s="50"/>
      <c r="F771" s="141"/>
      <c r="G771" s="141"/>
      <c r="H771" s="141"/>
      <c r="I771" s="141"/>
      <c r="J771" s="141"/>
      <c r="K771" s="141"/>
      <c r="L771" s="141"/>
      <c r="M771" s="144"/>
      <c r="N771" s="144"/>
      <c r="O771" s="141"/>
      <c r="P771" s="145"/>
      <c r="Q771" s="141"/>
      <c r="R771" s="144"/>
      <c r="S771" s="141"/>
      <c r="T771" s="141"/>
      <c r="U771" s="141"/>
    </row>
    <row r="772" ht="12.75" customHeight="1">
      <c r="A772" s="141"/>
      <c r="B772" s="141"/>
      <c r="C772" s="141"/>
      <c r="D772" s="141"/>
      <c r="E772" s="50"/>
      <c r="F772" s="141"/>
      <c r="G772" s="141"/>
      <c r="H772" s="141"/>
      <c r="I772" s="141"/>
      <c r="J772" s="141"/>
      <c r="K772" s="141"/>
      <c r="L772" s="141"/>
      <c r="M772" s="144"/>
      <c r="N772" s="144"/>
      <c r="O772" s="141"/>
      <c r="P772" s="145"/>
      <c r="Q772" s="141"/>
      <c r="R772" s="144"/>
      <c r="S772" s="141"/>
      <c r="T772" s="141"/>
      <c r="U772" s="141"/>
    </row>
    <row r="773" ht="12.75" customHeight="1">
      <c r="A773" s="141"/>
      <c r="B773" s="141"/>
      <c r="C773" s="141"/>
      <c r="D773" s="141"/>
      <c r="E773" s="50"/>
      <c r="F773" s="141"/>
      <c r="G773" s="141"/>
      <c r="H773" s="141"/>
      <c r="I773" s="141"/>
      <c r="J773" s="141"/>
      <c r="K773" s="141"/>
      <c r="L773" s="141"/>
      <c r="M773" s="144"/>
      <c r="N773" s="144"/>
      <c r="O773" s="141"/>
      <c r="P773" s="145"/>
      <c r="Q773" s="141"/>
      <c r="R773" s="144"/>
      <c r="S773" s="141"/>
      <c r="T773" s="141"/>
      <c r="U773" s="141"/>
    </row>
    <row r="774" ht="12.75" customHeight="1">
      <c r="A774" s="141"/>
      <c r="B774" s="141"/>
      <c r="C774" s="141"/>
      <c r="D774" s="141"/>
      <c r="E774" s="50"/>
      <c r="F774" s="141"/>
      <c r="G774" s="141"/>
      <c r="H774" s="141"/>
      <c r="I774" s="141"/>
      <c r="J774" s="141"/>
      <c r="K774" s="141"/>
      <c r="L774" s="141"/>
      <c r="M774" s="144"/>
      <c r="N774" s="144"/>
      <c r="O774" s="141"/>
      <c r="P774" s="145"/>
      <c r="Q774" s="141"/>
      <c r="R774" s="144"/>
      <c r="S774" s="141"/>
      <c r="T774" s="141"/>
      <c r="U774" s="141"/>
    </row>
    <row r="775" ht="12.75" customHeight="1">
      <c r="A775" s="141"/>
      <c r="B775" s="141"/>
      <c r="C775" s="141"/>
      <c r="D775" s="141"/>
      <c r="E775" s="50"/>
      <c r="F775" s="141"/>
      <c r="G775" s="141"/>
      <c r="H775" s="141"/>
      <c r="I775" s="141"/>
      <c r="J775" s="141"/>
      <c r="K775" s="141"/>
      <c r="L775" s="141"/>
      <c r="M775" s="144"/>
      <c r="N775" s="144"/>
      <c r="O775" s="141"/>
      <c r="P775" s="145"/>
      <c r="Q775" s="141"/>
      <c r="R775" s="144"/>
      <c r="S775" s="141"/>
      <c r="T775" s="141"/>
      <c r="U775" s="141"/>
    </row>
    <row r="776" ht="12.75" customHeight="1">
      <c r="A776" s="141"/>
      <c r="B776" s="141"/>
      <c r="C776" s="141"/>
      <c r="D776" s="141"/>
      <c r="E776" s="50"/>
      <c r="F776" s="141"/>
      <c r="G776" s="141"/>
      <c r="H776" s="141"/>
      <c r="I776" s="141"/>
      <c r="J776" s="141"/>
      <c r="K776" s="141"/>
      <c r="L776" s="141"/>
      <c r="M776" s="144"/>
      <c r="N776" s="144"/>
      <c r="O776" s="141"/>
      <c r="P776" s="145"/>
      <c r="Q776" s="141"/>
      <c r="R776" s="144"/>
      <c r="S776" s="141"/>
      <c r="T776" s="141"/>
      <c r="U776" s="141"/>
    </row>
    <row r="777" ht="12.75" customHeight="1">
      <c r="A777" s="141"/>
      <c r="B777" s="141"/>
      <c r="C777" s="141"/>
      <c r="D777" s="141"/>
      <c r="E777" s="50"/>
      <c r="F777" s="141"/>
      <c r="G777" s="141"/>
      <c r="H777" s="141"/>
      <c r="I777" s="141"/>
      <c r="J777" s="141"/>
      <c r="K777" s="141"/>
      <c r="L777" s="141"/>
      <c r="M777" s="144"/>
      <c r="N777" s="144"/>
      <c r="O777" s="141"/>
      <c r="P777" s="145"/>
      <c r="Q777" s="141"/>
      <c r="R777" s="144"/>
      <c r="S777" s="141"/>
      <c r="T777" s="141"/>
      <c r="U777" s="141"/>
    </row>
    <row r="778" ht="12.75" customHeight="1">
      <c r="A778" s="141"/>
      <c r="B778" s="141"/>
      <c r="C778" s="141"/>
      <c r="D778" s="141"/>
      <c r="E778" s="50"/>
      <c r="F778" s="141"/>
      <c r="G778" s="141"/>
      <c r="H778" s="141"/>
      <c r="I778" s="141"/>
      <c r="J778" s="141"/>
      <c r="K778" s="141"/>
      <c r="L778" s="141"/>
      <c r="M778" s="144"/>
      <c r="N778" s="144"/>
      <c r="O778" s="141"/>
      <c r="P778" s="145"/>
      <c r="Q778" s="141"/>
      <c r="R778" s="144"/>
      <c r="S778" s="141"/>
      <c r="T778" s="141"/>
      <c r="U778" s="141"/>
    </row>
    <row r="779" ht="12.75" customHeight="1">
      <c r="A779" s="141"/>
      <c r="B779" s="141"/>
      <c r="C779" s="141"/>
      <c r="D779" s="141"/>
      <c r="E779" s="50"/>
      <c r="F779" s="141"/>
      <c r="G779" s="141"/>
      <c r="H779" s="141"/>
      <c r="I779" s="141"/>
      <c r="J779" s="141"/>
      <c r="K779" s="141"/>
      <c r="L779" s="141"/>
      <c r="M779" s="144"/>
      <c r="N779" s="144"/>
      <c r="O779" s="141"/>
      <c r="P779" s="145"/>
      <c r="Q779" s="141"/>
      <c r="R779" s="144"/>
      <c r="S779" s="141"/>
      <c r="T779" s="141"/>
      <c r="U779" s="141"/>
    </row>
    <row r="780" ht="12.75" customHeight="1">
      <c r="A780" s="141"/>
      <c r="B780" s="141"/>
      <c r="C780" s="141"/>
      <c r="D780" s="141"/>
      <c r="E780" s="50"/>
      <c r="F780" s="141"/>
      <c r="G780" s="141"/>
      <c r="H780" s="141"/>
      <c r="I780" s="141"/>
      <c r="J780" s="141"/>
      <c r="K780" s="141"/>
      <c r="L780" s="141"/>
      <c r="M780" s="144"/>
      <c r="N780" s="144"/>
      <c r="O780" s="141"/>
      <c r="P780" s="145"/>
      <c r="Q780" s="141"/>
      <c r="R780" s="144"/>
      <c r="S780" s="141"/>
      <c r="T780" s="141"/>
      <c r="U780" s="141"/>
    </row>
    <row r="781" ht="12.75" customHeight="1">
      <c r="A781" s="141"/>
      <c r="B781" s="141"/>
      <c r="C781" s="141"/>
      <c r="D781" s="141"/>
      <c r="E781" s="50"/>
      <c r="F781" s="141"/>
      <c r="G781" s="141"/>
      <c r="H781" s="141"/>
      <c r="I781" s="141"/>
      <c r="J781" s="141"/>
      <c r="K781" s="141"/>
      <c r="L781" s="141"/>
      <c r="M781" s="144"/>
      <c r="N781" s="144"/>
      <c r="O781" s="141"/>
      <c r="P781" s="145"/>
      <c r="Q781" s="141"/>
      <c r="R781" s="144"/>
      <c r="S781" s="141"/>
      <c r="T781" s="141"/>
      <c r="U781" s="141"/>
    </row>
    <row r="782" ht="12.75" customHeight="1">
      <c r="A782" s="141"/>
      <c r="B782" s="141"/>
      <c r="C782" s="141"/>
      <c r="D782" s="141"/>
      <c r="E782" s="50"/>
      <c r="F782" s="141"/>
      <c r="G782" s="141"/>
      <c r="H782" s="141"/>
      <c r="I782" s="141"/>
      <c r="J782" s="141"/>
      <c r="K782" s="141"/>
      <c r="L782" s="141"/>
      <c r="M782" s="144"/>
      <c r="N782" s="144"/>
      <c r="O782" s="141"/>
      <c r="P782" s="145"/>
      <c r="Q782" s="141"/>
      <c r="R782" s="144"/>
      <c r="S782" s="141"/>
      <c r="T782" s="141"/>
      <c r="U782" s="141"/>
    </row>
    <row r="783" ht="12.75" customHeight="1">
      <c r="A783" s="141"/>
      <c r="B783" s="141"/>
      <c r="C783" s="141"/>
      <c r="D783" s="141"/>
      <c r="E783" s="50"/>
      <c r="F783" s="141"/>
      <c r="G783" s="141"/>
      <c r="H783" s="141"/>
      <c r="I783" s="141"/>
      <c r="J783" s="141"/>
      <c r="K783" s="141"/>
      <c r="L783" s="141"/>
      <c r="M783" s="144"/>
      <c r="N783" s="144"/>
      <c r="O783" s="141"/>
      <c r="P783" s="145"/>
      <c r="Q783" s="141"/>
      <c r="R783" s="144"/>
      <c r="S783" s="141"/>
      <c r="T783" s="141"/>
      <c r="U783" s="141"/>
    </row>
    <row r="784" ht="12.75" customHeight="1">
      <c r="A784" s="141"/>
      <c r="B784" s="141"/>
      <c r="C784" s="141"/>
      <c r="D784" s="141"/>
      <c r="E784" s="50"/>
      <c r="F784" s="141"/>
      <c r="G784" s="141"/>
      <c r="H784" s="141"/>
      <c r="I784" s="141"/>
      <c r="J784" s="141"/>
      <c r="K784" s="141"/>
      <c r="L784" s="141"/>
      <c r="M784" s="144"/>
      <c r="N784" s="144"/>
      <c r="O784" s="141"/>
      <c r="P784" s="145"/>
      <c r="Q784" s="141"/>
      <c r="R784" s="144"/>
      <c r="S784" s="141"/>
      <c r="T784" s="141"/>
      <c r="U784" s="141"/>
    </row>
    <row r="785" ht="12.75" customHeight="1">
      <c r="A785" s="141"/>
      <c r="B785" s="141"/>
      <c r="C785" s="141"/>
      <c r="D785" s="141"/>
      <c r="E785" s="50"/>
      <c r="F785" s="141"/>
      <c r="G785" s="141"/>
      <c r="H785" s="141"/>
      <c r="I785" s="141"/>
      <c r="J785" s="141"/>
      <c r="K785" s="141"/>
      <c r="L785" s="141"/>
      <c r="M785" s="144"/>
      <c r="N785" s="144"/>
      <c r="O785" s="141"/>
      <c r="P785" s="145"/>
      <c r="Q785" s="141"/>
      <c r="R785" s="144"/>
      <c r="S785" s="141"/>
      <c r="T785" s="141"/>
      <c r="U785" s="141"/>
    </row>
    <row r="786" ht="12.75" customHeight="1">
      <c r="A786" s="141"/>
      <c r="B786" s="141"/>
      <c r="C786" s="141"/>
      <c r="D786" s="141"/>
      <c r="E786" s="50"/>
      <c r="F786" s="141"/>
      <c r="G786" s="141"/>
      <c r="H786" s="141"/>
      <c r="I786" s="141"/>
      <c r="J786" s="141"/>
      <c r="K786" s="141"/>
      <c r="L786" s="141"/>
      <c r="M786" s="144"/>
      <c r="N786" s="144"/>
      <c r="O786" s="141"/>
      <c r="P786" s="145"/>
      <c r="Q786" s="141"/>
      <c r="R786" s="144"/>
      <c r="S786" s="141"/>
      <c r="T786" s="141"/>
      <c r="U786" s="141"/>
    </row>
    <row r="787" ht="12.75" customHeight="1">
      <c r="A787" s="141"/>
      <c r="B787" s="141"/>
      <c r="C787" s="141"/>
      <c r="D787" s="141"/>
      <c r="E787" s="50"/>
      <c r="F787" s="141"/>
      <c r="G787" s="141"/>
      <c r="H787" s="141"/>
      <c r="I787" s="141"/>
      <c r="J787" s="141"/>
      <c r="K787" s="141"/>
      <c r="L787" s="141"/>
      <c r="M787" s="144"/>
      <c r="N787" s="144"/>
      <c r="O787" s="141"/>
      <c r="P787" s="145"/>
      <c r="Q787" s="141"/>
      <c r="R787" s="144"/>
      <c r="S787" s="141"/>
      <c r="T787" s="141"/>
      <c r="U787" s="141"/>
    </row>
    <row r="788" ht="12.75" customHeight="1">
      <c r="A788" s="141"/>
      <c r="B788" s="141"/>
      <c r="C788" s="141"/>
      <c r="D788" s="141"/>
      <c r="E788" s="50"/>
      <c r="F788" s="141"/>
      <c r="G788" s="141"/>
      <c r="H788" s="141"/>
      <c r="I788" s="141"/>
      <c r="J788" s="141"/>
      <c r="K788" s="141"/>
      <c r="L788" s="141"/>
      <c r="M788" s="144"/>
      <c r="N788" s="144"/>
      <c r="O788" s="141"/>
      <c r="P788" s="145"/>
      <c r="Q788" s="141"/>
      <c r="R788" s="144"/>
      <c r="S788" s="141"/>
      <c r="T788" s="141"/>
      <c r="U788" s="141"/>
    </row>
    <row r="789" ht="12.75" customHeight="1">
      <c r="A789" s="141"/>
      <c r="B789" s="141"/>
      <c r="C789" s="141"/>
      <c r="D789" s="141"/>
      <c r="E789" s="50"/>
      <c r="F789" s="141"/>
      <c r="G789" s="141"/>
      <c r="H789" s="141"/>
      <c r="I789" s="141"/>
      <c r="J789" s="141"/>
      <c r="K789" s="141"/>
      <c r="L789" s="141"/>
      <c r="M789" s="144"/>
      <c r="N789" s="144"/>
      <c r="O789" s="141"/>
      <c r="P789" s="145"/>
      <c r="Q789" s="141"/>
      <c r="R789" s="144"/>
      <c r="S789" s="141"/>
      <c r="T789" s="141"/>
      <c r="U789" s="141"/>
    </row>
    <row r="790" ht="12.75" customHeight="1">
      <c r="A790" s="141"/>
      <c r="B790" s="141"/>
      <c r="C790" s="141"/>
      <c r="D790" s="141"/>
      <c r="E790" s="50"/>
      <c r="F790" s="141"/>
      <c r="G790" s="141"/>
      <c r="H790" s="141"/>
      <c r="I790" s="141"/>
      <c r="J790" s="141"/>
      <c r="K790" s="141"/>
      <c r="L790" s="141"/>
      <c r="M790" s="144"/>
      <c r="N790" s="144"/>
      <c r="O790" s="141"/>
      <c r="P790" s="145"/>
      <c r="Q790" s="141"/>
      <c r="R790" s="144"/>
      <c r="S790" s="141"/>
      <c r="T790" s="141"/>
      <c r="U790" s="141"/>
    </row>
    <row r="791" ht="12.75" customHeight="1">
      <c r="A791" s="141"/>
      <c r="B791" s="141"/>
      <c r="C791" s="141"/>
      <c r="D791" s="141"/>
      <c r="E791" s="50"/>
      <c r="F791" s="141"/>
      <c r="G791" s="141"/>
      <c r="H791" s="141"/>
      <c r="I791" s="141"/>
      <c r="J791" s="141"/>
      <c r="K791" s="141"/>
      <c r="L791" s="141"/>
      <c r="M791" s="144"/>
      <c r="N791" s="144"/>
      <c r="O791" s="141"/>
      <c r="P791" s="145"/>
      <c r="Q791" s="141"/>
      <c r="R791" s="144"/>
      <c r="S791" s="141"/>
      <c r="T791" s="141"/>
      <c r="U791" s="141"/>
    </row>
    <row r="792" ht="12.75" customHeight="1">
      <c r="A792" s="141"/>
      <c r="B792" s="141"/>
      <c r="C792" s="141"/>
      <c r="D792" s="141"/>
      <c r="E792" s="50"/>
      <c r="F792" s="141"/>
      <c r="G792" s="141"/>
      <c r="H792" s="141"/>
      <c r="I792" s="141"/>
      <c r="J792" s="141"/>
      <c r="K792" s="141"/>
      <c r="L792" s="141"/>
      <c r="M792" s="144"/>
      <c r="N792" s="144"/>
      <c r="O792" s="141"/>
      <c r="P792" s="145"/>
      <c r="Q792" s="141"/>
      <c r="R792" s="144"/>
      <c r="S792" s="141"/>
      <c r="T792" s="141"/>
      <c r="U792" s="141"/>
    </row>
    <row r="793" ht="12.75" customHeight="1">
      <c r="A793" s="141"/>
      <c r="B793" s="141"/>
      <c r="C793" s="141"/>
      <c r="D793" s="141"/>
      <c r="E793" s="50"/>
      <c r="F793" s="141"/>
      <c r="G793" s="141"/>
      <c r="H793" s="141"/>
      <c r="I793" s="141"/>
      <c r="J793" s="141"/>
      <c r="K793" s="141"/>
      <c r="L793" s="141"/>
      <c r="M793" s="144"/>
      <c r="N793" s="144"/>
      <c r="O793" s="141"/>
      <c r="P793" s="145"/>
      <c r="Q793" s="141"/>
      <c r="R793" s="144"/>
      <c r="S793" s="141"/>
      <c r="T793" s="141"/>
      <c r="U793" s="141"/>
    </row>
    <row r="794" ht="12.75" customHeight="1">
      <c r="A794" s="141"/>
      <c r="B794" s="141"/>
      <c r="C794" s="141"/>
      <c r="D794" s="141"/>
      <c r="E794" s="50"/>
      <c r="F794" s="141"/>
      <c r="G794" s="141"/>
      <c r="H794" s="141"/>
      <c r="I794" s="141"/>
      <c r="J794" s="141"/>
      <c r="K794" s="141"/>
      <c r="L794" s="141"/>
      <c r="M794" s="144"/>
      <c r="N794" s="144"/>
      <c r="O794" s="141"/>
      <c r="P794" s="145"/>
      <c r="Q794" s="141"/>
      <c r="R794" s="144"/>
      <c r="S794" s="141"/>
      <c r="T794" s="141"/>
      <c r="U794" s="141"/>
    </row>
    <row r="795" ht="12.75" customHeight="1">
      <c r="A795" s="141"/>
      <c r="B795" s="141"/>
      <c r="C795" s="141"/>
      <c r="D795" s="141"/>
      <c r="E795" s="50"/>
      <c r="F795" s="141"/>
      <c r="G795" s="141"/>
      <c r="H795" s="141"/>
      <c r="I795" s="141"/>
      <c r="J795" s="141"/>
      <c r="K795" s="141"/>
      <c r="L795" s="141"/>
      <c r="M795" s="144"/>
      <c r="N795" s="144"/>
      <c r="O795" s="141"/>
      <c r="P795" s="145"/>
      <c r="Q795" s="141"/>
      <c r="R795" s="144"/>
      <c r="S795" s="141"/>
      <c r="T795" s="141"/>
      <c r="U795" s="141"/>
    </row>
    <row r="796" ht="12.75" customHeight="1">
      <c r="A796" s="141"/>
      <c r="B796" s="141"/>
      <c r="C796" s="141"/>
      <c r="D796" s="141"/>
      <c r="E796" s="50"/>
      <c r="F796" s="141"/>
      <c r="G796" s="141"/>
      <c r="H796" s="141"/>
      <c r="I796" s="141"/>
      <c r="J796" s="141"/>
      <c r="K796" s="141"/>
      <c r="L796" s="141"/>
      <c r="M796" s="144"/>
      <c r="N796" s="144"/>
      <c r="O796" s="141"/>
      <c r="P796" s="145"/>
      <c r="Q796" s="141"/>
      <c r="R796" s="144"/>
      <c r="S796" s="141"/>
      <c r="T796" s="141"/>
      <c r="U796" s="141"/>
    </row>
    <row r="797" ht="12.75" customHeight="1">
      <c r="A797" s="141"/>
      <c r="B797" s="141"/>
      <c r="C797" s="141"/>
      <c r="D797" s="141"/>
      <c r="E797" s="50"/>
      <c r="F797" s="141"/>
      <c r="G797" s="141"/>
      <c r="H797" s="141"/>
      <c r="I797" s="141"/>
      <c r="J797" s="141"/>
      <c r="K797" s="141"/>
      <c r="L797" s="141"/>
      <c r="M797" s="144"/>
      <c r="N797" s="144"/>
      <c r="O797" s="141"/>
      <c r="P797" s="145"/>
      <c r="Q797" s="141"/>
      <c r="R797" s="144"/>
      <c r="S797" s="141"/>
      <c r="T797" s="141"/>
      <c r="U797" s="141"/>
    </row>
    <row r="798" ht="12.75" customHeight="1">
      <c r="A798" s="141"/>
      <c r="B798" s="141"/>
      <c r="C798" s="141"/>
      <c r="D798" s="141"/>
      <c r="E798" s="50"/>
      <c r="F798" s="141"/>
      <c r="G798" s="141"/>
      <c r="H798" s="141"/>
      <c r="I798" s="141"/>
      <c r="J798" s="141"/>
      <c r="K798" s="141"/>
      <c r="L798" s="141"/>
      <c r="M798" s="144"/>
      <c r="N798" s="144"/>
      <c r="O798" s="141"/>
      <c r="P798" s="145"/>
      <c r="Q798" s="141"/>
      <c r="R798" s="144"/>
      <c r="S798" s="141"/>
      <c r="T798" s="141"/>
      <c r="U798" s="141"/>
    </row>
    <row r="799" ht="12.75" customHeight="1">
      <c r="A799" s="141"/>
      <c r="B799" s="141"/>
      <c r="C799" s="141"/>
      <c r="D799" s="141"/>
      <c r="E799" s="50"/>
      <c r="F799" s="141"/>
      <c r="G799" s="141"/>
      <c r="H799" s="141"/>
      <c r="I799" s="141"/>
      <c r="J799" s="141"/>
      <c r="K799" s="141"/>
      <c r="L799" s="141"/>
      <c r="M799" s="144"/>
      <c r="N799" s="144"/>
      <c r="O799" s="141"/>
      <c r="P799" s="145"/>
      <c r="Q799" s="141"/>
      <c r="R799" s="144"/>
      <c r="S799" s="141"/>
      <c r="T799" s="141"/>
      <c r="U799" s="141"/>
    </row>
    <row r="800" ht="12.75" customHeight="1">
      <c r="A800" s="141"/>
      <c r="B800" s="141"/>
      <c r="C800" s="141"/>
      <c r="D800" s="141"/>
      <c r="E800" s="50"/>
      <c r="F800" s="141"/>
      <c r="G800" s="141"/>
      <c r="H800" s="141"/>
      <c r="I800" s="141"/>
      <c r="J800" s="141"/>
      <c r="K800" s="141"/>
      <c r="L800" s="141"/>
      <c r="M800" s="144"/>
      <c r="N800" s="144"/>
      <c r="O800" s="141"/>
      <c r="P800" s="145"/>
      <c r="Q800" s="141"/>
      <c r="R800" s="144"/>
      <c r="S800" s="141"/>
      <c r="T800" s="141"/>
      <c r="U800" s="141"/>
    </row>
    <row r="801" ht="12.75" customHeight="1">
      <c r="A801" s="141"/>
      <c r="B801" s="141"/>
      <c r="C801" s="141"/>
      <c r="D801" s="141"/>
      <c r="E801" s="50"/>
      <c r="F801" s="141"/>
      <c r="G801" s="141"/>
      <c r="H801" s="141"/>
      <c r="I801" s="141"/>
      <c r="J801" s="141"/>
      <c r="K801" s="141"/>
      <c r="L801" s="141"/>
      <c r="M801" s="144"/>
      <c r="N801" s="144"/>
      <c r="O801" s="141"/>
      <c r="P801" s="145"/>
      <c r="Q801" s="141"/>
      <c r="R801" s="144"/>
      <c r="S801" s="141"/>
      <c r="T801" s="141"/>
      <c r="U801" s="141"/>
    </row>
    <row r="802" ht="12.75" customHeight="1">
      <c r="A802" s="141"/>
      <c r="B802" s="141"/>
      <c r="C802" s="141"/>
      <c r="D802" s="141"/>
      <c r="E802" s="50"/>
      <c r="F802" s="141"/>
      <c r="G802" s="141"/>
      <c r="H802" s="141"/>
      <c r="I802" s="141"/>
      <c r="J802" s="141"/>
      <c r="K802" s="141"/>
      <c r="L802" s="141"/>
      <c r="M802" s="144"/>
      <c r="N802" s="144"/>
      <c r="O802" s="141"/>
      <c r="P802" s="145"/>
      <c r="Q802" s="141"/>
      <c r="R802" s="144"/>
      <c r="S802" s="141"/>
      <c r="T802" s="141"/>
      <c r="U802" s="141"/>
    </row>
    <row r="803" ht="12.75" customHeight="1">
      <c r="A803" s="141"/>
      <c r="B803" s="141"/>
      <c r="C803" s="141"/>
      <c r="D803" s="141"/>
      <c r="E803" s="50"/>
      <c r="F803" s="141"/>
      <c r="G803" s="141"/>
      <c r="H803" s="141"/>
      <c r="I803" s="141"/>
      <c r="J803" s="141"/>
      <c r="K803" s="141"/>
      <c r="L803" s="141"/>
      <c r="M803" s="144"/>
      <c r="N803" s="144"/>
      <c r="O803" s="141"/>
      <c r="P803" s="145"/>
      <c r="Q803" s="141"/>
      <c r="R803" s="144"/>
      <c r="S803" s="141"/>
      <c r="T803" s="141"/>
      <c r="U803" s="141"/>
    </row>
    <row r="804" ht="12.75" customHeight="1">
      <c r="A804" s="141"/>
      <c r="B804" s="141"/>
      <c r="C804" s="141"/>
      <c r="D804" s="141"/>
      <c r="E804" s="50"/>
      <c r="F804" s="141"/>
      <c r="G804" s="141"/>
      <c r="H804" s="141"/>
      <c r="I804" s="141"/>
      <c r="J804" s="141"/>
      <c r="K804" s="141"/>
      <c r="L804" s="141"/>
      <c r="M804" s="144"/>
      <c r="N804" s="144"/>
      <c r="O804" s="141"/>
      <c r="P804" s="145"/>
      <c r="Q804" s="141"/>
      <c r="R804" s="144"/>
      <c r="S804" s="141"/>
      <c r="T804" s="141"/>
      <c r="U804" s="141"/>
    </row>
    <row r="805" ht="12.75" customHeight="1">
      <c r="A805" s="141"/>
      <c r="B805" s="141"/>
      <c r="C805" s="141"/>
      <c r="D805" s="141"/>
      <c r="E805" s="50"/>
      <c r="F805" s="141"/>
      <c r="G805" s="141"/>
      <c r="H805" s="141"/>
      <c r="I805" s="141"/>
      <c r="J805" s="141"/>
      <c r="K805" s="141"/>
      <c r="L805" s="141"/>
      <c r="M805" s="144"/>
      <c r="N805" s="144"/>
      <c r="O805" s="141"/>
      <c r="P805" s="145"/>
      <c r="Q805" s="141"/>
      <c r="R805" s="144"/>
      <c r="S805" s="141"/>
      <c r="T805" s="141"/>
      <c r="U805" s="141"/>
    </row>
    <row r="806" ht="12.75" customHeight="1">
      <c r="A806" s="141"/>
      <c r="B806" s="141"/>
      <c r="C806" s="141"/>
      <c r="D806" s="141"/>
      <c r="E806" s="50"/>
      <c r="F806" s="141"/>
      <c r="G806" s="141"/>
      <c r="H806" s="141"/>
      <c r="I806" s="141"/>
      <c r="J806" s="141"/>
      <c r="K806" s="141"/>
      <c r="L806" s="141"/>
      <c r="M806" s="144"/>
      <c r="N806" s="144"/>
      <c r="O806" s="141"/>
      <c r="P806" s="145"/>
      <c r="Q806" s="141"/>
      <c r="R806" s="144"/>
      <c r="S806" s="141"/>
      <c r="T806" s="141"/>
      <c r="U806" s="141"/>
    </row>
    <row r="807" ht="12.75" customHeight="1">
      <c r="A807" s="141"/>
      <c r="B807" s="141"/>
      <c r="C807" s="141"/>
      <c r="D807" s="141"/>
      <c r="E807" s="50"/>
      <c r="F807" s="141"/>
      <c r="G807" s="141"/>
      <c r="H807" s="141"/>
      <c r="I807" s="141"/>
      <c r="J807" s="141"/>
      <c r="K807" s="141"/>
      <c r="L807" s="141"/>
      <c r="M807" s="144"/>
      <c r="N807" s="144"/>
      <c r="O807" s="141"/>
      <c r="P807" s="145"/>
      <c r="Q807" s="141"/>
      <c r="R807" s="144"/>
      <c r="S807" s="141"/>
      <c r="T807" s="141"/>
      <c r="U807" s="141"/>
    </row>
    <row r="808" ht="12.75" customHeight="1">
      <c r="A808" s="141"/>
      <c r="B808" s="141"/>
      <c r="C808" s="141"/>
      <c r="D808" s="141"/>
      <c r="E808" s="50"/>
      <c r="F808" s="141"/>
      <c r="G808" s="141"/>
      <c r="H808" s="141"/>
      <c r="I808" s="141"/>
      <c r="J808" s="141"/>
      <c r="K808" s="141"/>
      <c r="L808" s="141"/>
      <c r="M808" s="144"/>
      <c r="N808" s="144"/>
      <c r="O808" s="141"/>
      <c r="P808" s="145"/>
      <c r="Q808" s="141"/>
      <c r="R808" s="144"/>
      <c r="S808" s="141"/>
      <c r="T808" s="141"/>
      <c r="U808" s="141"/>
    </row>
    <row r="809" ht="12.75" customHeight="1">
      <c r="A809" s="141"/>
      <c r="B809" s="141"/>
      <c r="C809" s="141"/>
      <c r="D809" s="141"/>
      <c r="E809" s="50"/>
      <c r="F809" s="141"/>
      <c r="G809" s="141"/>
      <c r="H809" s="141"/>
      <c r="I809" s="141"/>
      <c r="J809" s="141"/>
      <c r="K809" s="141"/>
      <c r="L809" s="141"/>
      <c r="M809" s="144"/>
      <c r="N809" s="144"/>
      <c r="O809" s="141"/>
      <c r="P809" s="145"/>
      <c r="Q809" s="141"/>
      <c r="R809" s="144"/>
      <c r="S809" s="141"/>
      <c r="T809" s="141"/>
      <c r="U809" s="141"/>
    </row>
    <row r="810" ht="12.75" customHeight="1">
      <c r="A810" s="141"/>
      <c r="B810" s="141"/>
      <c r="C810" s="141"/>
      <c r="D810" s="141"/>
      <c r="E810" s="50"/>
      <c r="F810" s="141"/>
      <c r="G810" s="141"/>
      <c r="H810" s="141"/>
      <c r="I810" s="141"/>
      <c r="J810" s="141"/>
      <c r="K810" s="141"/>
      <c r="L810" s="141"/>
      <c r="M810" s="144"/>
      <c r="N810" s="144"/>
      <c r="O810" s="141"/>
      <c r="P810" s="145"/>
      <c r="Q810" s="141"/>
      <c r="R810" s="144"/>
      <c r="S810" s="141"/>
      <c r="T810" s="141"/>
      <c r="U810" s="141"/>
    </row>
    <row r="811" ht="12.75" customHeight="1">
      <c r="A811" s="141"/>
      <c r="B811" s="141"/>
      <c r="C811" s="141"/>
      <c r="D811" s="141"/>
      <c r="E811" s="50"/>
      <c r="F811" s="141"/>
      <c r="G811" s="141"/>
      <c r="H811" s="141"/>
      <c r="I811" s="141"/>
      <c r="J811" s="141"/>
      <c r="K811" s="141"/>
      <c r="L811" s="141"/>
      <c r="M811" s="144"/>
      <c r="N811" s="144"/>
      <c r="O811" s="141"/>
      <c r="P811" s="145"/>
      <c r="Q811" s="141"/>
      <c r="R811" s="144"/>
      <c r="S811" s="141"/>
      <c r="T811" s="141"/>
      <c r="U811" s="141"/>
    </row>
    <row r="812" ht="12.75" customHeight="1">
      <c r="A812" s="141"/>
      <c r="B812" s="141"/>
      <c r="C812" s="141"/>
      <c r="D812" s="141"/>
      <c r="E812" s="50"/>
      <c r="F812" s="141"/>
      <c r="G812" s="141"/>
      <c r="H812" s="141"/>
      <c r="I812" s="141"/>
      <c r="J812" s="141"/>
      <c r="K812" s="141"/>
      <c r="L812" s="141"/>
      <c r="M812" s="144"/>
      <c r="N812" s="144"/>
      <c r="O812" s="141"/>
      <c r="P812" s="145"/>
      <c r="Q812" s="141"/>
      <c r="R812" s="144"/>
      <c r="S812" s="141"/>
      <c r="T812" s="141"/>
      <c r="U812" s="141"/>
    </row>
    <row r="813" ht="12.75" customHeight="1">
      <c r="A813" s="141"/>
      <c r="B813" s="141"/>
      <c r="C813" s="141"/>
      <c r="D813" s="141"/>
      <c r="E813" s="50"/>
      <c r="F813" s="141"/>
      <c r="G813" s="141"/>
      <c r="H813" s="141"/>
      <c r="I813" s="141"/>
      <c r="J813" s="141"/>
      <c r="K813" s="141"/>
      <c r="L813" s="141"/>
      <c r="M813" s="144"/>
      <c r="N813" s="144"/>
      <c r="O813" s="141"/>
      <c r="P813" s="145"/>
      <c r="Q813" s="141"/>
      <c r="R813" s="144"/>
      <c r="S813" s="141"/>
      <c r="T813" s="141"/>
      <c r="U813" s="141"/>
    </row>
    <row r="814" ht="12.75" customHeight="1">
      <c r="A814" s="141"/>
      <c r="B814" s="141"/>
      <c r="C814" s="141"/>
      <c r="D814" s="141"/>
      <c r="E814" s="50"/>
      <c r="F814" s="141"/>
      <c r="G814" s="141"/>
      <c r="H814" s="141"/>
      <c r="I814" s="141"/>
      <c r="J814" s="141"/>
      <c r="K814" s="141"/>
      <c r="L814" s="141"/>
      <c r="M814" s="144"/>
      <c r="N814" s="144"/>
      <c r="O814" s="141"/>
      <c r="P814" s="145"/>
      <c r="Q814" s="141"/>
      <c r="R814" s="144"/>
      <c r="S814" s="141"/>
      <c r="T814" s="141"/>
      <c r="U814" s="141"/>
    </row>
    <row r="815" ht="12.75" customHeight="1">
      <c r="A815" s="141"/>
      <c r="B815" s="141"/>
      <c r="C815" s="141"/>
      <c r="D815" s="141"/>
      <c r="E815" s="50"/>
      <c r="F815" s="141"/>
      <c r="G815" s="141"/>
      <c r="H815" s="141"/>
      <c r="I815" s="141"/>
      <c r="J815" s="141"/>
      <c r="K815" s="141"/>
      <c r="L815" s="141"/>
      <c r="M815" s="144"/>
      <c r="N815" s="144"/>
      <c r="O815" s="141"/>
      <c r="P815" s="145"/>
      <c r="Q815" s="141"/>
      <c r="R815" s="144"/>
      <c r="S815" s="141"/>
      <c r="T815" s="141"/>
      <c r="U815" s="141"/>
    </row>
    <row r="816" ht="12.75" customHeight="1">
      <c r="A816" s="141"/>
      <c r="B816" s="141"/>
      <c r="C816" s="141"/>
      <c r="D816" s="141"/>
      <c r="E816" s="50"/>
      <c r="F816" s="141"/>
      <c r="G816" s="141"/>
      <c r="H816" s="141"/>
      <c r="I816" s="141"/>
      <c r="J816" s="141"/>
      <c r="K816" s="141"/>
      <c r="L816" s="141"/>
      <c r="M816" s="144"/>
      <c r="N816" s="144"/>
      <c r="O816" s="141"/>
      <c r="P816" s="145"/>
      <c r="Q816" s="141"/>
      <c r="R816" s="144"/>
      <c r="S816" s="141"/>
      <c r="T816" s="141"/>
      <c r="U816" s="141"/>
    </row>
    <row r="817" ht="12.75" customHeight="1">
      <c r="A817" s="141"/>
      <c r="B817" s="141"/>
      <c r="C817" s="141"/>
      <c r="D817" s="141"/>
      <c r="E817" s="50"/>
      <c r="F817" s="141"/>
      <c r="G817" s="141"/>
      <c r="H817" s="141"/>
      <c r="I817" s="141"/>
      <c r="J817" s="141"/>
      <c r="K817" s="141"/>
      <c r="L817" s="141"/>
      <c r="M817" s="144"/>
      <c r="N817" s="144"/>
      <c r="O817" s="141"/>
      <c r="P817" s="145"/>
      <c r="Q817" s="141"/>
      <c r="R817" s="144"/>
      <c r="S817" s="141"/>
      <c r="T817" s="141"/>
      <c r="U817" s="141"/>
    </row>
    <row r="818" ht="12.75" customHeight="1">
      <c r="A818" s="141"/>
      <c r="B818" s="141"/>
      <c r="C818" s="141"/>
      <c r="D818" s="141"/>
      <c r="E818" s="50"/>
      <c r="F818" s="141"/>
      <c r="G818" s="141"/>
      <c r="H818" s="141"/>
      <c r="I818" s="141"/>
      <c r="J818" s="141"/>
      <c r="K818" s="141"/>
      <c r="L818" s="141"/>
      <c r="M818" s="144"/>
      <c r="N818" s="144"/>
      <c r="O818" s="141"/>
      <c r="P818" s="145"/>
      <c r="Q818" s="141"/>
      <c r="R818" s="144"/>
      <c r="S818" s="141"/>
      <c r="T818" s="141"/>
      <c r="U818" s="141"/>
    </row>
    <row r="819" ht="12.75" customHeight="1">
      <c r="A819" s="141"/>
      <c r="B819" s="141"/>
      <c r="C819" s="141"/>
      <c r="D819" s="141"/>
      <c r="E819" s="50"/>
      <c r="F819" s="141"/>
      <c r="G819" s="141"/>
      <c r="H819" s="141"/>
      <c r="I819" s="141"/>
      <c r="J819" s="141"/>
      <c r="K819" s="141"/>
      <c r="L819" s="141"/>
      <c r="M819" s="144"/>
      <c r="N819" s="144"/>
      <c r="O819" s="141"/>
      <c r="P819" s="145"/>
      <c r="Q819" s="141"/>
      <c r="R819" s="144"/>
      <c r="S819" s="141"/>
      <c r="T819" s="141"/>
      <c r="U819" s="141"/>
    </row>
    <row r="820" ht="12.75" customHeight="1">
      <c r="A820" s="141"/>
      <c r="B820" s="141"/>
      <c r="C820" s="141"/>
      <c r="D820" s="141"/>
      <c r="E820" s="50"/>
      <c r="F820" s="141"/>
      <c r="G820" s="141"/>
      <c r="H820" s="141"/>
      <c r="I820" s="141"/>
      <c r="J820" s="141"/>
      <c r="K820" s="141"/>
      <c r="L820" s="141"/>
      <c r="M820" s="144"/>
      <c r="N820" s="144"/>
      <c r="O820" s="141"/>
      <c r="P820" s="145"/>
      <c r="Q820" s="141"/>
      <c r="R820" s="144"/>
      <c r="S820" s="141"/>
      <c r="T820" s="141"/>
      <c r="U820" s="141"/>
    </row>
    <row r="821" ht="12.75" customHeight="1">
      <c r="A821" s="141"/>
      <c r="B821" s="141"/>
      <c r="C821" s="141"/>
      <c r="D821" s="141"/>
      <c r="E821" s="50"/>
      <c r="F821" s="141"/>
      <c r="G821" s="141"/>
      <c r="H821" s="141"/>
      <c r="I821" s="141"/>
      <c r="J821" s="141"/>
      <c r="K821" s="141"/>
      <c r="L821" s="141"/>
      <c r="M821" s="144"/>
      <c r="N821" s="144"/>
      <c r="O821" s="141"/>
      <c r="P821" s="145"/>
      <c r="Q821" s="141"/>
      <c r="R821" s="144"/>
      <c r="S821" s="141"/>
      <c r="T821" s="141"/>
      <c r="U821" s="141"/>
    </row>
    <row r="822" ht="12.75" customHeight="1">
      <c r="A822" s="141"/>
      <c r="B822" s="141"/>
      <c r="C822" s="141"/>
      <c r="D822" s="141"/>
      <c r="E822" s="50"/>
      <c r="F822" s="141"/>
      <c r="G822" s="141"/>
      <c r="H822" s="141"/>
      <c r="I822" s="141"/>
      <c r="J822" s="141"/>
      <c r="K822" s="141"/>
      <c r="L822" s="141"/>
      <c r="M822" s="144"/>
      <c r="N822" s="144"/>
      <c r="O822" s="141"/>
      <c r="P822" s="145"/>
      <c r="Q822" s="141"/>
      <c r="R822" s="144"/>
      <c r="S822" s="141"/>
      <c r="T822" s="141"/>
      <c r="U822" s="141"/>
    </row>
    <row r="823" ht="12.75" customHeight="1">
      <c r="A823" s="141"/>
      <c r="B823" s="141"/>
      <c r="C823" s="141"/>
      <c r="D823" s="141"/>
      <c r="E823" s="50"/>
      <c r="F823" s="141"/>
      <c r="G823" s="141"/>
      <c r="H823" s="141"/>
      <c r="I823" s="141"/>
      <c r="J823" s="141"/>
      <c r="K823" s="141"/>
      <c r="L823" s="141"/>
      <c r="M823" s="144"/>
      <c r="N823" s="144"/>
      <c r="O823" s="141"/>
      <c r="P823" s="145"/>
      <c r="Q823" s="141"/>
      <c r="R823" s="144"/>
      <c r="S823" s="141"/>
      <c r="T823" s="141"/>
      <c r="U823" s="141"/>
    </row>
    <row r="824" ht="12.75" customHeight="1">
      <c r="A824" s="141"/>
      <c r="B824" s="141"/>
      <c r="C824" s="141"/>
      <c r="D824" s="141"/>
      <c r="E824" s="50"/>
      <c r="F824" s="141"/>
      <c r="G824" s="141"/>
      <c r="H824" s="141"/>
      <c r="I824" s="141"/>
      <c r="J824" s="141"/>
      <c r="K824" s="141"/>
      <c r="L824" s="141"/>
      <c r="M824" s="144"/>
      <c r="N824" s="144"/>
      <c r="O824" s="141"/>
      <c r="P824" s="145"/>
      <c r="Q824" s="141"/>
      <c r="R824" s="144"/>
      <c r="S824" s="141"/>
      <c r="T824" s="141"/>
      <c r="U824" s="141"/>
    </row>
    <row r="825" ht="12.75" customHeight="1">
      <c r="A825" s="141"/>
      <c r="B825" s="141"/>
      <c r="C825" s="141"/>
      <c r="D825" s="141"/>
      <c r="E825" s="50"/>
      <c r="F825" s="141"/>
      <c r="G825" s="141"/>
      <c r="H825" s="141"/>
      <c r="I825" s="141"/>
      <c r="J825" s="141"/>
      <c r="K825" s="141"/>
      <c r="L825" s="141"/>
      <c r="M825" s="144"/>
      <c r="N825" s="144"/>
      <c r="O825" s="141"/>
      <c r="P825" s="145"/>
      <c r="Q825" s="141"/>
      <c r="R825" s="144"/>
      <c r="S825" s="141"/>
      <c r="T825" s="141"/>
      <c r="U825" s="141"/>
    </row>
    <row r="826" ht="12.75" customHeight="1">
      <c r="A826" s="141"/>
      <c r="B826" s="141"/>
      <c r="C826" s="141"/>
      <c r="D826" s="141"/>
      <c r="E826" s="50"/>
      <c r="F826" s="141"/>
      <c r="G826" s="141"/>
      <c r="H826" s="141"/>
      <c r="I826" s="141"/>
      <c r="J826" s="141"/>
      <c r="K826" s="141"/>
      <c r="L826" s="141"/>
      <c r="M826" s="144"/>
      <c r="N826" s="144"/>
      <c r="O826" s="141"/>
      <c r="P826" s="145"/>
      <c r="Q826" s="141"/>
      <c r="R826" s="144"/>
      <c r="S826" s="141"/>
      <c r="T826" s="141"/>
      <c r="U826" s="141"/>
    </row>
    <row r="827" ht="12.75" customHeight="1">
      <c r="A827" s="141"/>
      <c r="B827" s="141"/>
      <c r="C827" s="141"/>
      <c r="D827" s="141"/>
      <c r="E827" s="50"/>
      <c r="F827" s="141"/>
      <c r="G827" s="141"/>
      <c r="H827" s="141"/>
      <c r="I827" s="141"/>
      <c r="J827" s="141"/>
      <c r="K827" s="141"/>
      <c r="L827" s="141"/>
      <c r="M827" s="144"/>
      <c r="N827" s="144"/>
      <c r="O827" s="141"/>
      <c r="P827" s="145"/>
      <c r="Q827" s="141"/>
      <c r="R827" s="144"/>
      <c r="S827" s="141"/>
      <c r="T827" s="141"/>
      <c r="U827" s="141"/>
    </row>
    <row r="828" ht="12.75" customHeight="1">
      <c r="A828" s="141"/>
      <c r="B828" s="141"/>
      <c r="C828" s="141"/>
      <c r="D828" s="141"/>
      <c r="E828" s="50"/>
      <c r="F828" s="141"/>
      <c r="G828" s="141"/>
      <c r="H828" s="141"/>
      <c r="I828" s="141"/>
      <c r="J828" s="141"/>
      <c r="K828" s="141"/>
      <c r="L828" s="141"/>
      <c r="M828" s="144"/>
      <c r="N828" s="144"/>
      <c r="O828" s="141"/>
      <c r="P828" s="145"/>
      <c r="Q828" s="141"/>
      <c r="R828" s="144"/>
      <c r="S828" s="141"/>
      <c r="T828" s="141"/>
      <c r="U828" s="141"/>
    </row>
    <row r="829" ht="12.75" customHeight="1">
      <c r="A829" s="141"/>
      <c r="B829" s="141"/>
      <c r="C829" s="141"/>
      <c r="D829" s="141"/>
      <c r="E829" s="50"/>
      <c r="F829" s="141"/>
      <c r="G829" s="141"/>
      <c r="H829" s="141"/>
      <c r="I829" s="141"/>
      <c r="J829" s="141"/>
      <c r="K829" s="141"/>
      <c r="L829" s="141"/>
      <c r="M829" s="144"/>
      <c r="N829" s="144"/>
      <c r="O829" s="141"/>
      <c r="P829" s="145"/>
      <c r="Q829" s="141"/>
      <c r="R829" s="144"/>
      <c r="S829" s="141"/>
      <c r="T829" s="141"/>
      <c r="U829" s="141"/>
    </row>
    <row r="830" ht="12.75" customHeight="1">
      <c r="A830" s="141"/>
      <c r="B830" s="141"/>
      <c r="C830" s="141"/>
      <c r="D830" s="141"/>
      <c r="E830" s="50"/>
      <c r="F830" s="141"/>
      <c r="G830" s="141"/>
      <c r="H830" s="141"/>
      <c r="I830" s="141"/>
      <c r="J830" s="141"/>
      <c r="K830" s="141"/>
      <c r="L830" s="141"/>
      <c r="M830" s="144"/>
      <c r="N830" s="144"/>
      <c r="O830" s="141"/>
      <c r="P830" s="145"/>
      <c r="Q830" s="141"/>
      <c r="R830" s="144"/>
      <c r="S830" s="141"/>
      <c r="T830" s="141"/>
      <c r="U830" s="141"/>
    </row>
    <row r="831" ht="12.75" customHeight="1">
      <c r="A831" s="141"/>
      <c r="B831" s="141"/>
      <c r="C831" s="141"/>
      <c r="D831" s="141"/>
      <c r="E831" s="50"/>
      <c r="F831" s="141"/>
      <c r="G831" s="141"/>
      <c r="H831" s="141"/>
      <c r="I831" s="141"/>
      <c r="J831" s="141"/>
      <c r="K831" s="141"/>
      <c r="L831" s="141"/>
      <c r="M831" s="144"/>
      <c r="N831" s="144"/>
      <c r="O831" s="141"/>
      <c r="P831" s="145"/>
      <c r="Q831" s="141"/>
      <c r="R831" s="144"/>
      <c r="S831" s="141"/>
      <c r="T831" s="141"/>
      <c r="U831" s="141"/>
    </row>
    <row r="832" ht="12.75" customHeight="1">
      <c r="A832" s="141"/>
      <c r="B832" s="141"/>
      <c r="C832" s="141"/>
      <c r="D832" s="141"/>
      <c r="E832" s="50"/>
      <c r="F832" s="141"/>
      <c r="G832" s="141"/>
      <c r="H832" s="141"/>
      <c r="I832" s="141"/>
      <c r="J832" s="141"/>
      <c r="K832" s="141"/>
      <c r="L832" s="141"/>
      <c r="M832" s="144"/>
      <c r="N832" s="144"/>
      <c r="O832" s="141"/>
      <c r="P832" s="145"/>
      <c r="Q832" s="141"/>
      <c r="R832" s="144"/>
      <c r="S832" s="141"/>
      <c r="T832" s="141"/>
      <c r="U832" s="141"/>
    </row>
    <row r="833" ht="12.75" customHeight="1">
      <c r="A833" s="141"/>
      <c r="B833" s="141"/>
      <c r="C833" s="141"/>
      <c r="D833" s="141"/>
      <c r="E833" s="50"/>
      <c r="F833" s="141"/>
      <c r="G833" s="141"/>
      <c r="H833" s="141"/>
      <c r="I833" s="141"/>
      <c r="J833" s="141"/>
      <c r="K833" s="141"/>
      <c r="L833" s="141"/>
      <c r="M833" s="144"/>
      <c r="N833" s="144"/>
      <c r="O833" s="141"/>
      <c r="P833" s="145"/>
      <c r="Q833" s="141"/>
      <c r="R833" s="144"/>
      <c r="S833" s="141"/>
      <c r="T833" s="141"/>
      <c r="U833" s="141"/>
    </row>
    <row r="834" ht="12.75" customHeight="1">
      <c r="A834" s="141"/>
      <c r="B834" s="141"/>
      <c r="C834" s="141"/>
      <c r="D834" s="141"/>
      <c r="E834" s="50"/>
      <c r="F834" s="141"/>
      <c r="G834" s="141"/>
      <c r="H834" s="141"/>
      <c r="I834" s="141"/>
      <c r="J834" s="141"/>
      <c r="K834" s="141"/>
      <c r="L834" s="141"/>
      <c r="M834" s="144"/>
      <c r="N834" s="144"/>
      <c r="O834" s="141"/>
      <c r="P834" s="145"/>
      <c r="Q834" s="141"/>
      <c r="R834" s="144"/>
      <c r="S834" s="141"/>
      <c r="T834" s="141"/>
      <c r="U834" s="141"/>
    </row>
    <row r="835" ht="12.75" customHeight="1">
      <c r="A835" s="141"/>
      <c r="B835" s="141"/>
      <c r="C835" s="141"/>
      <c r="D835" s="141"/>
      <c r="E835" s="50"/>
      <c r="F835" s="141"/>
      <c r="G835" s="141"/>
      <c r="H835" s="141"/>
      <c r="I835" s="141"/>
      <c r="J835" s="141"/>
      <c r="K835" s="141"/>
      <c r="L835" s="141"/>
      <c r="M835" s="144"/>
      <c r="N835" s="144"/>
      <c r="O835" s="141"/>
      <c r="P835" s="145"/>
      <c r="Q835" s="141"/>
      <c r="R835" s="144"/>
      <c r="S835" s="141"/>
      <c r="T835" s="141"/>
      <c r="U835" s="141"/>
    </row>
    <row r="836" ht="12.75" customHeight="1">
      <c r="A836" s="141"/>
      <c r="B836" s="141"/>
      <c r="C836" s="141"/>
      <c r="D836" s="141"/>
      <c r="E836" s="50"/>
      <c r="F836" s="141"/>
      <c r="G836" s="141"/>
      <c r="H836" s="141"/>
      <c r="I836" s="141"/>
      <c r="J836" s="141"/>
      <c r="K836" s="141"/>
      <c r="L836" s="141"/>
      <c r="M836" s="144"/>
      <c r="N836" s="144"/>
      <c r="O836" s="141"/>
      <c r="P836" s="145"/>
      <c r="Q836" s="141"/>
      <c r="R836" s="144"/>
      <c r="S836" s="141"/>
      <c r="T836" s="141"/>
      <c r="U836" s="141"/>
    </row>
    <row r="837" ht="12.75" customHeight="1">
      <c r="A837" s="141"/>
      <c r="B837" s="141"/>
      <c r="C837" s="141"/>
      <c r="D837" s="141"/>
      <c r="E837" s="50"/>
      <c r="F837" s="141"/>
      <c r="G837" s="141"/>
      <c r="H837" s="141"/>
      <c r="I837" s="141"/>
      <c r="J837" s="141"/>
      <c r="K837" s="141"/>
      <c r="L837" s="141"/>
      <c r="M837" s="144"/>
      <c r="N837" s="144"/>
      <c r="O837" s="141"/>
      <c r="P837" s="145"/>
      <c r="Q837" s="141"/>
      <c r="R837" s="144"/>
      <c r="S837" s="141"/>
      <c r="T837" s="141"/>
      <c r="U837" s="141"/>
    </row>
    <row r="838" ht="12.75" customHeight="1">
      <c r="A838" s="141"/>
      <c r="B838" s="141"/>
      <c r="C838" s="141"/>
      <c r="D838" s="141"/>
      <c r="E838" s="50"/>
      <c r="F838" s="141"/>
      <c r="G838" s="141"/>
      <c r="H838" s="141"/>
      <c r="I838" s="141"/>
      <c r="J838" s="141"/>
      <c r="K838" s="141"/>
      <c r="L838" s="141"/>
      <c r="M838" s="144"/>
      <c r="N838" s="144"/>
      <c r="O838" s="141"/>
      <c r="P838" s="145"/>
      <c r="Q838" s="141"/>
      <c r="R838" s="144"/>
      <c r="S838" s="141"/>
      <c r="T838" s="141"/>
      <c r="U838" s="141"/>
    </row>
    <row r="839" ht="12.75" customHeight="1">
      <c r="A839" s="141"/>
      <c r="B839" s="141"/>
      <c r="C839" s="141"/>
      <c r="D839" s="141"/>
      <c r="E839" s="50"/>
      <c r="F839" s="141"/>
      <c r="G839" s="141"/>
      <c r="H839" s="141"/>
      <c r="I839" s="141"/>
      <c r="J839" s="141"/>
      <c r="K839" s="141"/>
      <c r="L839" s="141"/>
      <c r="M839" s="144"/>
      <c r="N839" s="144"/>
      <c r="O839" s="141"/>
      <c r="P839" s="145"/>
      <c r="Q839" s="141"/>
      <c r="R839" s="144"/>
      <c r="S839" s="141"/>
      <c r="T839" s="141"/>
      <c r="U839" s="141"/>
    </row>
    <row r="840" ht="12.75" customHeight="1">
      <c r="A840" s="141"/>
      <c r="B840" s="141"/>
      <c r="C840" s="141"/>
      <c r="D840" s="141"/>
      <c r="E840" s="50"/>
      <c r="F840" s="141"/>
      <c r="G840" s="141"/>
      <c r="H840" s="141"/>
      <c r="I840" s="141"/>
      <c r="J840" s="141"/>
      <c r="K840" s="141"/>
      <c r="L840" s="141"/>
      <c r="M840" s="144"/>
      <c r="N840" s="144"/>
      <c r="O840" s="141"/>
      <c r="P840" s="145"/>
      <c r="Q840" s="141"/>
      <c r="R840" s="144"/>
      <c r="S840" s="141"/>
      <c r="T840" s="141"/>
      <c r="U840" s="141"/>
    </row>
    <row r="841" ht="12.75" customHeight="1">
      <c r="A841" s="141"/>
      <c r="B841" s="141"/>
      <c r="C841" s="141"/>
      <c r="D841" s="141"/>
      <c r="E841" s="50"/>
      <c r="F841" s="141"/>
      <c r="G841" s="141"/>
      <c r="H841" s="141"/>
      <c r="I841" s="141"/>
      <c r="J841" s="141"/>
      <c r="K841" s="141"/>
      <c r="L841" s="141"/>
      <c r="M841" s="144"/>
      <c r="N841" s="144"/>
      <c r="O841" s="141"/>
      <c r="P841" s="145"/>
      <c r="Q841" s="141"/>
      <c r="R841" s="144"/>
      <c r="S841" s="141"/>
      <c r="T841" s="141"/>
      <c r="U841" s="141"/>
    </row>
    <row r="842" ht="12.75" customHeight="1">
      <c r="A842" s="141"/>
      <c r="B842" s="141"/>
      <c r="C842" s="141"/>
      <c r="D842" s="141"/>
      <c r="E842" s="50"/>
      <c r="F842" s="141"/>
      <c r="G842" s="141"/>
      <c r="H842" s="141"/>
      <c r="I842" s="141"/>
      <c r="J842" s="141"/>
      <c r="K842" s="141"/>
      <c r="L842" s="141"/>
      <c r="M842" s="144"/>
      <c r="N842" s="144"/>
      <c r="O842" s="141"/>
      <c r="P842" s="145"/>
      <c r="Q842" s="141"/>
      <c r="R842" s="144"/>
      <c r="S842" s="141"/>
      <c r="T842" s="141"/>
      <c r="U842" s="141"/>
    </row>
    <row r="843" ht="12.75" customHeight="1">
      <c r="A843" s="141"/>
      <c r="B843" s="141"/>
      <c r="C843" s="141"/>
      <c r="D843" s="141"/>
      <c r="E843" s="50"/>
      <c r="F843" s="141"/>
      <c r="G843" s="141"/>
      <c r="H843" s="141"/>
      <c r="I843" s="141"/>
      <c r="J843" s="141"/>
      <c r="K843" s="141"/>
      <c r="L843" s="141"/>
      <c r="M843" s="144"/>
      <c r="N843" s="144"/>
      <c r="O843" s="141"/>
      <c r="P843" s="145"/>
      <c r="Q843" s="141"/>
      <c r="R843" s="144"/>
      <c r="S843" s="141"/>
      <c r="T843" s="141"/>
      <c r="U843" s="141"/>
    </row>
    <row r="844" ht="12.75" customHeight="1">
      <c r="A844" s="141"/>
      <c r="B844" s="141"/>
      <c r="C844" s="141"/>
      <c r="D844" s="141"/>
      <c r="E844" s="50"/>
      <c r="F844" s="141"/>
      <c r="G844" s="141"/>
      <c r="H844" s="141"/>
      <c r="I844" s="141"/>
      <c r="J844" s="141"/>
      <c r="K844" s="141"/>
      <c r="L844" s="141"/>
      <c r="M844" s="144"/>
      <c r="N844" s="144"/>
      <c r="O844" s="141"/>
      <c r="P844" s="145"/>
      <c r="Q844" s="141"/>
      <c r="R844" s="144"/>
      <c r="S844" s="141"/>
      <c r="T844" s="141"/>
      <c r="U844" s="141"/>
    </row>
    <row r="845" ht="12.75" customHeight="1">
      <c r="A845" s="141"/>
      <c r="B845" s="141"/>
      <c r="C845" s="141"/>
      <c r="D845" s="141"/>
      <c r="E845" s="50"/>
      <c r="F845" s="141"/>
      <c r="G845" s="141"/>
      <c r="H845" s="141"/>
      <c r="I845" s="141"/>
      <c r="J845" s="141"/>
      <c r="K845" s="141"/>
      <c r="L845" s="141"/>
      <c r="M845" s="144"/>
      <c r="N845" s="144"/>
      <c r="O845" s="141"/>
      <c r="P845" s="145"/>
      <c r="Q845" s="141"/>
      <c r="R845" s="144"/>
      <c r="S845" s="141"/>
      <c r="T845" s="141"/>
      <c r="U845" s="141"/>
    </row>
    <row r="846" ht="12.75" customHeight="1">
      <c r="A846" s="141"/>
      <c r="B846" s="141"/>
      <c r="C846" s="141"/>
      <c r="D846" s="141"/>
      <c r="E846" s="50"/>
      <c r="F846" s="141"/>
      <c r="G846" s="141"/>
      <c r="H846" s="141"/>
      <c r="I846" s="141"/>
      <c r="J846" s="141"/>
      <c r="K846" s="141"/>
      <c r="L846" s="141"/>
      <c r="M846" s="144"/>
      <c r="N846" s="144"/>
      <c r="O846" s="141"/>
      <c r="P846" s="145"/>
      <c r="Q846" s="141"/>
      <c r="R846" s="144"/>
      <c r="S846" s="141"/>
      <c r="T846" s="141"/>
      <c r="U846" s="141"/>
    </row>
    <row r="847" ht="12.75" customHeight="1">
      <c r="A847" s="141"/>
      <c r="B847" s="141"/>
      <c r="C847" s="141"/>
      <c r="D847" s="141"/>
      <c r="E847" s="50"/>
      <c r="F847" s="141"/>
      <c r="G847" s="141"/>
      <c r="H847" s="141"/>
      <c r="I847" s="141"/>
      <c r="J847" s="141"/>
      <c r="K847" s="141"/>
      <c r="L847" s="141"/>
      <c r="M847" s="144"/>
      <c r="N847" s="144"/>
      <c r="O847" s="141"/>
      <c r="P847" s="145"/>
      <c r="Q847" s="141"/>
      <c r="R847" s="144"/>
      <c r="S847" s="141"/>
      <c r="T847" s="141"/>
      <c r="U847" s="141"/>
    </row>
    <row r="848" ht="12.75" customHeight="1">
      <c r="A848" s="141"/>
      <c r="B848" s="141"/>
      <c r="C848" s="141"/>
      <c r="D848" s="141"/>
      <c r="E848" s="50"/>
      <c r="F848" s="141"/>
      <c r="G848" s="141"/>
      <c r="H848" s="141"/>
      <c r="I848" s="141"/>
      <c r="J848" s="141"/>
      <c r="K848" s="141"/>
      <c r="L848" s="141"/>
      <c r="M848" s="144"/>
      <c r="N848" s="144"/>
      <c r="O848" s="141"/>
      <c r="P848" s="145"/>
      <c r="Q848" s="141"/>
      <c r="R848" s="144"/>
      <c r="S848" s="141"/>
      <c r="T848" s="141"/>
      <c r="U848" s="141"/>
    </row>
    <row r="849" ht="12.75" customHeight="1">
      <c r="A849" s="141"/>
      <c r="B849" s="141"/>
      <c r="C849" s="141"/>
      <c r="D849" s="141"/>
      <c r="E849" s="50"/>
      <c r="F849" s="141"/>
      <c r="G849" s="141"/>
      <c r="H849" s="141"/>
      <c r="I849" s="141"/>
      <c r="J849" s="141"/>
      <c r="K849" s="141"/>
      <c r="L849" s="141"/>
      <c r="M849" s="144"/>
      <c r="N849" s="144"/>
      <c r="O849" s="141"/>
      <c r="P849" s="145"/>
      <c r="Q849" s="141"/>
      <c r="R849" s="144"/>
      <c r="S849" s="141"/>
      <c r="T849" s="141"/>
      <c r="U849" s="141"/>
    </row>
    <row r="850" ht="12.75" customHeight="1">
      <c r="A850" s="141"/>
      <c r="B850" s="141"/>
      <c r="C850" s="141"/>
      <c r="D850" s="141"/>
      <c r="E850" s="50"/>
      <c r="F850" s="141"/>
      <c r="G850" s="141"/>
      <c r="H850" s="141"/>
      <c r="I850" s="141"/>
      <c r="J850" s="141"/>
      <c r="K850" s="141"/>
      <c r="L850" s="141"/>
      <c r="M850" s="144"/>
      <c r="N850" s="144"/>
      <c r="O850" s="141"/>
      <c r="P850" s="145"/>
      <c r="Q850" s="141"/>
      <c r="R850" s="144"/>
      <c r="S850" s="141"/>
      <c r="T850" s="141"/>
      <c r="U850" s="141"/>
    </row>
    <row r="851" ht="12.75" customHeight="1">
      <c r="A851" s="141"/>
      <c r="B851" s="141"/>
      <c r="C851" s="141"/>
      <c r="D851" s="141"/>
      <c r="E851" s="50"/>
      <c r="F851" s="141"/>
      <c r="G851" s="141"/>
      <c r="H851" s="141"/>
      <c r="I851" s="141"/>
      <c r="J851" s="141"/>
      <c r="K851" s="141"/>
      <c r="L851" s="141"/>
      <c r="M851" s="144"/>
      <c r="N851" s="144"/>
      <c r="O851" s="141"/>
      <c r="P851" s="145"/>
      <c r="Q851" s="141"/>
      <c r="R851" s="144"/>
      <c r="S851" s="141"/>
      <c r="T851" s="141"/>
      <c r="U851" s="141"/>
    </row>
    <row r="852" ht="12.75" customHeight="1">
      <c r="A852" s="141"/>
      <c r="B852" s="141"/>
      <c r="C852" s="141"/>
      <c r="D852" s="141"/>
      <c r="E852" s="50"/>
      <c r="F852" s="141"/>
      <c r="G852" s="141"/>
      <c r="H852" s="141"/>
      <c r="I852" s="141"/>
      <c r="J852" s="141"/>
      <c r="K852" s="141"/>
      <c r="L852" s="141"/>
      <c r="M852" s="144"/>
      <c r="N852" s="144"/>
      <c r="O852" s="141"/>
      <c r="P852" s="145"/>
      <c r="Q852" s="141"/>
      <c r="R852" s="144"/>
      <c r="S852" s="141"/>
      <c r="T852" s="141"/>
      <c r="U852" s="141"/>
    </row>
    <row r="853" ht="12.75" customHeight="1">
      <c r="A853" s="141"/>
      <c r="B853" s="141"/>
      <c r="C853" s="141"/>
      <c r="D853" s="141"/>
      <c r="E853" s="50"/>
      <c r="F853" s="141"/>
      <c r="G853" s="141"/>
      <c r="H853" s="141"/>
      <c r="I853" s="141"/>
      <c r="J853" s="141"/>
      <c r="K853" s="141"/>
      <c r="L853" s="141"/>
      <c r="M853" s="144"/>
      <c r="N853" s="144"/>
      <c r="O853" s="141"/>
      <c r="P853" s="145"/>
      <c r="Q853" s="141"/>
      <c r="R853" s="144"/>
      <c r="S853" s="141"/>
      <c r="T853" s="141"/>
      <c r="U853" s="141"/>
    </row>
    <row r="854" ht="12.75" customHeight="1">
      <c r="A854" s="141"/>
      <c r="B854" s="141"/>
      <c r="C854" s="141"/>
      <c r="D854" s="141"/>
      <c r="E854" s="50"/>
      <c r="F854" s="141"/>
      <c r="G854" s="141"/>
      <c r="H854" s="141"/>
      <c r="I854" s="141"/>
      <c r="J854" s="141"/>
      <c r="K854" s="141"/>
      <c r="L854" s="141"/>
      <c r="M854" s="144"/>
      <c r="N854" s="144"/>
      <c r="O854" s="141"/>
      <c r="P854" s="145"/>
      <c r="Q854" s="141"/>
      <c r="R854" s="144"/>
      <c r="S854" s="141"/>
      <c r="T854" s="141"/>
      <c r="U854" s="141"/>
    </row>
    <row r="855" ht="12.75" customHeight="1">
      <c r="A855" s="141"/>
      <c r="B855" s="141"/>
      <c r="C855" s="141"/>
      <c r="D855" s="141"/>
      <c r="E855" s="50"/>
      <c r="F855" s="141"/>
      <c r="G855" s="141"/>
      <c r="H855" s="141"/>
      <c r="I855" s="141"/>
      <c r="J855" s="141"/>
      <c r="K855" s="141"/>
      <c r="L855" s="141"/>
      <c r="M855" s="144"/>
      <c r="N855" s="144"/>
      <c r="O855" s="141"/>
      <c r="P855" s="145"/>
      <c r="Q855" s="141"/>
      <c r="R855" s="144"/>
      <c r="S855" s="141"/>
      <c r="T855" s="141"/>
      <c r="U855" s="141"/>
    </row>
    <row r="856" ht="12.75" customHeight="1">
      <c r="A856" s="141"/>
      <c r="B856" s="141"/>
      <c r="C856" s="141"/>
      <c r="D856" s="141"/>
      <c r="E856" s="50"/>
      <c r="F856" s="141"/>
      <c r="G856" s="141"/>
      <c r="H856" s="141"/>
      <c r="I856" s="141"/>
      <c r="J856" s="141"/>
      <c r="K856" s="141"/>
      <c r="L856" s="141"/>
      <c r="M856" s="144"/>
      <c r="N856" s="144"/>
      <c r="O856" s="141"/>
      <c r="P856" s="145"/>
      <c r="Q856" s="141"/>
      <c r="R856" s="144"/>
      <c r="S856" s="141"/>
      <c r="T856" s="141"/>
      <c r="U856" s="141"/>
    </row>
    <row r="857" ht="12.75" customHeight="1">
      <c r="A857" s="141"/>
      <c r="B857" s="141"/>
      <c r="C857" s="141"/>
      <c r="D857" s="141"/>
      <c r="E857" s="50"/>
      <c r="F857" s="141"/>
      <c r="G857" s="141"/>
      <c r="H857" s="141"/>
      <c r="I857" s="141"/>
      <c r="J857" s="141"/>
      <c r="K857" s="141"/>
      <c r="L857" s="141"/>
      <c r="M857" s="144"/>
      <c r="N857" s="144"/>
      <c r="O857" s="141"/>
      <c r="P857" s="145"/>
      <c r="Q857" s="141"/>
      <c r="R857" s="144"/>
      <c r="S857" s="141"/>
      <c r="T857" s="141"/>
      <c r="U857" s="141"/>
    </row>
    <row r="858" ht="12.75" customHeight="1">
      <c r="A858" s="141"/>
      <c r="B858" s="141"/>
      <c r="C858" s="141"/>
      <c r="D858" s="141"/>
      <c r="E858" s="50"/>
      <c r="F858" s="141"/>
      <c r="G858" s="141"/>
      <c r="H858" s="141"/>
      <c r="I858" s="141"/>
      <c r="J858" s="141"/>
      <c r="K858" s="141"/>
      <c r="L858" s="141"/>
      <c r="M858" s="144"/>
      <c r="N858" s="144"/>
      <c r="O858" s="141"/>
      <c r="P858" s="145"/>
      <c r="Q858" s="141"/>
      <c r="R858" s="144"/>
      <c r="S858" s="141"/>
      <c r="T858" s="141"/>
      <c r="U858" s="141"/>
    </row>
    <row r="859" ht="12.75" customHeight="1">
      <c r="A859" s="141"/>
      <c r="B859" s="141"/>
      <c r="C859" s="141"/>
      <c r="D859" s="141"/>
      <c r="E859" s="50"/>
      <c r="F859" s="141"/>
      <c r="G859" s="141"/>
      <c r="H859" s="141"/>
      <c r="I859" s="141"/>
      <c r="J859" s="141"/>
      <c r="K859" s="141"/>
      <c r="L859" s="141"/>
      <c r="M859" s="144"/>
      <c r="N859" s="144"/>
      <c r="O859" s="141"/>
      <c r="P859" s="145"/>
      <c r="Q859" s="141"/>
      <c r="R859" s="144"/>
      <c r="S859" s="141"/>
      <c r="T859" s="141"/>
      <c r="U859" s="141"/>
    </row>
    <row r="860" ht="12.75" customHeight="1">
      <c r="A860" s="141"/>
      <c r="B860" s="141"/>
      <c r="C860" s="141"/>
      <c r="D860" s="141"/>
      <c r="E860" s="50"/>
      <c r="F860" s="141"/>
      <c r="G860" s="141"/>
      <c r="H860" s="141"/>
      <c r="I860" s="141"/>
      <c r="J860" s="141"/>
      <c r="K860" s="141"/>
      <c r="L860" s="141"/>
      <c r="M860" s="144"/>
      <c r="N860" s="144"/>
      <c r="O860" s="141"/>
      <c r="P860" s="145"/>
      <c r="Q860" s="141"/>
      <c r="R860" s="144"/>
      <c r="S860" s="141"/>
      <c r="T860" s="141"/>
      <c r="U860" s="141"/>
    </row>
    <row r="861" ht="12.75" customHeight="1">
      <c r="A861" s="141"/>
      <c r="B861" s="141"/>
      <c r="C861" s="141"/>
      <c r="D861" s="141"/>
      <c r="E861" s="50"/>
      <c r="F861" s="141"/>
      <c r="G861" s="141"/>
      <c r="H861" s="141"/>
      <c r="I861" s="141"/>
      <c r="J861" s="141"/>
      <c r="K861" s="141"/>
      <c r="L861" s="141"/>
      <c r="M861" s="144"/>
      <c r="N861" s="144"/>
      <c r="O861" s="141"/>
      <c r="P861" s="145"/>
      <c r="Q861" s="141"/>
      <c r="R861" s="144"/>
      <c r="S861" s="141"/>
      <c r="T861" s="141"/>
      <c r="U861" s="141"/>
    </row>
    <row r="862" ht="12.75" customHeight="1">
      <c r="A862" s="141"/>
      <c r="B862" s="141"/>
      <c r="C862" s="141"/>
      <c r="D862" s="141"/>
      <c r="E862" s="50"/>
      <c r="F862" s="141"/>
      <c r="G862" s="141"/>
      <c r="H862" s="141"/>
      <c r="I862" s="141"/>
      <c r="J862" s="141"/>
      <c r="K862" s="141"/>
      <c r="L862" s="141"/>
      <c r="M862" s="144"/>
      <c r="N862" s="144"/>
      <c r="O862" s="141"/>
      <c r="P862" s="145"/>
      <c r="Q862" s="141"/>
      <c r="R862" s="144"/>
      <c r="S862" s="141"/>
      <c r="T862" s="141"/>
      <c r="U862" s="141"/>
    </row>
    <row r="863" ht="12.75" customHeight="1">
      <c r="A863" s="141"/>
      <c r="B863" s="141"/>
      <c r="C863" s="141"/>
      <c r="D863" s="141"/>
      <c r="E863" s="50"/>
      <c r="F863" s="141"/>
      <c r="G863" s="141"/>
      <c r="H863" s="141"/>
      <c r="I863" s="141"/>
      <c r="J863" s="141"/>
      <c r="K863" s="141"/>
      <c r="L863" s="141"/>
      <c r="M863" s="144"/>
      <c r="N863" s="144"/>
      <c r="O863" s="141"/>
      <c r="P863" s="145"/>
      <c r="Q863" s="141"/>
      <c r="R863" s="144"/>
      <c r="S863" s="141"/>
      <c r="T863" s="141"/>
      <c r="U863" s="141"/>
    </row>
    <row r="864" ht="12.75" customHeight="1">
      <c r="A864" s="141"/>
      <c r="B864" s="141"/>
      <c r="C864" s="141"/>
      <c r="D864" s="141"/>
      <c r="E864" s="50"/>
      <c r="F864" s="141"/>
      <c r="G864" s="141"/>
      <c r="H864" s="141"/>
      <c r="I864" s="141"/>
      <c r="J864" s="141"/>
      <c r="K864" s="141"/>
      <c r="L864" s="141"/>
      <c r="M864" s="144"/>
      <c r="N864" s="144"/>
      <c r="O864" s="141"/>
      <c r="P864" s="145"/>
      <c r="Q864" s="141"/>
      <c r="R864" s="144"/>
      <c r="S864" s="141"/>
      <c r="T864" s="141"/>
      <c r="U864" s="141"/>
    </row>
    <row r="865" ht="12.75" customHeight="1">
      <c r="A865" s="141"/>
      <c r="B865" s="141"/>
      <c r="C865" s="141"/>
      <c r="D865" s="141"/>
      <c r="E865" s="50"/>
      <c r="F865" s="141"/>
      <c r="G865" s="141"/>
      <c r="H865" s="141"/>
      <c r="I865" s="141"/>
      <c r="J865" s="141"/>
      <c r="K865" s="141"/>
      <c r="L865" s="141"/>
      <c r="M865" s="144"/>
      <c r="N865" s="144"/>
      <c r="O865" s="141"/>
      <c r="P865" s="145"/>
      <c r="Q865" s="141"/>
      <c r="R865" s="144"/>
      <c r="S865" s="141"/>
      <c r="T865" s="141"/>
      <c r="U865" s="141"/>
    </row>
    <row r="866" ht="12.75" customHeight="1">
      <c r="A866" s="141"/>
      <c r="B866" s="141"/>
      <c r="C866" s="141"/>
      <c r="D866" s="141"/>
      <c r="E866" s="50"/>
      <c r="F866" s="141"/>
      <c r="G866" s="141"/>
      <c r="H866" s="141"/>
      <c r="I866" s="141"/>
      <c r="J866" s="141"/>
      <c r="K866" s="141"/>
      <c r="L866" s="141"/>
      <c r="M866" s="144"/>
      <c r="N866" s="144"/>
      <c r="O866" s="141"/>
      <c r="P866" s="145"/>
      <c r="Q866" s="141"/>
      <c r="R866" s="144"/>
      <c r="S866" s="141"/>
      <c r="T866" s="141"/>
      <c r="U866" s="141"/>
    </row>
    <row r="867" ht="12.75" customHeight="1">
      <c r="A867" s="141"/>
      <c r="B867" s="141"/>
      <c r="C867" s="141"/>
      <c r="D867" s="141"/>
      <c r="E867" s="50"/>
      <c r="F867" s="141"/>
      <c r="G867" s="141"/>
      <c r="H867" s="141"/>
      <c r="I867" s="141"/>
      <c r="J867" s="141"/>
      <c r="K867" s="141"/>
      <c r="L867" s="141"/>
      <c r="M867" s="144"/>
      <c r="N867" s="144"/>
      <c r="O867" s="141"/>
      <c r="P867" s="145"/>
      <c r="Q867" s="141"/>
      <c r="R867" s="144"/>
      <c r="S867" s="141"/>
      <c r="T867" s="141"/>
      <c r="U867" s="141"/>
    </row>
    <row r="868" ht="12.75" customHeight="1">
      <c r="A868" s="141"/>
      <c r="B868" s="141"/>
      <c r="C868" s="141"/>
      <c r="D868" s="141"/>
      <c r="E868" s="50"/>
      <c r="F868" s="141"/>
      <c r="G868" s="141"/>
      <c r="H868" s="141"/>
      <c r="I868" s="141"/>
      <c r="J868" s="141"/>
      <c r="K868" s="141"/>
      <c r="L868" s="141"/>
      <c r="M868" s="144"/>
      <c r="N868" s="144"/>
      <c r="O868" s="141"/>
      <c r="P868" s="145"/>
      <c r="Q868" s="141"/>
      <c r="R868" s="144"/>
      <c r="S868" s="141"/>
      <c r="T868" s="141"/>
      <c r="U868" s="141"/>
    </row>
    <row r="869" ht="12.75" customHeight="1">
      <c r="A869" s="141"/>
      <c r="B869" s="141"/>
      <c r="C869" s="141"/>
      <c r="D869" s="141"/>
      <c r="E869" s="50"/>
      <c r="F869" s="141"/>
      <c r="G869" s="141"/>
      <c r="H869" s="141"/>
      <c r="I869" s="141"/>
      <c r="J869" s="141"/>
      <c r="K869" s="141"/>
      <c r="L869" s="141"/>
      <c r="M869" s="144"/>
      <c r="N869" s="144"/>
      <c r="O869" s="141"/>
      <c r="P869" s="145"/>
      <c r="Q869" s="141"/>
      <c r="R869" s="144"/>
      <c r="S869" s="141"/>
      <c r="T869" s="141"/>
      <c r="U869" s="141"/>
    </row>
    <row r="870" ht="12.75" customHeight="1">
      <c r="A870" s="141"/>
      <c r="B870" s="141"/>
      <c r="C870" s="141"/>
      <c r="D870" s="141"/>
      <c r="E870" s="50"/>
      <c r="F870" s="141"/>
      <c r="G870" s="141"/>
      <c r="H870" s="141"/>
      <c r="I870" s="141"/>
      <c r="J870" s="141"/>
      <c r="K870" s="141"/>
      <c r="L870" s="141"/>
      <c r="M870" s="144"/>
      <c r="N870" s="144"/>
      <c r="O870" s="141"/>
      <c r="P870" s="145"/>
      <c r="Q870" s="141"/>
      <c r="R870" s="144"/>
      <c r="S870" s="141"/>
      <c r="T870" s="141"/>
      <c r="U870" s="141"/>
    </row>
    <row r="871" ht="12.75" customHeight="1">
      <c r="A871" s="141"/>
      <c r="B871" s="141"/>
      <c r="C871" s="141"/>
      <c r="D871" s="141"/>
      <c r="E871" s="50"/>
      <c r="F871" s="141"/>
      <c r="G871" s="141"/>
      <c r="H871" s="141"/>
      <c r="I871" s="141"/>
      <c r="J871" s="141"/>
      <c r="K871" s="141"/>
      <c r="L871" s="141"/>
      <c r="M871" s="144"/>
      <c r="N871" s="144"/>
      <c r="O871" s="141"/>
      <c r="P871" s="145"/>
      <c r="Q871" s="141"/>
      <c r="R871" s="144"/>
      <c r="S871" s="141"/>
      <c r="T871" s="141"/>
      <c r="U871" s="141"/>
    </row>
    <row r="872" ht="12.75" customHeight="1">
      <c r="A872" s="141"/>
      <c r="B872" s="141"/>
      <c r="C872" s="141"/>
      <c r="D872" s="141"/>
      <c r="E872" s="50"/>
      <c r="F872" s="141"/>
      <c r="G872" s="141"/>
      <c r="H872" s="141"/>
      <c r="I872" s="141"/>
      <c r="J872" s="141"/>
      <c r="K872" s="141"/>
      <c r="L872" s="141"/>
      <c r="M872" s="144"/>
      <c r="N872" s="144"/>
      <c r="O872" s="141"/>
      <c r="P872" s="145"/>
      <c r="Q872" s="141"/>
      <c r="R872" s="144"/>
      <c r="S872" s="141"/>
      <c r="T872" s="141"/>
      <c r="U872" s="141"/>
    </row>
    <row r="873" ht="12.75" customHeight="1">
      <c r="A873" s="141"/>
      <c r="B873" s="141"/>
      <c r="C873" s="141"/>
      <c r="D873" s="141"/>
      <c r="E873" s="50"/>
      <c r="F873" s="141"/>
      <c r="G873" s="141"/>
      <c r="H873" s="141"/>
      <c r="I873" s="141"/>
      <c r="J873" s="141"/>
      <c r="K873" s="141"/>
      <c r="L873" s="141"/>
      <c r="M873" s="144"/>
      <c r="N873" s="144"/>
      <c r="O873" s="141"/>
      <c r="P873" s="145"/>
      <c r="Q873" s="141"/>
      <c r="R873" s="144"/>
      <c r="S873" s="141"/>
      <c r="T873" s="141"/>
      <c r="U873" s="141"/>
    </row>
    <row r="874" ht="12.75" customHeight="1">
      <c r="A874" s="141"/>
      <c r="B874" s="141"/>
      <c r="C874" s="141"/>
      <c r="D874" s="141"/>
      <c r="E874" s="50"/>
      <c r="F874" s="141"/>
      <c r="G874" s="141"/>
      <c r="H874" s="141"/>
      <c r="I874" s="141"/>
      <c r="J874" s="141"/>
      <c r="K874" s="141"/>
      <c r="L874" s="141"/>
      <c r="M874" s="144"/>
      <c r="N874" s="144"/>
      <c r="O874" s="141"/>
      <c r="P874" s="145"/>
      <c r="Q874" s="141"/>
      <c r="R874" s="144"/>
      <c r="S874" s="141"/>
      <c r="T874" s="141"/>
      <c r="U874" s="141"/>
    </row>
    <row r="875" ht="12.75" customHeight="1">
      <c r="A875" s="141"/>
      <c r="B875" s="141"/>
      <c r="C875" s="141"/>
      <c r="D875" s="141"/>
      <c r="E875" s="50"/>
      <c r="F875" s="141"/>
      <c r="G875" s="141"/>
      <c r="H875" s="141"/>
      <c r="I875" s="141"/>
      <c r="J875" s="141"/>
      <c r="K875" s="141"/>
      <c r="L875" s="141"/>
      <c r="M875" s="144"/>
      <c r="N875" s="144"/>
      <c r="O875" s="141"/>
      <c r="P875" s="145"/>
      <c r="Q875" s="141"/>
      <c r="R875" s="144"/>
      <c r="S875" s="141"/>
      <c r="T875" s="141"/>
      <c r="U875" s="141"/>
    </row>
    <row r="876" ht="12.75" customHeight="1">
      <c r="A876" s="141"/>
      <c r="B876" s="141"/>
      <c r="C876" s="141"/>
      <c r="D876" s="141"/>
      <c r="E876" s="50"/>
      <c r="F876" s="141"/>
      <c r="G876" s="141"/>
      <c r="H876" s="141"/>
      <c r="I876" s="141"/>
      <c r="J876" s="141"/>
      <c r="K876" s="141"/>
      <c r="L876" s="141"/>
      <c r="M876" s="144"/>
      <c r="N876" s="144"/>
      <c r="O876" s="141"/>
      <c r="P876" s="145"/>
      <c r="Q876" s="141"/>
      <c r="R876" s="144"/>
      <c r="S876" s="141"/>
      <c r="T876" s="141"/>
      <c r="U876" s="141"/>
    </row>
    <row r="877" ht="12.75" customHeight="1">
      <c r="A877" s="141"/>
      <c r="B877" s="141"/>
      <c r="C877" s="141"/>
      <c r="D877" s="141"/>
      <c r="E877" s="50"/>
      <c r="F877" s="141"/>
      <c r="G877" s="141"/>
      <c r="H877" s="141"/>
      <c r="I877" s="141"/>
      <c r="J877" s="141"/>
      <c r="K877" s="141"/>
      <c r="L877" s="141"/>
      <c r="M877" s="144"/>
      <c r="N877" s="144"/>
      <c r="O877" s="141"/>
      <c r="P877" s="145"/>
      <c r="Q877" s="141"/>
      <c r="R877" s="144"/>
      <c r="S877" s="141"/>
      <c r="T877" s="141"/>
      <c r="U877" s="141"/>
    </row>
    <row r="878" ht="12.75" customHeight="1">
      <c r="A878" s="141"/>
      <c r="B878" s="141"/>
      <c r="C878" s="141"/>
      <c r="D878" s="141"/>
      <c r="E878" s="50"/>
      <c r="F878" s="141"/>
      <c r="G878" s="141"/>
      <c r="H878" s="141"/>
      <c r="I878" s="141"/>
      <c r="J878" s="141"/>
      <c r="K878" s="141"/>
      <c r="L878" s="141"/>
      <c r="M878" s="144"/>
      <c r="N878" s="144"/>
      <c r="O878" s="141"/>
      <c r="P878" s="145"/>
      <c r="Q878" s="141"/>
      <c r="R878" s="144"/>
      <c r="S878" s="141"/>
      <c r="T878" s="141"/>
      <c r="U878" s="141"/>
    </row>
    <row r="879" ht="12.75" customHeight="1">
      <c r="A879" s="141"/>
      <c r="B879" s="141"/>
      <c r="C879" s="141"/>
      <c r="D879" s="141"/>
      <c r="E879" s="50"/>
      <c r="F879" s="141"/>
      <c r="G879" s="141"/>
      <c r="H879" s="141"/>
      <c r="I879" s="141"/>
      <c r="J879" s="141"/>
      <c r="K879" s="141"/>
      <c r="L879" s="141"/>
      <c r="M879" s="144"/>
      <c r="N879" s="144"/>
      <c r="O879" s="141"/>
      <c r="P879" s="145"/>
      <c r="Q879" s="141"/>
      <c r="R879" s="144"/>
      <c r="S879" s="141"/>
      <c r="T879" s="141"/>
      <c r="U879" s="141"/>
    </row>
    <row r="880" ht="12.75" customHeight="1">
      <c r="A880" s="141"/>
      <c r="B880" s="141"/>
      <c r="C880" s="141"/>
      <c r="D880" s="141"/>
      <c r="E880" s="50"/>
      <c r="F880" s="141"/>
      <c r="G880" s="141"/>
      <c r="H880" s="141"/>
      <c r="I880" s="141"/>
      <c r="J880" s="141"/>
      <c r="K880" s="141"/>
      <c r="L880" s="141"/>
      <c r="M880" s="144"/>
      <c r="N880" s="144"/>
      <c r="O880" s="141"/>
      <c r="P880" s="145"/>
      <c r="Q880" s="141"/>
      <c r="R880" s="144"/>
      <c r="S880" s="141"/>
      <c r="T880" s="141"/>
      <c r="U880" s="141"/>
    </row>
    <row r="881" ht="12.75" customHeight="1">
      <c r="A881" s="141"/>
      <c r="B881" s="141"/>
      <c r="C881" s="141"/>
      <c r="D881" s="141"/>
      <c r="E881" s="50"/>
      <c r="F881" s="141"/>
      <c r="G881" s="141"/>
      <c r="H881" s="141"/>
      <c r="I881" s="141"/>
      <c r="J881" s="141"/>
      <c r="K881" s="141"/>
      <c r="L881" s="141"/>
      <c r="M881" s="144"/>
      <c r="N881" s="144"/>
      <c r="O881" s="141"/>
      <c r="P881" s="145"/>
      <c r="Q881" s="141"/>
      <c r="R881" s="144"/>
      <c r="S881" s="141"/>
      <c r="T881" s="141"/>
      <c r="U881" s="141"/>
    </row>
    <row r="882" ht="12.75" customHeight="1">
      <c r="A882" s="141"/>
      <c r="B882" s="141"/>
      <c r="C882" s="141"/>
      <c r="D882" s="141"/>
      <c r="E882" s="50"/>
      <c r="F882" s="141"/>
      <c r="G882" s="141"/>
      <c r="H882" s="141"/>
      <c r="I882" s="141"/>
      <c r="J882" s="141"/>
      <c r="K882" s="141"/>
      <c r="L882" s="141"/>
      <c r="M882" s="144"/>
      <c r="N882" s="144"/>
      <c r="O882" s="141"/>
      <c r="P882" s="145"/>
      <c r="Q882" s="141"/>
      <c r="R882" s="144"/>
      <c r="S882" s="141"/>
      <c r="T882" s="141"/>
      <c r="U882" s="141"/>
    </row>
    <row r="883" ht="12.75" customHeight="1">
      <c r="A883" s="141"/>
      <c r="B883" s="141"/>
      <c r="C883" s="141"/>
      <c r="D883" s="141"/>
      <c r="E883" s="50"/>
      <c r="F883" s="141"/>
      <c r="G883" s="141"/>
      <c r="H883" s="141"/>
      <c r="I883" s="141"/>
      <c r="J883" s="141"/>
      <c r="K883" s="141"/>
      <c r="L883" s="141"/>
      <c r="M883" s="144"/>
      <c r="N883" s="144"/>
      <c r="O883" s="141"/>
      <c r="P883" s="145"/>
      <c r="Q883" s="141"/>
      <c r="R883" s="144"/>
      <c r="S883" s="141"/>
      <c r="T883" s="141"/>
      <c r="U883" s="141"/>
    </row>
    <row r="884" ht="12.75" customHeight="1">
      <c r="A884" s="141"/>
      <c r="B884" s="141"/>
      <c r="C884" s="141"/>
      <c r="D884" s="141"/>
      <c r="E884" s="50"/>
      <c r="F884" s="141"/>
      <c r="G884" s="141"/>
      <c r="H884" s="141"/>
      <c r="I884" s="141"/>
      <c r="J884" s="141"/>
      <c r="K884" s="141"/>
      <c r="L884" s="141"/>
      <c r="M884" s="144"/>
      <c r="N884" s="144"/>
      <c r="O884" s="141"/>
      <c r="P884" s="145"/>
      <c r="Q884" s="141"/>
      <c r="R884" s="144"/>
      <c r="S884" s="141"/>
      <c r="T884" s="141"/>
      <c r="U884" s="141"/>
    </row>
    <row r="885" ht="12.75" customHeight="1">
      <c r="A885" s="141"/>
      <c r="B885" s="141"/>
      <c r="C885" s="141"/>
      <c r="D885" s="141"/>
      <c r="E885" s="50"/>
      <c r="F885" s="141"/>
      <c r="G885" s="141"/>
      <c r="H885" s="141"/>
      <c r="I885" s="141"/>
      <c r="J885" s="141"/>
      <c r="K885" s="141"/>
      <c r="L885" s="141"/>
      <c r="M885" s="144"/>
      <c r="N885" s="144"/>
      <c r="O885" s="141"/>
      <c r="P885" s="145"/>
      <c r="Q885" s="141"/>
      <c r="R885" s="144"/>
      <c r="S885" s="141"/>
      <c r="T885" s="141"/>
      <c r="U885" s="141"/>
    </row>
    <row r="886" ht="12.75" customHeight="1">
      <c r="A886" s="141"/>
      <c r="B886" s="141"/>
      <c r="C886" s="141"/>
      <c r="D886" s="141"/>
      <c r="E886" s="50"/>
      <c r="F886" s="141"/>
      <c r="G886" s="141"/>
      <c r="H886" s="141"/>
      <c r="I886" s="141"/>
      <c r="J886" s="141"/>
      <c r="K886" s="141"/>
      <c r="L886" s="141"/>
      <c r="M886" s="144"/>
      <c r="N886" s="144"/>
      <c r="O886" s="141"/>
      <c r="P886" s="145"/>
      <c r="Q886" s="141"/>
      <c r="R886" s="144"/>
      <c r="S886" s="141"/>
      <c r="T886" s="141"/>
      <c r="U886" s="141"/>
    </row>
    <row r="887" ht="12.75" customHeight="1">
      <c r="A887" s="141"/>
      <c r="B887" s="141"/>
      <c r="C887" s="141"/>
      <c r="D887" s="141"/>
      <c r="E887" s="50"/>
      <c r="F887" s="141"/>
      <c r="G887" s="141"/>
      <c r="H887" s="141"/>
      <c r="I887" s="141"/>
      <c r="J887" s="141"/>
      <c r="K887" s="141"/>
      <c r="L887" s="141"/>
      <c r="M887" s="144"/>
      <c r="N887" s="144"/>
      <c r="O887" s="141"/>
      <c r="P887" s="145"/>
      <c r="Q887" s="141"/>
      <c r="R887" s="144"/>
      <c r="S887" s="141"/>
      <c r="T887" s="141"/>
      <c r="U887" s="141"/>
    </row>
    <row r="888" ht="12.75" customHeight="1">
      <c r="A888" s="141"/>
      <c r="B888" s="141"/>
      <c r="C888" s="141"/>
      <c r="D888" s="141"/>
      <c r="E888" s="50"/>
      <c r="F888" s="141"/>
      <c r="G888" s="141"/>
      <c r="H888" s="141"/>
      <c r="I888" s="141"/>
      <c r="J888" s="141"/>
      <c r="K888" s="141"/>
      <c r="L888" s="141"/>
      <c r="M888" s="144"/>
      <c r="N888" s="144"/>
      <c r="O888" s="141"/>
      <c r="P888" s="145"/>
      <c r="Q888" s="141"/>
      <c r="R888" s="144"/>
      <c r="S888" s="141"/>
      <c r="T888" s="141"/>
      <c r="U888" s="141"/>
    </row>
    <row r="889" ht="12.75" customHeight="1">
      <c r="A889" s="141"/>
      <c r="B889" s="141"/>
      <c r="C889" s="141"/>
      <c r="D889" s="141"/>
      <c r="E889" s="50"/>
      <c r="F889" s="141"/>
      <c r="G889" s="141"/>
      <c r="H889" s="141"/>
      <c r="I889" s="141"/>
      <c r="J889" s="141"/>
      <c r="K889" s="141"/>
      <c r="L889" s="141"/>
      <c r="M889" s="144"/>
      <c r="N889" s="144"/>
      <c r="O889" s="141"/>
      <c r="P889" s="145"/>
      <c r="Q889" s="141"/>
      <c r="R889" s="144"/>
      <c r="S889" s="141"/>
      <c r="T889" s="141"/>
      <c r="U889" s="141"/>
    </row>
    <row r="890" ht="12.75" customHeight="1">
      <c r="A890" s="141"/>
      <c r="B890" s="141"/>
      <c r="C890" s="141"/>
      <c r="D890" s="141"/>
      <c r="E890" s="50"/>
      <c r="F890" s="141"/>
      <c r="G890" s="141"/>
      <c r="H890" s="141"/>
      <c r="I890" s="141"/>
      <c r="J890" s="141"/>
      <c r="K890" s="141"/>
      <c r="L890" s="141"/>
      <c r="M890" s="144"/>
      <c r="N890" s="144"/>
      <c r="O890" s="141"/>
      <c r="P890" s="145"/>
      <c r="Q890" s="141"/>
      <c r="R890" s="144"/>
      <c r="S890" s="141"/>
      <c r="T890" s="141"/>
      <c r="U890" s="141"/>
    </row>
    <row r="891" ht="12.75" customHeight="1">
      <c r="A891" s="141"/>
      <c r="B891" s="141"/>
      <c r="C891" s="141"/>
      <c r="D891" s="141"/>
      <c r="E891" s="50"/>
      <c r="F891" s="141"/>
      <c r="G891" s="141"/>
      <c r="H891" s="141"/>
      <c r="I891" s="141"/>
      <c r="J891" s="141"/>
      <c r="K891" s="141"/>
      <c r="L891" s="141"/>
      <c r="M891" s="144"/>
      <c r="N891" s="144"/>
      <c r="O891" s="141"/>
      <c r="P891" s="145"/>
      <c r="Q891" s="141"/>
      <c r="R891" s="144"/>
      <c r="S891" s="141"/>
      <c r="T891" s="141"/>
      <c r="U891" s="141"/>
    </row>
    <row r="892" ht="12.75" customHeight="1">
      <c r="A892" s="141"/>
      <c r="B892" s="141"/>
      <c r="C892" s="141"/>
      <c r="D892" s="141"/>
      <c r="E892" s="50"/>
      <c r="F892" s="141"/>
      <c r="G892" s="141"/>
      <c r="H892" s="141"/>
      <c r="I892" s="141"/>
      <c r="J892" s="141"/>
      <c r="K892" s="141"/>
      <c r="L892" s="141"/>
      <c r="M892" s="144"/>
      <c r="N892" s="144"/>
      <c r="O892" s="141"/>
      <c r="P892" s="145"/>
      <c r="Q892" s="141"/>
      <c r="R892" s="144"/>
      <c r="S892" s="141"/>
      <c r="T892" s="141"/>
      <c r="U892" s="141"/>
    </row>
    <row r="893" ht="12.75" customHeight="1">
      <c r="A893" s="141"/>
      <c r="B893" s="141"/>
      <c r="C893" s="141"/>
      <c r="D893" s="141"/>
      <c r="E893" s="50"/>
      <c r="F893" s="141"/>
      <c r="G893" s="141"/>
      <c r="H893" s="141"/>
      <c r="I893" s="141"/>
      <c r="J893" s="141"/>
      <c r="K893" s="141"/>
      <c r="L893" s="141"/>
      <c r="M893" s="144"/>
      <c r="N893" s="144"/>
      <c r="O893" s="141"/>
      <c r="P893" s="145"/>
      <c r="Q893" s="141"/>
      <c r="R893" s="144"/>
      <c r="S893" s="141"/>
      <c r="T893" s="141"/>
      <c r="U893" s="141"/>
    </row>
    <row r="894" ht="12.75" customHeight="1">
      <c r="A894" s="141"/>
      <c r="B894" s="141"/>
      <c r="C894" s="141"/>
      <c r="D894" s="141"/>
      <c r="E894" s="50"/>
      <c r="F894" s="141"/>
      <c r="G894" s="141"/>
      <c r="H894" s="141"/>
      <c r="I894" s="141"/>
      <c r="J894" s="141"/>
      <c r="K894" s="141"/>
      <c r="L894" s="141"/>
      <c r="M894" s="144"/>
      <c r="N894" s="144"/>
      <c r="O894" s="141"/>
      <c r="P894" s="145"/>
      <c r="Q894" s="141"/>
      <c r="R894" s="144"/>
      <c r="S894" s="141"/>
      <c r="T894" s="141"/>
      <c r="U894" s="141"/>
    </row>
    <row r="895" ht="12.75" customHeight="1">
      <c r="A895" s="141"/>
      <c r="B895" s="141"/>
      <c r="C895" s="141"/>
      <c r="D895" s="141"/>
      <c r="E895" s="50"/>
      <c r="F895" s="141"/>
      <c r="G895" s="141"/>
      <c r="H895" s="141"/>
      <c r="I895" s="141"/>
      <c r="J895" s="141"/>
      <c r="K895" s="141"/>
      <c r="L895" s="141"/>
      <c r="M895" s="144"/>
      <c r="N895" s="144"/>
      <c r="O895" s="141"/>
      <c r="P895" s="145"/>
      <c r="Q895" s="141"/>
      <c r="R895" s="144"/>
      <c r="S895" s="141"/>
      <c r="T895" s="141"/>
      <c r="U895" s="141"/>
    </row>
    <row r="896" ht="12.75" customHeight="1">
      <c r="A896" s="141"/>
      <c r="B896" s="141"/>
      <c r="C896" s="141"/>
      <c r="D896" s="141"/>
      <c r="E896" s="50"/>
      <c r="F896" s="141"/>
      <c r="G896" s="141"/>
      <c r="H896" s="141"/>
      <c r="I896" s="141"/>
      <c r="J896" s="141"/>
      <c r="K896" s="141"/>
      <c r="L896" s="141"/>
      <c r="M896" s="144"/>
      <c r="N896" s="144"/>
      <c r="O896" s="141"/>
      <c r="P896" s="145"/>
      <c r="Q896" s="141"/>
      <c r="R896" s="144"/>
      <c r="S896" s="141"/>
      <c r="T896" s="141"/>
      <c r="U896" s="141"/>
    </row>
    <row r="897" ht="12.75" customHeight="1">
      <c r="A897" s="141"/>
      <c r="B897" s="141"/>
      <c r="C897" s="141"/>
      <c r="D897" s="141"/>
      <c r="E897" s="50"/>
      <c r="F897" s="141"/>
      <c r="G897" s="141"/>
      <c r="H897" s="141"/>
      <c r="I897" s="141"/>
      <c r="J897" s="141"/>
      <c r="K897" s="141"/>
      <c r="L897" s="141"/>
      <c r="M897" s="144"/>
      <c r="N897" s="144"/>
      <c r="O897" s="141"/>
      <c r="P897" s="145"/>
      <c r="Q897" s="141"/>
      <c r="R897" s="144"/>
      <c r="S897" s="141"/>
      <c r="T897" s="141"/>
      <c r="U897" s="141"/>
    </row>
    <row r="898" ht="12.75" customHeight="1">
      <c r="A898" s="141"/>
      <c r="B898" s="141"/>
      <c r="C898" s="141"/>
      <c r="D898" s="141"/>
      <c r="E898" s="50"/>
      <c r="F898" s="141"/>
      <c r="G898" s="141"/>
      <c r="H898" s="141"/>
      <c r="I898" s="141"/>
      <c r="J898" s="141"/>
      <c r="K898" s="141"/>
      <c r="L898" s="141"/>
      <c r="M898" s="144"/>
      <c r="N898" s="144"/>
      <c r="O898" s="141"/>
      <c r="P898" s="145"/>
      <c r="Q898" s="141"/>
      <c r="R898" s="144"/>
      <c r="S898" s="141"/>
      <c r="T898" s="141"/>
      <c r="U898" s="141"/>
    </row>
    <row r="899" ht="12.75" customHeight="1">
      <c r="A899" s="141"/>
      <c r="B899" s="141"/>
      <c r="C899" s="141"/>
      <c r="D899" s="141"/>
      <c r="E899" s="50"/>
      <c r="F899" s="141"/>
      <c r="G899" s="141"/>
      <c r="H899" s="141"/>
      <c r="I899" s="141"/>
      <c r="J899" s="141"/>
      <c r="K899" s="141"/>
      <c r="L899" s="141"/>
      <c r="M899" s="144"/>
      <c r="N899" s="144"/>
      <c r="O899" s="141"/>
      <c r="P899" s="145"/>
      <c r="Q899" s="141"/>
      <c r="R899" s="144"/>
      <c r="S899" s="141"/>
      <c r="T899" s="141"/>
      <c r="U899" s="141"/>
    </row>
    <row r="900" ht="12.75" customHeight="1">
      <c r="A900" s="141"/>
      <c r="B900" s="141"/>
      <c r="C900" s="141"/>
      <c r="D900" s="141"/>
      <c r="E900" s="50"/>
      <c r="F900" s="141"/>
      <c r="G900" s="141"/>
      <c r="H900" s="141"/>
      <c r="I900" s="141"/>
      <c r="J900" s="141"/>
      <c r="K900" s="141"/>
      <c r="L900" s="141"/>
      <c r="M900" s="144"/>
      <c r="N900" s="144"/>
      <c r="O900" s="141"/>
      <c r="P900" s="145"/>
      <c r="Q900" s="141"/>
      <c r="R900" s="144"/>
      <c r="S900" s="141"/>
      <c r="T900" s="141"/>
      <c r="U900" s="141"/>
    </row>
    <row r="901" ht="12.75" customHeight="1">
      <c r="A901" s="141"/>
      <c r="B901" s="141"/>
      <c r="C901" s="141"/>
      <c r="D901" s="141"/>
      <c r="E901" s="50"/>
      <c r="F901" s="141"/>
      <c r="G901" s="141"/>
      <c r="H901" s="141"/>
      <c r="I901" s="141"/>
      <c r="J901" s="141"/>
      <c r="K901" s="141"/>
      <c r="L901" s="141"/>
      <c r="M901" s="144"/>
      <c r="N901" s="144"/>
      <c r="O901" s="141"/>
      <c r="P901" s="145"/>
      <c r="Q901" s="141"/>
      <c r="R901" s="144"/>
      <c r="S901" s="141"/>
      <c r="T901" s="141"/>
      <c r="U901" s="141"/>
    </row>
    <row r="902" ht="12.75" customHeight="1">
      <c r="A902" s="141"/>
      <c r="B902" s="141"/>
      <c r="C902" s="141"/>
      <c r="D902" s="141"/>
      <c r="E902" s="50"/>
      <c r="F902" s="141"/>
      <c r="G902" s="141"/>
      <c r="H902" s="141"/>
      <c r="I902" s="141"/>
      <c r="J902" s="141"/>
      <c r="K902" s="141"/>
      <c r="L902" s="141"/>
      <c r="M902" s="144"/>
      <c r="N902" s="144"/>
      <c r="O902" s="141"/>
      <c r="P902" s="145"/>
      <c r="Q902" s="141"/>
      <c r="R902" s="144"/>
      <c r="S902" s="141"/>
      <c r="T902" s="141"/>
      <c r="U902" s="141"/>
    </row>
    <row r="903" ht="12.75" customHeight="1">
      <c r="A903" s="141"/>
      <c r="B903" s="141"/>
      <c r="C903" s="141"/>
      <c r="D903" s="141"/>
      <c r="E903" s="50"/>
      <c r="F903" s="141"/>
      <c r="G903" s="141"/>
      <c r="H903" s="141"/>
      <c r="I903" s="141"/>
      <c r="J903" s="141"/>
      <c r="K903" s="141"/>
      <c r="L903" s="141"/>
      <c r="M903" s="144"/>
      <c r="N903" s="144"/>
      <c r="O903" s="141"/>
      <c r="P903" s="145"/>
      <c r="Q903" s="141"/>
      <c r="R903" s="144"/>
      <c r="S903" s="141"/>
      <c r="T903" s="141"/>
      <c r="U903" s="141"/>
    </row>
    <row r="904" ht="12.75" customHeight="1">
      <c r="A904" s="141"/>
      <c r="B904" s="141"/>
      <c r="C904" s="141"/>
      <c r="D904" s="141"/>
      <c r="E904" s="50"/>
      <c r="F904" s="141"/>
      <c r="G904" s="141"/>
      <c r="H904" s="141"/>
      <c r="I904" s="141"/>
      <c r="J904" s="141"/>
      <c r="K904" s="141"/>
      <c r="L904" s="141"/>
      <c r="M904" s="144"/>
      <c r="N904" s="144"/>
      <c r="O904" s="141"/>
      <c r="P904" s="145"/>
      <c r="Q904" s="141"/>
      <c r="R904" s="144"/>
      <c r="S904" s="141"/>
      <c r="T904" s="141"/>
      <c r="U904" s="141"/>
    </row>
    <row r="905" ht="12.75" customHeight="1">
      <c r="A905" s="141"/>
      <c r="B905" s="141"/>
      <c r="C905" s="141"/>
      <c r="D905" s="141"/>
      <c r="E905" s="50"/>
      <c r="F905" s="141"/>
      <c r="G905" s="141"/>
      <c r="H905" s="141"/>
      <c r="I905" s="141"/>
      <c r="J905" s="141"/>
      <c r="K905" s="141"/>
      <c r="L905" s="141"/>
      <c r="M905" s="144"/>
      <c r="N905" s="144"/>
      <c r="O905" s="141"/>
      <c r="P905" s="145"/>
      <c r="Q905" s="141"/>
      <c r="R905" s="144"/>
      <c r="S905" s="141"/>
      <c r="T905" s="141"/>
      <c r="U905" s="141"/>
    </row>
    <row r="906" ht="12.75" customHeight="1">
      <c r="A906" s="141"/>
      <c r="B906" s="141"/>
      <c r="C906" s="141"/>
      <c r="D906" s="141"/>
      <c r="E906" s="50"/>
      <c r="F906" s="141"/>
      <c r="G906" s="141"/>
      <c r="H906" s="141"/>
      <c r="I906" s="141"/>
      <c r="J906" s="141"/>
      <c r="K906" s="141"/>
      <c r="L906" s="141"/>
      <c r="M906" s="144"/>
      <c r="N906" s="144"/>
      <c r="O906" s="141"/>
      <c r="P906" s="145"/>
      <c r="Q906" s="141"/>
      <c r="R906" s="144"/>
      <c r="S906" s="141"/>
      <c r="T906" s="141"/>
      <c r="U906" s="141"/>
    </row>
    <row r="907" ht="12.75" customHeight="1">
      <c r="A907" s="141"/>
      <c r="B907" s="141"/>
      <c r="C907" s="141"/>
      <c r="D907" s="141"/>
      <c r="E907" s="50"/>
      <c r="F907" s="141"/>
      <c r="G907" s="141"/>
      <c r="H907" s="141"/>
      <c r="I907" s="141"/>
      <c r="J907" s="141"/>
      <c r="K907" s="141"/>
      <c r="L907" s="141"/>
      <c r="M907" s="144"/>
      <c r="N907" s="144"/>
      <c r="O907" s="141"/>
      <c r="P907" s="145"/>
      <c r="Q907" s="141"/>
      <c r="R907" s="144"/>
      <c r="S907" s="141"/>
      <c r="T907" s="141"/>
      <c r="U907" s="141"/>
    </row>
    <row r="908" ht="12.75" customHeight="1">
      <c r="A908" s="141"/>
      <c r="B908" s="141"/>
      <c r="C908" s="141"/>
      <c r="D908" s="141"/>
      <c r="E908" s="50"/>
      <c r="F908" s="141"/>
      <c r="G908" s="141"/>
      <c r="H908" s="141"/>
      <c r="I908" s="141"/>
      <c r="J908" s="141"/>
      <c r="K908" s="141"/>
      <c r="L908" s="141"/>
      <c r="M908" s="144"/>
      <c r="N908" s="144"/>
      <c r="O908" s="141"/>
      <c r="P908" s="145"/>
      <c r="Q908" s="141"/>
      <c r="R908" s="144"/>
      <c r="S908" s="141"/>
      <c r="T908" s="141"/>
      <c r="U908" s="141"/>
    </row>
    <row r="909" ht="12.75" customHeight="1">
      <c r="A909" s="141"/>
      <c r="B909" s="141"/>
      <c r="C909" s="141"/>
      <c r="D909" s="141"/>
      <c r="E909" s="50"/>
      <c r="F909" s="141"/>
      <c r="G909" s="141"/>
      <c r="H909" s="141"/>
      <c r="I909" s="141"/>
      <c r="J909" s="141"/>
      <c r="K909" s="141"/>
      <c r="L909" s="141"/>
      <c r="M909" s="144"/>
      <c r="N909" s="144"/>
      <c r="O909" s="141"/>
      <c r="P909" s="145"/>
      <c r="Q909" s="141"/>
      <c r="R909" s="144"/>
      <c r="S909" s="141"/>
      <c r="T909" s="141"/>
      <c r="U909" s="141"/>
    </row>
    <row r="910" ht="12.75" customHeight="1">
      <c r="A910" s="141"/>
      <c r="B910" s="141"/>
      <c r="C910" s="141"/>
      <c r="D910" s="141"/>
      <c r="E910" s="50"/>
      <c r="F910" s="141"/>
      <c r="G910" s="141"/>
      <c r="H910" s="141"/>
      <c r="I910" s="141"/>
      <c r="J910" s="141"/>
      <c r="K910" s="141"/>
      <c r="L910" s="141"/>
      <c r="M910" s="144"/>
      <c r="N910" s="144"/>
      <c r="O910" s="141"/>
      <c r="P910" s="145"/>
      <c r="Q910" s="141"/>
      <c r="R910" s="144"/>
      <c r="S910" s="141"/>
      <c r="T910" s="141"/>
      <c r="U910" s="141"/>
    </row>
    <row r="911" ht="12.75" customHeight="1">
      <c r="A911" s="141"/>
      <c r="B911" s="141"/>
      <c r="C911" s="141"/>
      <c r="D911" s="141"/>
      <c r="E911" s="50"/>
      <c r="F911" s="141"/>
      <c r="G911" s="141"/>
      <c r="H911" s="141"/>
      <c r="I911" s="141"/>
      <c r="J911" s="141"/>
      <c r="K911" s="141"/>
      <c r="L911" s="141"/>
      <c r="M911" s="144"/>
      <c r="N911" s="144"/>
      <c r="O911" s="141"/>
      <c r="P911" s="145"/>
      <c r="Q911" s="141"/>
      <c r="R911" s="144"/>
      <c r="S911" s="141"/>
      <c r="T911" s="141"/>
      <c r="U911" s="141"/>
    </row>
    <row r="912" ht="12.75" customHeight="1">
      <c r="A912" s="141"/>
      <c r="B912" s="141"/>
      <c r="C912" s="141"/>
      <c r="D912" s="141"/>
      <c r="E912" s="50"/>
      <c r="F912" s="141"/>
      <c r="G912" s="141"/>
      <c r="H912" s="141"/>
      <c r="I912" s="141"/>
      <c r="J912" s="141"/>
      <c r="K912" s="141"/>
      <c r="L912" s="141"/>
      <c r="M912" s="144"/>
      <c r="N912" s="144"/>
      <c r="O912" s="141"/>
      <c r="P912" s="145"/>
      <c r="Q912" s="141"/>
      <c r="R912" s="144"/>
      <c r="S912" s="141"/>
      <c r="T912" s="141"/>
      <c r="U912" s="141"/>
    </row>
    <row r="913" ht="12.75" customHeight="1">
      <c r="A913" s="141"/>
      <c r="B913" s="141"/>
      <c r="C913" s="141"/>
      <c r="D913" s="141"/>
      <c r="E913" s="50"/>
      <c r="F913" s="141"/>
      <c r="G913" s="141"/>
      <c r="H913" s="141"/>
      <c r="I913" s="141"/>
      <c r="J913" s="141"/>
      <c r="K913" s="141"/>
      <c r="L913" s="141"/>
      <c r="M913" s="144"/>
      <c r="N913" s="144"/>
      <c r="O913" s="141"/>
      <c r="P913" s="145"/>
      <c r="Q913" s="141"/>
      <c r="R913" s="144"/>
      <c r="S913" s="141"/>
      <c r="T913" s="141"/>
      <c r="U913" s="141"/>
    </row>
    <row r="914" ht="12.75" customHeight="1">
      <c r="A914" s="141"/>
      <c r="B914" s="141"/>
      <c r="C914" s="141"/>
      <c r="D914" s="141"/>
      <c r="E914" s="50"/>
      <c r="F914" s="141"/>
      <c r="G914" s="141"/>
      <c r="H914" s="141"/>
      <c r="I914" s="141"/>
      <c r="J914" s="141"/>
      <c r="K914" s="141"/>
      <c r="L914" s="141"/>
      <c r="M914" s="144"/>
      <c r="N914" s="144"/>
      <c r="O914" s="141"/>
      <c r="P914" s="145"/>
      <c r="Q914" s="141"/>
      <c r="R914" s="144"/>
      <c r="S914" s="141"/>
      <c r="T914" s="141"/>
      <c r="U914" s="141"/>
    </row>
    <row r="915" ht="12.75" customHeight="1">
      <c r="A915" s="141"/>
      <c r="B915" s="141"/>
      <c r="C915" s="141"/>
      <c r="D915" s="141"/>
      <c r="E915" s="50"/>
      <c r="F915" s="141"/>
      <c r="G915" s="141"/>
      <c r="H915" s="141"/>
      <c r="I915" s="141"/>
      <c r="J915" s="141"/>
      <c r="K915" s="141"/>
      <c r="L915" s="141"/>
      <c r="M915" s="144"/>
      <c r="N915" s="144"/>
      <c r="O915" s="141"/>
      <c r="P915" s="145"/>
      <c r="Q915" s="141"/>
      <c r="R915" s="144"/>
      <c r="S915" s="141"/>
      <c r="T915" s="141"/>
      <c r="U915" s="141"/>
    </row>
    <row r="916" ht="12.75" customHeight="1">
      <c r="A916" s="141"/>
      <c r="B916" s="141"/>
      <c r="C916" s="141"/>
      <c r="D916" s="141"/>
      <c r="E916" s="50"/>
      <c r="F916" s="141"/>
      <c r="G916" s="141"/>
      <c r="H916" s="141"/>
      <c r="I916" s="141"/>
      <c r="J916" s="141"/>
      <c r="K916" s="141"/>
      <c r="L916" s="141"/>
      <c r="M916" s="144"/>
      <c r="N916" s="144"/>
      <c r="O916" s="141"/>
      <c r="P916" s="145"/>
      <c r="Q916" s="141"/>
      <c r="R916" s="144"/>
      <c r="S916" s="141"/>
      <c r="T916" s="141"/>
      <c r="U916" s="141"/>
    </row>
    <row r="917" ht="12.75" customHeight="1">
      <c r="A917" s="141"/>
      <c r="B917" s="141"/>
      <c r="C917" s="141"/>
      <c r="D917" s="141"/>
      <c r="E917" s="50"/>
      <c r="F917" s="141"/>
      <c r="G917" s="141"/>
      <c r="H917" s="141"/>
      <c r="I917" s="141"/>
      <c r="J917" s="141"/>
      <c r="K917" s="141"/>
      <c r="L917" s="141"/>
      <c r="M917" s="144"/>
      <c r="N917" s="144"/>
      <c r="O917" s="141"/>
      <c r="P917" s="145"/>
      <c r="Q917" s="141"/>
      <c r="R917" s="144"/>
      <c r="S917" s="141"/>
      <c r="T917" s="141"/>
      <c r="U917" s="141"/>
    </row>
    <row r="918" ht="12.75" customHeight="1">
      <c r="A918" s="141"/>
      <c r="B918" s="141"/>
      <c r="C918" s="141"/>
      <c r="D918" s="141"/>
      <c r="E918" s="50"/>
      <c r="F918" s="141"/>
      <c r="G918" s="141"/>
      <c r="H918" s="141"/>
      <c r="I918" s="141"/>
      <c r="J918" s="141"/>
      <c r="K918" s="141"/>
      <c r="L918" s="141"/>
      <c r="M918" s="144"/>
      <c r="N918" s="144"/>
      <c r="O918" s="141"/>
      <c r="P918" s="145"/>
      <c r="Q918" s="141"/>
      <c r="R918" s="144"/>
      <c r="S918" s="141"/>
      <c r="T918" s="141"/>
      <c r="U918" s="141"/>
    </row>
    <row r="919" ht="12.75" customHeight="1">
      <c r="A919" s="141"/>
      <c r="B919" s="141"/>
      <c r="C919" s="141"/>
      <c r="D919" s="141"/>
      <c r="E919" s="50"/>
      <c r="F919" s="141"/>
      <c r="G919" s="141"/>
      <c r="H919" s="141"/>
      <c r="I919" s="141"/>
      <c r="J919" s="141"/>
      <c r="K919" s="141"/>
      <c r="L919" s="141"/>
      <c r="M919" s="144"/>
      <c r="N919" s="144"/>
      <c r="O919" s="141"/>
      <c r="P919" s="145"/>
      <c r="Q919" s="141"/>
      <c r="R919" s="144"/>
      <c r="S919" s="141"/>
      <c r="T919" s="141"/>
      <c r="U919" s="141"/>
    </row>
    <row r="920" ht="12.75" customHeight="1">
      <c r="A920" s="141"/>
      <c r="B920" s="141"/>
      <c r="C920" s="141"/>
      <c r="D920" s="141"/>
      <c r="E920" s="50"/>
      <c r="F920" s="141"/>
      <c r="G920" s="141"/>
      <c r="H920" s="141"/>
      <c r="I920" s="141"/>
      <c r="J920" s="141"/>
      <c r="K920" s="141"/>
      <c r="L920" s="141"/>
      <c r="M920" s="144"/>
      <c r="N920" s="144"/>
      <c r="O920" s="141"/>
      <c r="P920" s="145"/>
      <c r="Q920" s="141"/>
      <c r="R920" s="144"/>
      <c r="S920" s="141"/>
      <c r="T920" s="141"/>
      <c r="U920" s="141"/>
    </row>
    <row r="921" ht="12.75" customHeight="1">
      <c r="A921" s="141"/>
      <c r="B921" s="141"/>
      <c r="C921" s="141"/>
      <c r="D921" s="141"/>
      <c r="E921" s="50"/>
      <c r="F921" s="141"/>
      <c r="G921" s="141"/>
      <c r="H921" s="141"/>
      <c r="I921" s="141"/>
      <c r="J921" s="141"/>
      <c r="K921" s="141"/>
      <c r="L921" s="141"/>
      <c r="M921" s="144"/>
      <c r="N921" s="144"/>
      <c r="O921" s="141"/>
      <c r="P921" s="145"/>
      <c r="Q921" s="141"/>
      <c r="R921" s="144"/>
      <c r="S921" s="141"/>
      <c r="T921" s="141"/>
      <c r="U921" s="141"/>
    </row>
    <row r="922" ht="12.75" customHeight="1">
      <c r="A922" s="141"/>
      <c r="B922" s="141"/>
      <c r="C922" s="141"/>
      <c r="D922" s="141"/>
      <c r="E922" s="50"/>
      <c r="F922" s="141"/>
      <c r="G922" s="141"/>
      <c r="H922" s="141"/>
      <c r="I922" s="141"/>
      <c r="J922" s="141"/>
      <c r="K922" s="141"/>
      <c r="L922" s="141"/>
      <c r="M922" s="144"/>
      <c r="N922" s="144"/>
      <c r="O922" s="141"/>
      <c r="P922" s="145"/>
      <c r="Q922" s="141"/>
      <c r="R922" s="144"/>
      <c r="S922" s="141"/>
      <c r="T922" s="141"/>
      <c r="U922" s="141"/>
    </row>
    <row r="923" ht="12.75" customHeight="1">
      <c r="A923" s="141"/>
      <c r="B923" s="141"/>
      <c r="C923" s="141"/>
      <c r="D923" s="141"/>
      <c r="E923" s="50"/>
      <c r="F923" s="141"/>
      <c r="G923" s="141"/>
      <c r="H923" s="141"/>
      <c r="I923" s="141"/>
      <c r="J923" s="141"/>
      <c r="K923" s="141"/>
      <c r="L923" s="141"/>
      <c r="M923" s="144"/>
      <c r="N923" s="144"/>
      <c r="O923" s="141"/>
      <c r="P923" s="145"/>
      <c r="Q923" s="141"/>
      <c r="R923" s="144"/>
      <c r="S923" s="141"/>
      <c r="T923" s="141"/>
      <c r="U923" s="141"/>
    </row>
    <row r="924" ht="12.75" customHeight="1">
      <c r="A924" s="141"/>
      <c r="B924" s="141"/>
      <c r="C924" s="141"/>
      <c r="D924" s="141"/>
      <c r="E924" s="50"/>
      <c r="F924" s="141"/>
      <c r="G924" s="141"/>
      <c r="H924" s="141"/>
      <c r="I924" s="141"/>
      <c r="J924" s="141"/>
      <c r="K924" s="141"/>
      <c r="L924" s="141"/>
      <c r="M924" s="144"/>
      <c r="N924" s="144"/>
      <c r="O924" s="141"/>
      <c r="P924" s="145"/>
      <c r="Q924" s="141"/>
      <c r="R924" s="144"/>
      <c r="S924" s="141"/>
      <c r="T924" s="141"/>
      <c r="U924" s="141"/>
    </row>
    <row r="925" ht="12.75" customHeight="1">
      <c r="A925" s="141"/>
      <c r="B925" s="141"/>
      <c r="C925" s="141"/>
      <c r="D925" s="141"/>
      <c r="E925" s="50"/>
      <c r="F925" s="141"/>
      <c r="G925" s="141"/>
      <c r="H925" s="141"/>
      <c r="I925" s="141"/>
      <c r="J925" s="141"/>
      <c r="K925" s="141"/>
      <c r="L925" s="141"/>
      <c r="M925" s="144"/>
      <c r="N925" s="144"/>
      <c r="O925" s="141"/>
      <c r="P925" s="145"/>
      <c r="Q925" s="141"/>
      <c r="R925" s="144"/>
      <c r="S925" s="141"/>
      <c r="T925" s="141"/>
      <c r="U925" s="141"/>
    </row>
    <row r="926" ht="12.75" customHeight="1">
      <c r="A926" s="141"/>
      <c r="B926" s="141"/>
      <c r="C926" s="141"/>
      <c r="D926" s="141"/>
      <c r="E926" s="50"/>
      <c r="F926" s="141"/>
      <c r="G926" s="141"/>
      <c r="H926" s="141"/>
      <c r="I926" s="141"/>
      <c r="J926" s="141"/>
      <c r="K926" s="141"/>
      <c r="L926" s="141"/>
      <c r="M926" s="144"/>
      <c r="N926" s="144"/>
      <c r="O926" s="141"/>
      <c r="P926" s="145"/>
      <c r="Q926" s="141"/>
      <c r="R926" s="144"/>
      <c r="S926" s="141"/>
      <c r="T926" s="141"/>
      <c r="U926" s="141"/>
    </row>
    <row r="927" ht="12.75" customHeight="1">
      <c r="A927" s="141"/>
      <c r="B927" s="141"/>
      <c r="C927" s="141"/>
      <c r="D927" s="141"/>
      <c r="E927" s="50"/>
      <c r="F927" s="141"/>
      <c r="G927" s="141"/>
      <c r="H927" s="141"/>
      <c r="I927" s="141"/>
      <c r="J927" s="141"/>
      <c r="K927" s="141"/>
      <c r="L927" s="141"/>
      <c r="M927" s="144"/>
      <c r="N927" s="144"/>
      <c r="O927" s="141"/>
      <c r="P927" s="145"/>
      <c r="Q927" s="141"/>
      <c r="R927" s="144"/>
      <c r="S927" s="141"/>
      <c r="T927" s="141"/>
      <c r="U927" s="141"/>
    </row>
    <row r="928" ht="12.75" customHeight="1">
      <c r="A928" s="141"/>
      <c r="B928" s="141"/>
      <c r="C928" s="141"/>
      <c r="D928" s="141"/>
      <c r="E928" s="50"/>
      <c r="F928" s="141"/>
      <c r="G928" s="141"/>
      <c r="H928" s="141"/>
      <c r="I928" s="141"/>
      <c r="J928" s="141"/>
      <c r="K928" s="141"/>
      <c r="L928" s="141"/>
      <c r="M928" s="144"/>
      <c r="N928" s="144"/>
      <c r="O928" s="141"/>
      <c r="P928" s="145"/>
      <c r="Q928" s="141"/>
      <c r="R928" s="144"/>
      <c r="S928" s="141"/>
      <c r="T928" s="141"/>
      <c r="U928" s="141"/>
    </row>
    <row r="929" ht="12.75" customHeight="1">
      <c r="A929" s="141"/>
      <c r="B929" s="141"/>
      <c r="C929" s="141"/>
      <c r="D929" s="141"/>
      <c r="E929" s="50"/>
      <c r="F929" s="141"/>
      <c r="G929" s="141"/>
      <c r="H929" s="141"/>
      <c r="I929" s="141"/>
      <c r="J929" s="141"/>
      <c r="K929" s="141"/>
      <c r="L929" s="141"/>
      <c r="M929" s="144"/>
      <c r="N929" s="144"/>
      <c r="O929" s="141"/>
      <c r="P929" s="145"/>
      <c r="Q929" s="141"/>
      <c r="R929" s="144"/>
      <c r="S929" s="141"/>
      <c r="T929" s="141"/>
      <c r="U929" s="141"/>
    </row>
    <row r="930" ht="12.75" customHeight="1">
      <c r="A930" s="141"/>
      <c r="B930" s="141"/>
      <c r="C930" s="141"/>
      <c r="D930" s="141"/>
      <c r="E930" s="50"/>
      <c r="F930" s="141"/>
      <c r="G930" s="141"/>
      <c r="H930" s="141"/>
      <c r="I930" s="141"/>
      <c r="J930" s="141"/>
      <c r="K930" s="141"/>
      <c r="L930" s="141"/>
      <c r="M930" s="144"/>
      <c r="N930" s="144"/>
      <c r="O930" s="141"/>
      <c r="P930" s="145"/>
      <c r="Q930" s="141"/>
      <c r="R930" s="144"/>
      <c r="S930" s="141"/>
      <c r="T930" s="141"/>
      <c r="U930" s="141"/>
    </row>
    <row r="931" ht="12.75" customHeight="1">
      <c r="A931" s="141"/>
      <c r="B931" s="141"/>
      <c r="C931" s="141"/>
      <c r="D931" s="141"/>
      <c r="E931" s="50"/>
      <c r="F931" s="141"/>
      <c r="G931" s="141"/>
      <c r="H931" s="141"/>
      <c r="I931" s="141"/>
      <c r="J931" s="141"/>
      <c r="K931" s="141"/>
      <c r="L931" s="141"/>
      <c r="M931" s="144"/>
      <c r="N931" s="144"/>
      <c r="O931" s="141"/>
      <c r="P931" s="145"/>
      <c r="Q931" s="141"/>
      <c r="R931" s="144"/>
      <c r="S931" s="141"/>
      <c r="T931" s="141"/>
      <c r="U931" s="141"/>
    </row>
    <row r="932" ht="12.75" customHeight="1">
      <c r="A932" s="141"/>
      <c r="B932" s="141"/>
      <c r="C932" s="141"/>
      <c r="D932" s="141"/>
      <c r="E932" s="50"/>
      <c r="F932" s="141"/>
      <c r="G932" s="141"/>
      <c r="H932" s="141"/>
      <c r="I932" s="141"/>
      <c r="J932" s="141"/>
      <c r="K932" s="141"/>
      <c r="L932" s="141"/>
      <c r="M932" s="144"/>
      <c r="N932" s="144"/>
      <c r="O932" s="141"/>
      <c r="P932" s="145"/>
      <c r="Q932" s="141"/>
      <c r="R932" s="144"/>
      <c r="S932" s="141"/>
      <c r="T932" s="141"/>
      <c r="U932" s="141"/>
    </row>
    <row r="933" ht="12.75" customHeight="1">
      <c r="A933" s="141"/>
      <c r="B933" s="141"/>
      <c r="C933" s="141"/>
      <c r="D933" s="141"/>
      <c r="E933" s="50"/>
      <c r="F933" s="141"/>
      <c r="G933" s="141"/>
      <c r="H933" s="141"/>
      <c r="I933" s="141"/>
      <c r="J933" s="141"/>
      <c r="K933" s="141"/>
      <c r="L933" s="141"/>
      <c r="M933" s="144"/>
      <c r="N933" s="144"/>
      <c r="O933" s="141"/>
      <c r="P933" s="145"/>
      <c r="Q933" s="141"/>
      <c r="R933" s="144"/>
      <c r="S933" s="141"/>
      <c r="T933" s="141"/>
      <c r="U933" s="141"/>
    </row>
    <row r="934" ht="12.75" customHeight="1">
      <c r="A934" s="141"/>
      <c r="B934" s="141"/>
      <c r="C934" s="141"/>
      <c r="D934" s="141"/>
      <c r="E934" s="50"/>
      <c r="F934" s="141"/>
      <c r="G934" s="141"/>
      <c r="H934" s="141"/>
      <c r="I934" s="141"/>
      <c r="J934" s="141"/>
      <c r="K934" s="141"/>
      <c r="L934" s="141"/>
      <c r="M934" s="144"/>
      <c r="N934" s="144"/>
      <c r="O934" s="141"/>
      <c r="P934" s="145"/>
      <c r="Q934" s="141"/>
      <c r="R934" s="144"/>
      <c r="S934" s="141"/>
      <c r="T934" s="141"/>
      <c r="U934" s="141"/>
    </row>
    <row r="935" ht="12.75" customHeight="1">
      <c r="A935" s="141"/>
      <c r="B935" s="141"/>
      <c r="C935" s="141"/>
      <c r="D935" s="141"/>
      <c r="E935" s="50"/>
      <c r="F935" s="141"/>
      <c r="G935" s="141"/>
      <c r="H935" s="141"/>
      <c r="I935" s="141"/>
      <c r="J935" s="141"/>
      <c r="K935" s="141"/>
      <c r="L935" s="141"/>
      <c r="M935" s="144"/>
      <c r="N935" s="144"/>
      <c r="O935" s="141"/>
      <c r="P935" s="145"/>
      <c r="Q935" s="141"/>
      <c r="R935" s="144"/>
      <c r="S935" s="141"/>
      <c r="T935" s="141"/>
      <c r="U935" s="141"/>
    </row>
    <row r="936" ht="12.75" customHeight="1">
      <c r="A936" s="141"/>
      <c r="B936" s="141"/>
      <c r="C936" s="141"/>
      <c r="D936" s="141"/>
      <c r="E936" s="50"/>
      <c r="F936" s="141"/>
      <c r="G936" s="141"/>
      <c r="H936" s="141"/>
      <c r="I936" s="141"/>
      <c r="J936" s="141"/>
      <c r="K936" s="141"/>
      <c r="L936" s="141"/>
      <c r="M936" s="144"/>
      <c r="N936" s="144"/>
      <c r="O936" s="141"/>
      <c r="P936" s="145"/>
      <c r="Q936" s="141"/>
      <c r="R936" s="144"/>
      <c r="S936" s="141"/>
      <c r="T936" s="141"/>
      <c r="U936" s="141"/>
    </row>
    <row r="937" ht="12.75" customHeight="1">
      <c r="A937" s="141"/>
      <c r="B937" s="141"/>
      <c r="C937" s="141"/>
      <c r="D937" s="141"/>
      <c r="E937" s="50"/>
      <c r="F937" s="141"/>
      <c r="G937" s="141"/>
      <c r="H937" s="141"/>
      <c r="I937" s="141"/>
      <c r="J937" s="141"/>
      <c r="K937" s="141"/>
      <c r="L937" s="141"/>
      <c r="M937" s="144"/>
      <c r="N937" s="144"/>
      <c r="O937" s="141"/>
      <c r="P937" s="145"/>
      <c r="Q937" s="141"/>
      <c r="R937" s="144"/>
      <c r="S937" s="141"/>
      <c r="T937" s="141"/>
      <c r="U937" s="141"/>
    </row>
    <row r="938" ht="12.75" customHeight="1">
      <c r="A938" s="141"/>
      <c r="B938" s="141"/>
      <c r="C938" s="141"/>
      <c r="D938" s="141"/>
      <c r="E938" s="50"/>
      <c r="F938" s="141"/>
      <c r="G938" s="141"/>
      <c r="H938" s="141"/>
      <c r="I938" s="141"/>
      <c r="J938" s="141"/>
      <c r="K938" s="141"/>
      <c r="L938" s="141"/>
      <c r="M938" s="144"/>
      <c r="N938" s="144"/>
      <c r="O938" s="141"/>
      <c r="P938" s="145"/>
      <c r="Q938" s="141"/>
      <c r="R938" s="144"/>
      <c r="S938" s="141"/>
      <c r="T938" s="141"/>
      <c r="U938" s="141"/>
    </row>
    <row r="939" ht="12.75" customHeight="1">
      <c r="A939" s="141"/>
      <c r="B939" s="141"/>
      <c r="C939" s="141"/>
      <c r="D939" s="141"/>
      <c r="E939" s="50"/>
      <c r="F939" s="141"/>
      <c r="G939" s="141"/>
      <c r="H939" s="141"/>
      <c r="I939" s="141"/>
      <c r="J939" s="141"/>
      <c r="K939" s="141"/>
      <c r="L939" s="141"/>
      <c r="M939" s="144"/>
      <c r="N939" s="144"/>
      <c r="O939" s="141"/>
      <c r="P939" s="145"/>
      <c r="Q939" s="141"/>
      <c r="R939" s="144"/>
      <c r="S939" s="141"/>
      <c r="T939" s="141"/>
      <c r="U939" s="141"/>
    </row>
    <row r="940" ht="12.75" customHeight="1">
      <c r="A940" s="141"/>
      <c r="B940" s="141"/>
      <c r="C940" s="141"/>
      <c r="D940" s="141"/>
      <c r="E940" s="50"/>
      <c r="F940" s="141"/>
      <c r="G940" s="141"/>
      <c r="H940" s="141"/>
      <c r="I940" s="141"/>
      <c r="J940" s="141"/>
      <c r="K940" s="141"/>
      <c r="L940" s="141"/>
      <c r="M940" s="144"/>
      <c r="N940" s="144"/>
      <c r="O940" s="141"/>
      <c r="P940" s="145"/>
      <c r="Q940" s="141"/>
      <c r="R940" s="144"/>
      <c r="S940" s="141"/>
      <c r="T940" s="141"/>
      <c r="U940" s="141"/>
    </row>
    <row r="941" ht="12.75" customHeight="1">
      <c r="A941" s="141"/>
      <c r="B941" s="141"/>
      <c r="C941" s="141"/>
      <c r="D941" s="141"/>
      <c r="E941" s="50"/>
      <c r="F941" s="141"/>
      <c r="G941" s="141"/>
      <c r="H941" s="141"/>
      <c r="I941" s="141"/>
      <c r="J941" s="141"/>
      <c r="K941" s="141"/>
      <c r="L941" s="141"/>
      <c r="M941" s="144"/>
      <c r="N941" s="144"/>
      <c r="O941" s="141"/>
      <c r="P941" s="145"/>
      <c r="Q941" s="141"/>
      <c r="R941" s="144"/>
      <c r="S941" s="141"/>
      <c r="T941" s="141"/>
      <c r="U941" s="141"/>
    </row>
    <row r="942" ht="12.75" customHeight="1">
      <c r="A942" s="141"/>
      <c r="B942" s="141"/>
      <c r="C942" s="141"/>
      <c r="D942" s="141"/>
      <c r="E942" s="50"/>
      <c r="F942" s="141"/>
      <c r="G942" s="141"/>
      <c r="H942" s="141"/>
      <c r="I942" s="141"/>
      <c r="J942" s="141"/>
      <c r="K942" s="141"/>
      <c r="L942" s="141"/>
      <c r="M942" s="144"/>
      <c r="N942" s="144"/>
      <c r="O942" s="141"/>
      <c r="P942" s="145"/>
      <c r="Q942" s="141"/>
      <c r="R942" s="144"/>
      <c r="S942" s="141"/>
      <c r="T942" s="141"/>
      <c r="U942" s="141"/>
    </row>
    <row r="943" ht="12.75" customHeight="1">
      <c r="A943" s="141"/>
      <c r="B943" s="141"/>
      <c r="C943" s="141"/>
      <c r="D943" s="141"/>
      <c r="E943" s="50"/>
      <c r="F943" s="141"/>
      <c r="G943" s="141"/>
      <c r="H943" s="141"/>
      <c r="I943" s="141"/>
      <c r="J943" s="141"/>
      <c r="K943" s="141"/>
      <c r="L943" s="141"/>
      <c r="M943" s="144"/>
      <c r="N943" s="144"/>
      <c r="O943" s="141"/>
      <c r="P943" s="145"/>
      <c r="Q943" s="141"/>
      <c r="R943" s="144"/>
      <c r="S943" s="141"/>
      <c r="T943" s="141"/>
      <c r="U943" s="141"/>
    </row>
    <row r="944" ht="12.75" customHeight="1">
      <c r="A944" s="141"/>
      <c r="B944" s="141"/>
      <c r="C944" s="141"/>
      <c r="D944" s="141"/>
      <c r="E944" s="50"/>
      <c r="F944" s="141"/>
      <c r="G944" s="141"/>
      <c r="H944" s="141"/>
      <c r="I944" s="141"/>
      <c r="J944" s="141"/>
      <c r="K944" s="141"/>
      <c r="L944" s="141"/>
      <c r="M944" s="144"/>
      <c r="N944" s="144"/>
      <c r="O944" s="141"/>
      <c r="P944" s="145"/>
      <c r="Q944" s="141"/>
      <c r="R944" s="144"/>
      <c r="S944" s="141"/>
      <c r="T944" s="141"/>
      <c r="U944" s="141"/>
    </row>
    <row r="945" ht="12.75" customHeight="1">
      <c r="A945" s="141"/>
      <c r="B945" s="141"/>
      <c r="C945" s="141"/>
      <c r="D945" s="141"/>
      <c r="E945" s="50"/>
      <c r="F945" s="141"/>
      <c r="G945" s="141"/>
      <c r="H945" s="141"/>
      <c r="I945" s="141"/>
      <c r="J945" s="141"/>
      <c r="K945" s="141"/>
      <c r="L945" s="141"/>
      <c r="M945" s="144"/>
      <c r="N945" s="144"/>
      <c r="O945" s="141"/>
      <c r="P945" s="145"/>
      <c r="Q945" s="141"/>
      <c r="R945" s="144"/>
      <c r="S945" s="141"/>
      <c r="T945" s="141"/>
      <c r="U945" s="141"/>
    </row>
    <row r="946" ht="12.75" customHeight="1">
      <c r="A946" s="141"/>
      <c r="B946" s="141"/>
      <c r="C946" s="141"/>
      <c r="D946" s="141"/>
      <c r="E946" s="50"/>
      <c r="F946" s="141"/>
      <c r="G946" s="141"/>
      <c r="H946" s="141"/>
      <c r="I946" s="141"/>
      <c r="J946" s="141"/>
      <c r="K946" s="141"/>
      <c r="L946" s="141"/>
      <c r="M946" s="144"/>
      <c r="N946" s="144"/>
      <c r="O946" s="141"/>
      <c r="P946" s="145"/>
      <c r="Q946" s="141"/>
      <c r="R946" s="144"/>
      <c r="S946" s="141"/>
      <c r="T946" s="141"/>
      <c r="U946" s="141"/>
    </row>
    <row r="947" ht="12.75" customHeight="1">
      <c r="A947" s="141"/>
      <c r="B947" s="141"/>
      <c r="C947" s="141"/>
      <c r="D947" s="141"/>
      <c r="E947" s="50"/>
      <c r="F947" s="141"/>
      <c r="G947" s="141"/>
      <c r="H947" s="141"/>
      <c r="I947" s="141"/>
      <c r="J947" s="141"/>
      <c r="K947" s="141"/>
      <c r="L947" s="141"/>
      <c r="M947" s="144"/>
      <c r="N947" s="144"/>
      <c r="O947" s="141"/>
      <c r="P947" s="145"/>
      <c r="Q947" s="141"/>
      <c r="R947" s="144"/>
      <c r="S947" s="141"/>
      <c r="T947" s="141"/>
      <c r="U947" s="141"/>
    </row>
    <row r="948" ht="12.75" customHeight="1">
      <c r="A948" s="141"/>
      <c r="B948" s="141"/>
      <c r="C948" s="141"/>
      <c r="D948" s="141"/>
      <c r="E948" s="50"/>
      <c r="F948" s="141"/>
      <c r="G948" s="141"/>
      <c r="H948" s="141"/>
      <c r="I948" s="141"/>
      <c r="J948" s="141"/>
      <c r="K948" s="141"/>
      <c r="L948" s="141"/>
      <c r="M948" s="144"/>
      <c r="N948" s="144"/>
      <c r="O948" s="141"/>
      <c r="P948" s="145"/>
      <c r="Q948" s="141"/>
      <c r="R948" s="144"/>
      <c r="S948" s="141"/>
      <c r="T948" s="141"/>
      <c r="U948" s="141"/>
    </row>
    <row r="949" ht="12.75" customHeight="1">
      <c r="A949" s="141"/>
      <c r="B949" s="141"/>
      <c r="C949" s="141"/>
      <c r="D949" s="141"/>
      <c r="E949" s="50"/>
      <c r="F949" s="141"/>
      <c r="G949" s="141"/>
      <c r="H949" s="141"/>
      <c r="I949" s="141"/>
      <c r="J949" s="141"/>
      <c r="K949" s="141"/>
      <c r="L949" s="141"/>
      <c r="M949" s="144"/>
      <c r="N949" s="144"/>
      <c r="O949" s="141"/>
      <c r="P949" s="145"/>
      <c r="Q949" s="141"/>
      <c r="R949" s="144"/>
      <c r="S949" s="141"/>
      <c r="T949" s="141"/>
      <c r="U949" s="141"/>
    </row>
    <row r="950" ht="12.75" customHeight="1">
      <c r="A950" s="141"/>
      <c r="B950" s="141"/>
      <c r="C950" s="141"/>
      <c r="D950" s="141"/>
      <c r="E950" s="50"/>
      <c r="F950" s="141"/>
      <c r="G950" s="141"/>
      <c r="H950" s="141"/>
      <c r="I950" s="141"/>
      <c r="J950" s="141"/>
      <c r="K950" s="141"/>
      <c r="L950" s="141"/>
      <c r="M950" s="144"/>
      <c r="N950" s="144"/>
      <c r="O950" s="141"/>
      <c r="P950" s="145"/>
      <c r="Q950" s="141"/>
      <c r="R950" s="144"/>
      <c r="S950" s="141"/>
      <c r="T950" s="141"/>
      <c r="U950" s="141"/>
    </row>
    <row r="951" ht="12.75" customHeight="1">
      <c r="A951" s="141"/>
      <c r="B951" s="141"/>
      <c r="C951" s="141"/>
      <c r="D951" s="141"/>
      <c r="E951" s="50"/>
      <c r="F951" s="141"/>
      <c r="G951" s="141"/>
      <c r="H951" s="141"/>
      <c r="I951" s="141"/>
      <c r="J951" s="141"/>
      <c r="K951" s="141"/>
      <c r="L951" s="141"/>
      <c r="M951" s="144"/>
      <c r="N951" s="144"/>
      <c r="O951" s="141"/>
      <c r="P951" s="145"/>
      <c r="Q951" s="141"/>
      <c r="R951" s="144"/>
      <c r="S951" s="141"/>
      <c r="T951" s="141"/>
      <c r="U951" s="141"/>
    </row>
    <row r="952" ht="12.75" customHeight="1">
      <c r="A952" s="141"/>
      <c r="B952" s="141"/>
      <c r="C952" s="141"/>
      <c r="D952" s="141"/>
      <c r="E952" s="50"/>
      <c r="F952" s="141"/>
      <c r="G952" s="141"/>
      <c r="H952" s="141"/>
      <c r="I952" s="141"/>
      <c r="J952" s="141"/>
      <c r="K952" s="141"/>
      <c r="L952" s="141"/>
      <c r="M952" s="144"/>
      <c r="N952" s="144"/>
      <c r="O952" s="141"/>
      <c r="P952" s="145"/>
      <c r="Q952" s="141"/>
      <c r="R952" s="144"/>
      <c r="S952" s="141"/>
      <c r="T952" s="141"/>
      <c r="U952" s="141"/>
    </row>
    <row r="953" ht="12.75" customHeight="1">
      <c r="A953" s="141"/>
      <c r="B953" s="141"/>
      <c r="C953" s="141"/>
      <c r="D953" s="141"/>
      <c r="E953" s="50"/>
      <c r="F953" s="141"/>
      <c r="G953" s="141"/>
      <c r="H953" s="141"/>
      <c r="I953" s="141"/>
      <c r="J953" s="141"/>
      <c r="K953" s="141"/>
      <c r="L953" s="141"/>
      <c r="M953" s="144"/>
      <c r="N953" s="144"/>
      <c r="O953" s="141"/>
      <c r="P953" s="145"/>
      <c r="Q953" s="141"/>
      <c r="R953" s="144"/>
      <c r="S953" s="141"/>
      <c r="T953" s="141"/>
      <c r="U953" s="141"/>
    </row>
    <row r="954" ht="12.75" customHeight="1">
      <c r="A954" s="141"/>
      <c r="B954" s="141"/>
      <c r="C954" s="141"/>
      <c r="D954" s="141"/>
      <c r="E954" s="50"/>
      <c r="F954" s="141"/>
      <c r="G954" s="141"/>
      <c r="H954" s="141"/>
      <c r="I954" s="141"/>
      <c r="J954" s="141"/>
      <c r="K954" s="141"/>
      <c r="L954" s="141"/>
      <c r="M954" s="144"/>
      <c r="N954" s="144"/>
      <c r="O954" s="141"/>
      <c r="P954" s="145"/>
      <c r="Q954" s="141"/>
      <c r="R954" s="144"/>
      <c r="S954" s="141"/>
      <c r="T954" s="141"/>
      <c r="U954" s="141"/>
    </row>
    <row r="955" ht="12.75" customHeight="1">
      <c r="A955" s="141"/>
      <c r="B955" s="141"/>
      <c r="C955" s="141"/>
      <c r="D955" s="141"/>
      <c r="E955" s="50"/>
      <c r="F955" s="141"/>
      <c r="G955" s="141"/>
      <c r="H955" s="141"/>
      <c r="I955" s="141"/>
      <c r="J955" s="141"/>
      <c r="K955" s="141"/>
      <c r="L955" s="141"/>
      <c r="M955" s="144"/>
      <c r="N955" s="144"/>
      <c r="O955" s="141"/>
      <c r="P955" s="145"/>
      <c r="Q955" s="141"/>
      <c r="R955" s="144"/>
      <c r="S955" s="141"/>
      <c r="T955" s="141"/>
      <c r="U955" s="141"/>
    </row>
    <row r="956" ht="12.75" customHeight="1">
      <c r="A956" s="141"/>
      <c r="B956" s="141"/>
      <c r="C956" s="141"/>
      <c r="D956" s="141"/>
      <c r="E956" s="50"/>
      <c r="F956" s="141"/>
      <c r="G956" s="141"/>
      <c r="H956" s="141"/>
      <c r="I956" s="141"/>
      <c r="J956" s="141"/>
      <c r="K956" s="141"/>
      <c r="L956" s="141"/>
      <c r="M956" s="144"/>
      <c r="N956" s="144"/>
      <c r="O956" s="141"/>
      <c r="P956" s="145"/>
      <c r="Q956" s="141"/>
      <c r="R956" s="144"/>
      <c r="S956" s="141"/>
      <c r="T956" s="141"/>
      <c r="U956" s="141"/>
    </row>
    <row r="957" ht="12.75" customHeight="1">
      <c r="A957" s="141"/>
      <c r="B957" s="141"/>
      <c r="C957" s="141"/>
      <c r="D957" s="141"/>
      <c r="E957" s="50"/>
      <c r="F957" s="141"/>
      <c r="G957" s="141"/>
      <c r="H957" s="141"/>
      <c r="I957" s="141"/>
      <c r="J957" s="141"/>
      <c r="K957" s="141"/>
      <c r="L957" s="141"/>
      <c r="M957" s="144"/>
      <c r="N957" s="144"/>
      <c r="O957" s="141"/>
      <c r="P957" s="145"/>
      <c r="Q957" s="141"/>
      <c r="R957" s="144"/>
      <c r="S957" s="141"/>
      <c r="T957" s="141"/>
      <c r="U957" s="141"/>
    </row>
    <row r="958" ht="12.75" customHeight="1">
      <c r="A958" s="141"/>
      <c r="B958" s="141"/>
      <c r="C958" s="141"/>
      <c r="D958" s="141"/>
      <c r="E958" s="50"/>
      <c r="F958" s="141"/>
      <c r="G958" s="141"/>
      <c r="H958" s="141"/>
      <c r="I958" s="141"/>
      <c r="J958" s="141"/>
      <c r="K958" s="141"/>
      <c r="L958" s="141"/>
      <c r="M958" s="144"/>
      <c r="N958" s="144"/>
      <c r="O958" s="141"/>
      <c r="P958" s="145"/>
      <c r="Q958" s="141"/>
      <c r="R958" s="144"/>
      <c r="S958" s="141"/>
      <c r="T958" s="141"/>
      <c r="U958" s="141"/>
    </row>
    <row r="959" ht="12.75" customHeight="1">
      <c r="A959" s="141"/>
      <c r="B959" s="141"/>
      <c r="C959" s="141"/>
      <c r="D959" s="141"/>
      <c r="E959" s="50"/>
      <c r="F959" s="141"/>
      <c r="G959" s="141"/>
      <c r="H959" s="141"/>
      <c r="I959" s="141"/>
      <c r="J959" s="141"/>
      <c r="K959" s="141"/>
      <c r="L959" s="141"/>
      <c r="M959" s="144"/>
      <c r="N959" s="144"/>
      <c r="O959" s="141"/>
      <c r="P959" s="145"/>
      <c r="Q959" s="141"/>
      <c r="R959" s="144"/>
      <c r="S959" s="141"/>
      <c r="T959" s="141"/>
      <c r="U959" s="141"/>
    </row>
    <row r="960" ht="12.75" customHeight="1">
      <c r="A960" s="141"/>
      <c r="B960" s="141"/>
      <c r="C960" s="141"/>
      <c r="D960" s="141"/>
      <c r="E960" s="50"/>
      <c r="F960" s="141"/>
      <c r="G960" s="141"/>
      <c r="H960" s="141"/>
      <c r="I960" s="141"/>
      <c r="J960" s="141"/>
      <c r="K960" s="141"/>
      <c r="L960" s="141"/>
      <c r="M960" s="144"/>
      <c r="N960" s="144"/>
      <c r="O960" s="141"/>
      <c r="P960" s="145"/>
      <c r="Q960" s="141"/>
      <c r="R960" s="144"/>
      <c r="S960" s="141"/>
      <c r="T960" s="141"/>
      <c r="U960" s="141"/>
    </row>
    <row r="961" ht="12.75" customHeight="1">
      <c r="A961" s="141"/>
      <c r="B961" s="141"/>
      <c r="C961" s="141"/>
      <c r="D961" s="141"/>
      <c r="E961" s="50"/>
      <c r="F961" s="141"/>
      <c r="G961" s="141"/>
      <c r="H961" s="141"/>
      <c r="I961" s="141"/>
      <c r="J961" s="141"/>
      <c r="K961" s="141"/>
      <c r="L961" s="141"/>
      <c r="M961" s="144"/>
      <c r="N961" s="144"/>
      <c r="O961" s="141"/>
      <c r="P961" s="145"/>
      <c r="Q961" s="141"/>
      <c r="R961" s="144"/>
      <c r="S961" s="141"/>
      <c r="T961" s="141"/>
      <c r="U961" s="141"/>
    </row>
    <row r="962" ht="12.75" customHeight="1">
      <c r="A962" s="141"/>
      <c r="B962" s="141"/>
      <c r="C962" s="141"/>
      <c r="D962" s="141"/>
      <c r="E962" s="50"/>
      <c r="F962" s="141"/>
      <c r="G962" s="141"/>
      <c r="H962" s="141"/>
      <c r="I962" s="141"/>
      <c r="J962" s="141"/>
      <c r="K962" s="141"/>
      <c r="L962" s="141"/>
      <c r="M962" s="144"/>
      <c r="N962" s="144"/>
      <c r="O962" s="141"/>
      <c r="P962" s="145"/>
      <c r="Q962" s="141"/>
      <c r="R962" s="144"/>
      <c r="S962" s="141"/>
      <c r="T962" s="141"/>
      <c r="U962" s="141"/>
    </row>
    <row r="963" ht="12.75" customHeight="1">
      <c r="A963" s="141"/>
      <c r="B963" s="141"/>
      <c r="C963" s="141"/>
      <c r="D963" s="141"/>
      <c r="E963" s="50"/>
      <c r="F963" s="141"/>
      <c r="G963" s="141"/>
      <c r="H963" s="141"/>
      <c r="I963" s="141"/>
      <c r="J963" s="141"/>
      <c r="K963" s="141"/>
      <c r="L963" s="141"/>
      <c r="M963" s="144"/>
      <c r="N963" s="144"/>
      <c r="O963" s="141"/>
      <c r="P963" s="145"/>
      <c r="Q963" s="141"/>
      <c r="R963" s="144"/>
      <c r="S963" s="141"/>
      <c r="T963" s="141"/>
      <c r="U963" s="141"/>
    </row>
    <row r="964" ht="12.75" customHeight="1">
      <c r="A964" s="141"/>
      <c r="B964" s="141"/>
      <c r="C964" s="141"/>
      <c r="D964" s="141"/>
      <c r="E964" s="50"/>
      <c r="F964" s="141"/>
      <c r="G964" s="141"/>
      <c r="H964" s="141"/>
      <c r="I964" s="141"/>
      <c r="J964" s="141"/>
      <c r="K964" s="141"/>
      <c r="L964" s="141"/>
      <c r="M964" s="144"/>
      <c r="N964" s="144"/>
      <c r="O964" s="141"/>
      <c r="P964" s="145"/>
      <c r="Q964" s="141"/>
      <c r="R964" s="144"/>
      <c r="S964" s="141"/>
      <c r="T964" s="141"/>
      <c r="U964" s="141"/>
    </row>
    <row r="965" ht="12.75" customHeight="1">
      <c r="A965" s="141"/>
      <c r="B965" s="141"/>
      <c r="C965" s="141"/>
      <c r="D965" s="141"/>
      <c r="E965" s="50"/>
      <c r="F965" s="141"/>
      <c r="G965" s="141"/>
      <c r="H965" s="141"/>
      <c r="I965" s="141"/>
      <c r="J965" s="141"/>
      <c r="K965" s="141"/>
      <c r="L965" s="141"/>
      <c r="M965" s="144"/>
      <c r="N965" s="144"/>
      <c r="O965" s="141"/>
      <c r="P965" s="145"/>
      <c r="Q965" s="141"/>
      <c r="R965" s="144"/>
      <c r="S965" s="141"/>
      <c r="T965" s="141"/>
      <c r="U965" s="141"/>
    </row>
    <row r="966" ht="12.75" customHeight="1">
      <c r="A966" s="141"/>
      <c r="B966" s="141"/>
      <c r="C966" s="141"/>
      <c r="D966" s="141"/>
      <c r="E966" s="50"/>
      <c r="F966" s="141"/>
      <c r="G966" s="141"/>
      <c r="H966" s="141"/>
      <c r="I966" s="141"/>
      <c r="J966" s="141"/>
      <c r="K966" s="141"/>
      <c r="L966" s="141"/>
      <c r="M966" s="144"/>
      <c r="N966" s="144"/>
      <c r="O966" s="141"/>
      <c r="P966" s="145"/>
      <c r="Q966" s="141"/>
      <c r="R966" s="144"/>
      <c r="S966" s="141"/>
      <c r="T966" s="141"/>
      <c r="U966" s="141"/>
    </row>
    <row r="967" ht="12.75" customHeight="1">
      <c r="A967" s="141"/>
      <c r="B967" s="141"/>
      <c r="C967" s="141"/>
      <c r="D967" s="141"/>
      <c r="E967" s="50"/>
      <c r="F967" s="141"/>
      <c r="G967" s="141"/>
      <c r="H967" s="141"/>
      <c r="I967" s="141"/>
      <c r="J967" s="141"/>
      <c r="K967" s="141"/>
      <c r="L967" s="141"/>
      <c r="M967" s="144"/>
      <c r="N967" s="144"/>
      <c r="O967" s="141"/>
      <c r="P967" s="145"/>
      <c r="Q967" s="141"/>
      <c r="R967" s="144"/>
      <c r="S967" s="141"/>
      <c r="T967" s="141"/>
      <c r="U967" s="141"/>
    </row>
    <row r="968" ht="12.75" customHeight="1">
      <c r="A968" s="141"/>
      <c r="B968" s="141"/>
      <c r="C968" s="141"/>
      <c r="D968" s="141"/>
      <c r="E968" s="50"/>
      <c r="F968" s="141"/>
      <c r="G968" s="141"/>
      <c r="H968" s="141"/>
      <c r="I968" s="141"/>
      <c r="J968" s="141"/>
      <c r="K968" s="141"/>
      <c r="L968" s="141"/>
      <c r="M968" s="144"/>
      <c r="N968" s="144"/>
      <c r="O968" s="141"/>
      <c r="P968" s="145"/>
      <c r="Q968" s="141"/>
      <c r="R968" s="144"/>
      <c r="S968" s="141"/>
      <c r="T968" s="141"/>
      <c r="U968" s="141"/>
    </row>
    <row r="969" ht="12.75" customHeight="1">
      <c r="A969" s="141"/>
      <c r="B969" s="141"/>
      <c r="C969" s="141"/>
      <c r="D969" s="141"/>
      <c r="E969" s="50"/>
      <c r="F969" s="141"/>
      <c r="G969" s="141"/>
      <c r="H969" s="141"/>
      <c r="I969" s="141"/>
      <c r="J969" s="141"/>
      <c r="K969" s="141"/>
      <c r="L969" s="141"/>
      <c r="M969" s="144"/>
      <c r="N969" s="144"/>
      <c r="O969" s="141"/>
      <c r="P969" s="145"/>
      <c r="Q969" s="141"/>
      <c r="R969" s="144"/>
      <c r="S969" s="141"/>
      <c r="T969" s="141"/>
      <c r="U969" s="141"/>
    </row>
    <row r="970" ht="12.75" customHeight="1">
      <c r="A970" s="141"/>
      <c r="B970" s="141"/>
      <c r="C970" s="141"/>
      <c r="D970" s="141"/>
      <c r="E970" s="50"/>
      <c r="F970" s="141"/>
      <c r="G970" s="141"/>
      <c r="H970" s="141"/>
      <c r="I970" s="141"/>
      <c r="J970" s="141"/>
      <c r="K970" s="141"/>
      <c r="L970" s="141"/>
      <c r="M970" s="144"/>
      <c r="N970" s="144"/>
      <c r="O970" s="141"/>
      <c r="P970" s="145"/>
      <c r="Q970" s="141"/>
      <c r="R970" s="144"/>
      <c r="S970" s="141"/>
      <c r="T970" s="141"/>
      <c r="U970" s="141"/>
    </row>
    <row r="971" ht="12.75" customHeight="1">
      <c r="A971" s="141"/>
      <c r="B971" s="141"/>
      <c r="C971" s="141"/>
      <c r="D971" s="141"/>
      <c r="E971" s="50"/>
      <c r="F971" s="141"/>
      <c r="G971" s="141"/>
      <c r="H971" s="141"/>
      <c r="I971" s="141"/>
      <c r="J971" s="141"/>
      <c r="K971" s="141"/>
      <c r="L971" s="141"/>
      <c r="M971" s="144"/>
      <c r="N971" s="144"/>
      <c r="O971" s="141"/>
      <c r="P971" s="145"/>
      <c r="Q971" s="141"/>
      <c r="R971" s="144"/>
      <c r="S971" s="141"/>
      <c r="T971" s="141"/>
      <c r="U971" s="141"/>
    </row>
    <row r="972" ht="12.75" customHeight="1">
      <c r="A972" s="141"/>
      <c r="B972" s="141"/>
      <c r="C972" s="141"/>
      <c r="D972" s="141"/>
      <c r="E972" s="50"/>
      <c r="F972" s="141"/>
      <c r="G972" s="141"/>
      <c r="H972" s="141"/>
      <c r="I972" s="141"/>
      <c r="J972" s="141"/>
      <c r="K972" s="141"/>
      <c r="L972" s="141"/>
      <c r="M972" s="144"/>
      <c r="N972" s="144"/>
      <c r="O972" s="141"/>
      <c r="P972" s="145"/>
      <c r="Q972" s="141"/>
      <c r="R972" s="144"/>
      <c r="S972" s="141"/>
      <c r="T972" s="141"/>
      <c r="U972" s="141"/>
    </row>
    <row r="973" ht="12.75" customHeight="1">
      <c r="A973" s="141"/>
      <c r="B973" s="141"/>
      <c r="C973" s="141"/>
      <c r="D973" s="141"/>
      <c r="E973" s="50"/>
      <c r="F973" s="141"/>
      <c r="G973" s="141"/>
      <c r="H973" s="141"/>
      <c r="I973" s="141"/>
      <c r="J973" s="141"/>
      <c r="K973" s="141"/>
      <c r="L973" s="141"/>
      <c r="M973" s="144"/>
      <c r="N973" s="144"/>
      <c r="O973" s="141"/>
      <c r="P973" s="145"/>
      <c r="Q973" s="141"/>
      <c r="R973" s="144"/>
      <c r="S973" s="141"/>
      <c r="T973" s="141"/>
      <c r="U973" s="141"/>
    </row>
    <row r="974" ht="12.75" customHeight="1">
      <c r="A974" s="141"/>
      <c r="B974" s="141"/>
      <c r="C974" s="141"/>
      <c r="D974" s="141"/>
      <c r="E974" s="50"/>
      <c r="F974" s="141"/>
      <c r="G974" s="141"/>
      <c r="H974" s="141"/>
      <c r="I974" s="141"/>
      <c r="J974" s="141"/>
      <c r="K974" s="141"/>
      <c r="L974" s="141"/>
      <c r="M974" s="144"/>
      <c r="N974" s="144"/>
      <c r="O974" s="141"/>
      <c r="P974" s="145"/>
      <c r="Q974" s="141"/>
      <c r="R974" s="144"/>
      <c r="S974" s="141"/>
      <c r="T974" s="141"/>
      <c r="U974" s="141"/>
    </row>
    <row r="975" ht="12.75" customHeight="1">
      <c r="A975" s="141"/>
      <c r="B975" s="141"/>
      <c r="C975" s="141"/>
      <c r="D975" s="141"/>
      <c r="E975" s="50"/>
      <c r="F975" s="141"/>
      <c r="G975" s="141"/>
      <c r="H975" s="141"/>
      <c r="I975" s="141"/>
      <c r="J975" s="141"/>
      <c r="K975" s="141"/>
      <c r="L975" s="141"/>
      <c r="M975" s="144"/>
      <c r="N975" s="144"/>
      <c r="O975" s="141"/>
      <c r="P975" s="145"/>
      <c r="Q975" s="141"/>
      <c r="R975" s="144"/>
      <c r="S975" s="141"/>
      <c r="T975" s="141"/>
      <c r="U975" s="141"/>
    </row>
    <row r="976" ht="12.75" customHeight="1">
      <c r="A976" s="141"/>
      <c r="B976" s="141"/>
      <c r="C976" s="141"/>
      <c r="D976" s="141"/>
      <c r="E976" s="50"/>
      <c r="F976" s="141"/>
      <c r="G976" s="141"/>
      <c r="H976" s="141"/>
      <c r="I976" s="141"/>
      <c r="J976" s="141"/>
      <c r="K976" s="141"/>
      <c r="L976" s="141"/>
      <c r="M976" s="144"/>
      <c r="N976" s="144"/>
      <c r="O976" s="141"/>
      <c r="P976" s="145"/>
      <c r="Q976" s="141"/>
      <c r="R976" s="144"/>
      <c r="S976" s="141"/>
      <c r="T976" s="141"/>
      <c r="U976" s="141"/>
    </row>
    <row r="977" ht="12.75" customHeight="1">
      <c r="A977" s="141"/>
      <c r="B977" s="141"/>
      <c r="C977" s="141"/>
      <c r="D977" s="141"/>
      <c r="E977" s="50"/>
      <c r="F977" s="141"/>
      <c r="G977" s="141"/>
      <c r="H977" s="141"/>
      <c r="I977" s="141"/>
      <c r="J977" s="141"/>
      <c r="K977" s="141"/>
      <c r="L977" s="141"/>
      <c r="M977" s="144"/>
      <c r="N977" s="144"/>
      <c r="O977" s="141"/>
      <c r="P977" s="145"/>
      <c r="Q977" s="141"/>
      <c r="R977" s="144"/>
      <c r="S977" s="141"/>
      <c r="T977" s="141"/>
      <c r="U977" s="141"/>
    </row>
    <row r="978" ht="12.75" customHeight="1">
      <c r="A978" s="141"/>
      <c r="B978" s="141"/>
      <c r="C978" s="141"/>
      <c r="D978" s="141"/>
      <c r="E978" s="50"/>
      <c r="F978" s="141"/>
      <c r="G978" s="141"/>
      <c r="H978" s="141"/>
      <c r="I978" s="141"/>
      <c r="J978" s="141"/>
      <c r="K978" s="141"/>
      <c r="L978" s="141"/>
      <c r="M978" s="144"/>
      <c r="N978" s="144"/>
      <c r="O978" s="141"/>
      <c r="P978" s="145"/>
      <c r="Q978" s="141"/>
      <c r="R978" s="144"/>
      <c r="S978" s="141"/>
      <c r="T978" s="141"/>
      <c r="U978" s="141"/>
    </row>
    <row r="979" ht="12.75" customHeight="1">
      <c r="A979" s="141"/>
      <c r="B979" s="141"/>
      <c r="C979" s="141"/>
      <c r="D979" s="141"/>
      <c r="E979" s="50"/>
      <c r="F979" s="141"/>
      <c r="G979" s="141"/>
      <c r="H979" s="141"/>
      <c r="I979" s="141"/>
      <c r="J979" s="141"/>
      <c r="K979" s="141"/>
      <c r="L979" s="141"/>
      <c r="M979" s="144"/>
      <c r="N979" s="144"/>
      <c r="O979" s="141"/>
      <c r="P979" s="145"/>
      <c r="Q979" s="141"/>
      <c r="R979" s="144"/>
      <c r="S979" s="141"/>
      <c r="T979" s="141"/>
      <c r="U979" s="141"/>
    </row>
    <row r="980" ht="12.75" customHeight="1">
      <c r="A980" s="141"/>
      <c r="B980" s="141"/>
      <c r="C980" s="141"/>
      <c r="D980" s="141"/>
      <c r="E980" s="50"/>
      <c r="F980" s="141"/>
      <c r="G980" s="141"/>
      <c r="H980" s="141"/>
      <c r="I980" s="141"/>
      <c r="J980" s="141"/>
      <c r="K980" s="141"/>
      <c r="L980" s="141"/>
      <c r="M980" s="144"/>
      <c r="N980" s="144"/>
      <c r="O980" s="141"/>
      <c r="P980" s="145"/>
      <c r="Q980" s="141"/>
      <c r="R980" s="144"/>
      <c r="S980" s="141"/>
      <c r="T980" s="141"/>
      <c r="U980" s="141"/>
    </row>
    <row r="981" ht="12.75" customHeight="1">
      <c r="A981" s="141"/>
      <c r="B981" s="141"/>
      <c r="C981" s="141"/>
      <c r="D981" s="141"/>
      <c r="E981" s="50"/>
      <c r="F981" s="141"/>
      <c r="G981" s="141"/>
      <c r="H981" s="141"/>
      <c r="I981" s="141"/>
      <c r="J981" s="141"/>
      <c r="K981" s="141"/>
      <c r="L981" s="141"/>
      <c r="M981" s="144"/>
      <c r="N981" s="144"/>
      <c r="O981" s="141"/>
      <c r="P981" s="145"/>
      <c r="Q981" s="141"/>
      <c r="R981" s="144"/>
      <c r="S981" s="141"/>
      <c r="T981" s="141"/>
      <c r="U981" s="141"/>
    </row>
    <row r="982" ht="12.75" customHeight="1">
      <c r="A982" s="141"/>
      <c r="B982" s="141"/>
      <c r="C982" s="141"/>
      <c r="D982" s="141"/>
      <c r="E982" s="50"/>
      <c r="F982" s="141"/>
      <c r="G982" s="141"/>
      <c r="H982" s="141"/>
      <c r="I982" s="141"/>
      <c r="J982" s="141"/>
      <c r="K982" s="141"/>
      <c r="L982" s="141"/>
      <c r="M982" s="144"/>
      <c r="N982" s="144"/>
      <c r="O982" s="141"/>
      <c r="P982" s="145"/>
      <c r="Q982" s="141"/>
      <c r="R982" s="144"/>
      <c r="S982" s="141"/>
      <c r="T982" s="141"/>
      <c r="U982" s="141"/>
    </row>
    <row r="983" ht="12.75" customHeight="1">
      <c r="A983" s="141"/>
      <c r="B983" s="141"/>
      <c r="C983" s="141"/>
      <c r="D983" s="141"/>
      <c r="E983" s="50"/>
      <c r="F983" s="141"/>
      <c r="G983" s="141"/>
      <c r="H983" s="141"/>
      <c r="I983" s="141"/>
      <c r="J983" s="141"/>
      <c r="K983" s="141"/>
      <c r="L983" s="141"/>
      <c r="M983" s="144"/>
      <c r="N983" s="144"/>
      <c r="O983" s="141"/>
      <c r="P983" s="145"/>
      <c r="Q983" s="141"/>
      <c r="R983" s="144"/>
      <c r="S983" s="141"/>
      <c r="T983" s="141"/>
      <c r="U983" s="141"/>
    </row>
    <row r="984" ht="12.75" customHeight="1">
      <c r="A984" s="141"/>
      <c r="B984" s="141"/>
      <c r="C984" s="141"/>
      <c r="D984" s="141"/>
      <c r="E984" s="50"/>
      <c r="F984" s="141"/>
      <c r="G984" s="141"/>
      <c r="H984" s="141"/>
      <c r="I984" s="141"/>
      <c r="J984" s="141"/>
      <c r="K984" s="141"/>
      <c r="L984" s="141"/>
      <c r="M984" s="144"/>
      <c r="N984" s="144"/>
      <c r="O984" s="141"/>
      <c r="P984" s="145"/>
      <c r="Q984" s="141"/>
      <c r="R984" s="144"/>
      <c r="S984" s="141"/>
      <c r="T984" s="141"/>
      <c r="U984" s="141"/>
    </row>
    <row r="985" ht="12.75" customHeight="1">
      <c r="A985" s="141"/>
      <c r="B985" s="141"/>
      <c r="C985" s="141"/>
      <c r="D985" s="141"/>
      <c r="E985" s="50"/>
      <c r="F985" s="141"/>
      <c r="G985" s="141"/>
      <c r="H985" s="141"/>
      <c r="I985" s="141"/>
      <c r="J985" s="141"/>
      <c r="K985" s="141"/>
      <c r="L985" s="141"/>
      <c r="M985" s="144"/>
      <c r="N985" s="144"/>
      <c r="O985" s="141"/>
      <c r="P985" s="145"/>
      <c r="Q985" s="141"/>
      <c r="R985" s="144"/>
      <c r="S985" s="141"/>
      <c r="T985" s="141"/>
      <c r="U985" s="141"/>
    </row>
    <row r="986" ht="12.75" customHeight="1">
      <c r="A986" s="141"/>
      <c r="B986" s="141"/>
      <c r="C986" s="141"/>
      <c r="D986" s="141"/>
      <c r="E986" s="50"/>
      <c r="F986" s="141"/>
      <c r="G986" s="141"/>
      <c r="H986" s="141"/>
      <c r="I986" s="141"/>
      <c r="J986" s="141"/>
      <c r="K986" s="141"/>
      <c r="L986" s="141"/>
      <c r="M986" s="144"/>
      <c r="N986" s="144"/>
      <c r="O986" s="141"/>
      <c r="P986" s="145"/>
      <c r="Q986" s="141"/>
      <c r="R986" s="144"/>
      <c r="S986" s="141"/>
      <c r="T986" s="141"/>
      <c r="U986" s="141"/>
    </row>
    <row r="987" ht="12.75" customHeight="1">
      <c r="A987" s="141"/>
      <c r="B987" s="141"/>
      <c r="C987" s="141"/>
      <c r="D987" s="141"/>
      <c r="E987" s="50"/>
      <c r="F987" s="141"/>
      <c r="G987" s="141"/>
      <c r="H987" s="141"/>
      <c r="I987" s="141"/>
      <c r="J987" s="141"/>
      <c r="K987" s="141"/>
      <c r="L987" s="141"/>
      <c r="M987" s="144"/>
      <c r="N987" s="144"/>
      <c r="O987" s="141"/>
      <c r="P987" s="145"/>
      <c r="Q987" s="141"/>
      <c r="R987" s="144"/>
      <c r="S987" s="141"/>
      <c r="T987" s="141"/>
      <c r="U987" s="141"/>
    </row>
  </sheetData>
  <autoFilter ref="$A$9:$U$28"/>
  <customSheetViews>
    <customSheetView guid="{896E7A35-1C8E-49E4-9575-9ECB0BCF1BF3}" filter="1" showAutoFilter="1">
      <autoFilter ref="$A$9:$U$37">
        <filterColumn colId="0">
          <filters blank="1">
            <filter val="SEGPQRS20-1"/>
            <filter val="SEGPQRS2021-1"/>
            <filter val="SEGPQRS2021-2"/>
            <filter val="SEGPQRS20-2"/>
            <filter val="AIEOACC-2"/>
            <filter val="AIADPREDIAL19-1"/>
            <filter val="AIEOACC-1"/>
            <filter val="AIADPREDIAL19-2"/>
            <filter val="AIADPREDIAL19-3"/>
            <filter val="AIADPREDIAL19-5"/>
            <filter val="AIADPREDIAL19-6"/>
            <filter val="AIADPREDIAL19-8"/>
            <filter val="AIADPREDIAL19-9"/>
            <filter val="AIEOACC-6"/>
          </filters>
        </filterColumn>
      </autoFilter>
    </customSheetView>
    <customSheetView guid="{57E1AB8A-809F-4C78-892F-1B18BB08A13C}" filter="1" showAutoFilter="1">
      <autoFilter ref="$A$9:$U$37">
        <filterColumn colId="20">
          <filters blank="1"/>
        </filterColumn>
        <filterColumn colId="18">
          <filters>
            <filter val="SI"/>
          </filters>
        </filterColumn>
      </autoFilter>
    </customSheetView>
    <customSheetView guid="{4FBBE2F4-EDC6-42CB-BAF1-0D880DF88ACE}" filter="1" showAutoFilter="1">
      <autoFilter ref="$A$9:$U$37">
        <filterColumn colId="0">
          <filters blank="1">
            <filter val="SEGPQRS20-1"/>
            <filter val="SEGPQRS2021-1"/>
            <filter val="SEGPQRS2021-2"/>
            <filter val="SEGPQRS20-2"/>
            <filter val="AIADPREDIAL19-1"/>
            <filter val="AIADPREDIAL19-2"/>
            <filter val="AIADPREDIAL19-3"/>
            <filter val="AIADPREDIAL19-5"/>
            <filter val="AIADPREDIAL19-6"/>
            <filter val="AIADPREDIAL19-8"/>
            <filter val="AIADPREDIAL19-9"/>
          </filters>
        </filterColumn>
      </autoFilter>
    </customSheetView>
    <customSheetView guid="{D464AEC5-7A35-4344-BD4E-F315D099E287}" filter="1" showAutoFilter="1">
      <autoFilter ref="$A$9:$U$37">
        <filterColumn colId="20">
          <filters blank="1"/>
        </filterColumn>
      </autoFilter>
    </customSheetView>
    <customSheetView guid="{EDD3E90C-242D-463C-99B8-B54A42F236D4}" filter="1" showAutoFilter="1">
      <autoFilter ref="$A$9:$U$31">
        <filterColumn colId="20">
          <filters blank="1"/>
        </filterColumn>
      </autoFilter>
    </customSheetView>
    <customSheetView guid="{7AE43FA4-B48D-4818-BD49-E865E09D6615}" filter="1" showAutoFilter="1">
      <autoFilter ref="$A$9:$U$37">
        <filterColumn colId="13">
          <filters blank="1">
            <filter val="31/08/2017"/>
            <filter val="30/05/2020"/>
            <filter val="14/08/2020"/>
            <filter val="31/01/2016"/>
            <filter val="31/08/2020"/>
            <filter val="1/07/2017"/>
            <filter val="30/11/2021"/>
            <filter val="31/01/2021"/>
            <filter val="31/10/2017"/>
            <filter val="31/12/2020"/>
            <filter val="30/12/2019"/>
            <filter val="30/12/2018"/>
          </filters>
        </filterColumn>
      </autoFilter>
    </customSheetView>
    <customSheetView guid="{62D234AF-0970-45A6-A7D2-4E7C1E8576AD}" filter="1" showAutoFilter="1">
      <autoFilter ref="$A$9:$U$28">
        <filterColumn colId="0">
          <filters>
            <filter val="SEGPQRS2021-1"/>
            <filter val="SEGPQRS2021-2"/>
            <filter val="AIADPREDIAL19-9"/>
          </filters>
        </filterColumn>
      </autoFilter>
    </customSheetView>
    <customSheetView guid="{055C2C28-D722-47A7-82E1-5AC26AE3BA2D}" filter="1" showAutoFilter="1">
      <autoFilter ref="$A$9:$U$37">
        <filterColumn colId="20">
          <filters blank="1"/>
        </filterColumn>
      </autoFilter>
    </customSheetView>
    <customSheetView guid="{4683DB70-6EB9-4D06-A72A-1B2FF749E3DA}" filter="1" showAutoFilter="1">
      <autoFilter ref="$A$9:$U$37">
        <filterColumn colId="20">
          <filters blank="1"/>
        </filterColumn>
      </autoFilter>
    </customSheetView>
    <customSheetView guid="{CD429647-560D-414C-BC48-7EA18CE0D16F}" filter="1" showAutoFilter="1">
      <autoFilter ref="$A$9:$U$37">
        <filterColumn colId="0">
          <filters blank="1">
            <filter val="SEGPQRS20-1"/>
            <filter val="SEGPQRS2021-1"/>
            <filter val="SEGPQRS2021-2"/>
            <filter val="SEGPQRS20-2"/>
            <filter val="AIADPREDIAL19-1"/>
            <filter val="AIADPREDIAL19-2"/>
            <filter val="AIADPREDIAL19-3"/>
            <filter val="AIADPREDIAL19-5"/>
            <filter val="AIADPREDIAL19-6"/>
            <filter val="AIADPREDIAL19-8"/>
            <filter val="AIADPREDIAL19-9"/>
          </filters>
        </filterColumn>
      </autoFilter>
    </customSheetView>
    <customSheetView guid="{9A361970-14AA-49DC-9FEF-23284471320C}" filter="1" showAutoFilter="1">
      <autoFilter ref="$A$9:$U$26"/>
    </customSheetView>
    <customSheetView guid="{26A989FC-EB12-4444-8803-01DE189F0FBB}" filter="1" showAutoFilter="1">
      <autoFilter ref="$A$9:$U$37">
        <filterColumn colId="11">
          <filters blank="1">
            <filter val="Nancy Tovar"/>
            <filter val="Luz Ángela Losada Campos&#10; Profesional Universitario 219-08"/>
            <filter val="Ivan Hernando Caicedo - Subdirector para la reducción de riesgos y adaptación al Cambio Climático. Claudia Elizabeth Rodriguez - Profesional especializado 222-29 Iniciativas Educación Obras Adecuación Reasentamiento Cuerpos de Agua"/>
            <filter val="Subdireción de Reducción de reducción de riesgo y adaptación al cambio climatico"/>
            <filter val="Iván Hernando Caicedo Rubiano - Subdirector para la Reducción Claudia Elizabeth Rodriguez Angela Pedraza Nancy Tovar Luz Marina Espinosa García"/>
            <filter val="Sandra Moreno"/>
            <filter val="Diana López&#10; Bairon Vargas"/>
            <filter val="Lindon Losada Palacios"/>
            <filter val="Planeación IDIGER&#10; Equipo de Gestión Local"/>
            <filter val="Luz Angela Losada"/>
            <filter val="Oficina Asesora Jurídica y Subdirección para la Reducción de Riesgos y Adaptación ala Cambio Climático."/>
            <filter val="Ligia C. Cañón R."/>
            <filter val="Profesional especializado 222-29 Obras de Mitigación"/>
            <filter val="Subdireción de Reducción de reducción de riesgo y adaptación al cambio climatico - Defensor del Ciudadano."/>
          </filters>
        </filterColumn>
      </autoFilter>
    </customSheetView>
    <customSheetView guid="{04FE2D91-27C4-4107-96AF-052D02976D5B}" filter="1" showAutoFilter="1">
      <autoFilter ref="$A$9:$U$37">
        <filterColumn colId="0">
          <filters blank="1">
            <filter val="SEGPQRS20-1"/>
            <filter val="SEGPQRS2021-1"/>
            <filter val="SEGPQRS2021-2"/>
            <filter val="SEGPQRS20-2"/>
            <filter val="AIADPREDIAL19-1"/>
            <filter val="AIADPREDIAL19-2"/>
            <filter val="AIADPREDIAL19-3"/>
            <filter val="AIADPREDIAL19-5"/>
            <filter val="AIADPREDIAL19-6"/>
            <filter val="AIADPREDIAL19-8"/>
            <filter val="AIADPREDIAL19-9"/>
          </filters>
        </filterColumn>
      </autoFilter>
    </customSheetView>
    <customSheetView guid="{74E69B0C-0D2C-4B55-B6E8-F79D3D5350FE}" filter="1" showAutoFilter="1">
      <autoFilter ref="$A$9:$U$37">
        <filterColumn colId="20">
          <filters blank="1"/>
        </filterColumn>
      </autoFilter>
    </customSheetView>
    <customSheetView guid="{E9654C31-1E86-46BF-8527-E8BAE2200CBB}" filter="1" showAutoFilter="1">
      <autoFilter ref="$A$9:$U$37">
        <filterColumn colId="15">
          <filters/>
        </filterColumn>
      </autoFilter>
    </customSheetView>
    <customSheetView guid="{BBC7CEF3-6DB8-4099-BAAC-AAB18B877BF7}" filter="1" showAutoFilter="1">
      <autoFilter ref="$A$9:$U$37"/>
    </customSheetView>
  </customSheetViews>
  <mergeCells count="3">
    <mergeCell ref="A1:R3"/>
    <mergeCell ref="A8:N8"/>
    <mergeCell ref="P8:U8"/>
  </mergeCells>
  <conditionalFormatting sqref="S1:T3 S9:T9">
    <cfRule type="cellIs" dxfId="0" priority="1" stopIfTrue="1" operator="equal">
      <formula>"1: Cumple Parcialmente"</formula>
    </cfRule>
  </conditionalFormatting>
  <conditionalFormatting sqref="U1:U3 U9">
    <cfRule type="cellIs" dxfId="1" priority="2" stopIfTrue="1" operator="equal">
      <formula>"ABIERTA"</formula>
    </cfRule>
  </conditionalFormatting>
  <conditionalFormatting sqref="U1:U3 U9">
    <cfRule type="cellIs" dxfId="2" priority="3" stopIfTrue="1" operator="equal">
      <formula>"CERRADA"</formula>
    </cfRule>
  </conditionalFormatting>
  <conditionalFormatting sqref="S1:T3 S9:T9">
    <cfRule type="cellIs" dxfId="2" priority="4" stopIfTrue="1" operator="equal">
      <formula>"2: Cumple "</formula>
    </cfRule>
  </conditionalFormatting>
  <conditionalFormatting sqref="S1:T3 S9:T9">
    <cfRule type="cellIs" dxfId="1" priority="5" stopIfTrue="1" operator="equal">
      <formula>"0: No cumple"</formula>
    </cfRule>
  </conditionalFormatting>
  <conditionalFormatting sqref="S4:T5">
    <cfRule type="cellIs" dxfId="0" priority="6" stopIfTrue="1" operator="equal">
      <formula>"1: Cumple Parcialmente"</formula>
    </cfRule>
  </conditionalFormatting>
  <conditionalFormatting sqref="U4:U5">
    <cfRule type="cellIs" dxfId="1" priority="7" stopIfTrue="1" operator="equal">
      <formula>"ABIERTA"</formula>
    </cfRule>
  </conditionalFormatting>
  <conditionalFormatting sqref="U4:U5">
    <cfRule type="cellIs" dxfId="2" priority="8" stopIfTrue="1" operator="equal">
      <formula>"CERRADA"</formula>
    </cfRule>
  </conditionalFormatting>
  <conditionalFormatting sqref="S4:T5">
    <cfRule type="cellIs" dxfId="2" priority="9" stopIfTrue="1" operator="equal">
      <formula>"2: Cumple "</formula>
    </cfRule>
  </conditionalFormatting>
  <conditionalFormatting sqref="S4:T5">
    <cfRule type="cellIs" dxfId="1" priority="10" stopIfTrue="1" operator="equal">
      <formula>"0: No cumple"</formula>
    </cfRule>
  </conditionalFormatting>
  <conditionalFormatting sqref="D5">
    <cfRule type="cellIs" dxfId="2" priority="11" operator="equal">
      <formula>$B$5</formula>
    </cfRule>
  </conditionalFormatting>
  <conditionalFormatting sqref="D5">
    <cfRule type="cellIs" dxfId="1" priority="12" operator="equal">
      <formula>0</formula>
    </cfRule>
  </conditionalFormatting>
  <conditionalFormatting sqref="F5">
    <cfRule type="cellIs" dxfId="2" priority="13" operator="equal">
      <formula>0</formula>
    </cfRule>
  </conditionalFormatting>
  <conditionalFormatting sqref="F5">
    <cfRule type="cellIs" dxfId="1" priority="14" operator="equal">
      <formula>$B$5</formula>
    </cfRule>
  </conditionalFormatting>
  <conditionalFormatting sqref="S6:T6">
    <cfRule type="cellIs" dxfId="0" priority="15" stopIfTrue="1" operator="equal">
      <formula>"1: Cumple Parcialmente"</formula>
    </cfRule>
  </conditionalFormatting>
  <conditionalFormatting sqref="U6">
    <cfRule type="cellIs" dxfId="1" priority="16" stopIfTrue="1" operator="equal">
      <formula>"ABIERTA"</formula>
    </cfRule>
  </conditionalFormatting>
  <conditionalFormatting sqref="U6">
    <cfRule type="cellIs" dxfId="2" priority="17" stopIfTrue="1" operator="equal">
      <formula>"CERRADA"</formula>
    </cfRule>
  </conditionalFormatting>
  <conditionalFormatting sqref="S6:T6">
    <cfRule type="cellIs" dxfId="2" priority="18" stopIfTrue="1" operator="equal">
      <formula>"2: Cumple "</formula>
    </cfRule>
  </conditionalFormatting>
  <conditionalFormatting sqref="S6:T6">
    <cfRule type="cellIs" dxfId="1" priority="19" stopIfTrue="1" operator="equal">
      <formula>"0: No cumple"</formula>
    </cfRule>
  </conditionalFormatting>
  <conditionalFormatting sqref="D6">
    <cfRule type="cellIs" dxfId="1" priority="20" operator="equal">
      <formula>0</formula>
    </cfRule>
  </conditionalFormatting>
  <conditionalFormatting sqref="F6">
    <cfRule type="cellIs" dxfId="2" priority="21" operator="equal">
      <formula>0</formula>
    </cfRule>
  </conditionalFormatting>
  <conditionalFormatting sqref="S7:T7">
    <cfRule type="cellIs" dxfId="0" priority="22" stopIfTrue="1" operator="equal">
      <formula>"1: Cumple Parcialmente"</formula>
    </cfRule>
  </conditionalFormatting>
  <conditionalFormatting sqref="U7">
    <cfRule type="cellIs" dxfId="1" priority="23" stopIfTrue="1" operator="equal">
      <formula>"ABIERTA"</formula>
    </cfRule>
  </conditionalFormatting>
  <conditionalFormatting sqref="U7">
    <cfRule type="cellIs" dxfId="2" priority="24" stopIfTrue="1" operator="equal">
      <formula>"CERRADA"</formula>
    </cfRule>
  </conditionalFormatting>
  <conditionalFormatting sqref="S7:T7">
    <cfRule type="cellIs" dxfId="2" priority="25" stopIfTrue="1" operator="equal">
      <formula>"2: Cumple "</formula>
    </cfRule>
  </conditionalFormatting>
  <conditionalFormatting sqref="S7:T7">
    <cfRule type="cellIs" dxfId="1" priority="26" stopIfTrue="1" operator="equal">
      <formula>"0: No cumple"</formula>
    </cfRule>
  </conditionalFormatting>
  <conditionalFormatting sqref="D7">
    <cfRule type="cellIs" dxfId="1" priority="27" operator="equal">
      <formula>0</formula>
    </cfRule>
  </conditionalFormatting>
  <conditionalFormatting sqref="F7">
    <cfRule type="cellIs" dxfId="2" priority="28" operator="equal">
      <formula>0</formula>
    </cfRule>
  </conditionalFormatting>
  <dataValidations>
    <dataValidation type="list" allowBlank="1" showErrorMessage="1" sqref="I10:I13 I15:I37">
      <formula1>'DICCIONARIO DE DATOS'!$D$2:$D$4</formula1>
    </dataValidation>
    <dataValidation type="list" allowBlank="1" showErrorMessage="1" sqref="S10:S37">
      <formula1>'DICCIONARIO DE DATOS'!$E$2:$E$3</formula1>
    </dataValidation>
    <dataValidation type="list" allowBlank="1" showErrorMessage="1" sqref="J10:J13 I14 J15:J37">
      <formula1>'DICCIONARIO DE DATOS'!$A$2:$A$10</formula1>
    </dataValidation>
    <dataValidation type="date" allowBlank="1" showErrorMessage="1" sqref="M17:N208 R18:R208">
      <formula1>41640.0</formula1>
      <formula2>55153.0</formula2>
    </dataValidation>
    <dataValidation type="list" allowBlank="1" showErrorMessage="1" sqref="U10:U37">
      <formula1>'DICCIONARIO DE DATOS'!$G$2:$G$5</formula1>
    </dataValidation>
    <dataValidation type="list" allowBlank="1" showErrorMessage="1" sqref="T10:T37">
      <formula1>'DICCIONARIO DE DATOS'!$F$2:$F$3</formula1>
    </dataValidation>
    <dataValidation type="decimal" allowBlank="1" showErrorMessage="1" sqref="B17:B208">
      <formula1>2014.0</formula1>
      <formula2>2050.0</formula2>
    </dataValidation>
    <dataValidation type="list" allowBlank="1" showErrorMessage="1" sqref="E10:E37">
      <formula1>'DICCIONARIO DE DATOS'!$C$2:$C$3</formula1>
    </dataValidation>
    <dataValidation type="list" allowBlank="1" showErrorMessage="1" sqref="K10:K37">
      <formula1>'DICCIONARIO DE DATOS'!$B$2:$B$18</formula1>
    </dataValidation>
  </dataValidations>
  <hyperlinks>
    <hyperlink r:id="rId2" ref="Q14"/>
    <hyperlink r:id="rId3" ref="O23"/>
    <hyperlink r:id="rId4" ref="O26"/>
  </hyperlinks>
  <printOptions/>
  <pageMargins bottom="0.75" footer="0.0" header="0.0" left="0.7" right="0.7" top="0.75"/>
  <pageSetup orientation="landscape"/>
  <drawing r:id="rId5"/>
  <legacyDrawing r:id="rId6"/>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2" width="43.0"/>
    <col customWidth="1" min="3" max="3" width="53.57"/>
    <col customWidth="1" min="4" max="4" width="83.0"/>
    <col customWidth="1" min="5" max="6" width="43.0"/>
    <col customWidth="1" min="7" max="7" width="42.0"/>
    <col customWidth="1" min="8" max="8" width="46.57"/>
    <col customWidth="1" min="9" max="9" width="18.43"/>
    <col customWidth="1" min="10" max="11" width="25.71"/>
    <col customWidth="1" min="12" max="12" width="28.0"/>
    <col customWidth="1" min="13" max="13" width="16.71"/>
    <col customWidth="1" min="14" max="14" width="19.0"/>
    <col customWidth="1" min="15" max="15" width="51.86"/>
    <col customWidth="1" min="16" max="16" width="25.71"/>
    <col customWidth="1" min="17" max="17" width="70.0"/>
    <col customWidth="1" min="18" max="18" width="20.14"/>
    <col customWidth="1" min="19" max="21" width="25.71"/>
  </cols>
  <sheetData>
    <row r="1" ht="18.0" customHeight="1">
      <c r="A1" s="16" t="s">
        <v>90</v>
      </c>
      <c r="B1" s="17"/>
      <c r="C1" s="17"/>
      <c r="D1" s="17"/>
      <c r="E1" s="17"/>
      <c r="F1" s="17"/>
      <c r="G1" s="17"/>
      <c r="H1" s="17"/>
      <c r="I1" s="17"/>
      <c r="J1" s="17"/>
      <c r="K1" s="17"/>
      <c r="L1" s="17"/>
      <c r="M1" s="17"/>
      <c r="N1" s="17"/>
      <c r="O1" s="17"/>
      <c r="P1" s="17"/>
      <c r="Q1" s="17"/>
      <c r="R1" s="17"/>
      <c r="S1" s="18" t="s">
        <v>91</v>
      </c>
      <c r="T1" s="19"/>
      <c r="U1" s="20" t="s">
        <v>92</v>
      </c>
    </row>
    <row r="2" ht="12.75" customHeight="1">
      <c r="A2" s="21"/>
      <c r="S2" s="18" t="s">
        <v>93</v>
      </c>
      <c r="T2" s="19"/>
      <c r="U2" s="20">
        <v>9.0</v>
      </c>
    </row>
    <row r="3" ht="18.0" customHeight="1">
      <c r="A3" s="22"/>
      <c r="B3" s="23"/>
      <c r="C3" s="23"/>
      <c r="D3" s="23"/>
      <c r="E3" s="23"/>
      <c r="F3" s="23"/>
      <c r="G3" s="23"/>
      <c r="H3" s="23"/>
      <c r="I3" s="23"/>
      <c r="J3" s="23"/>
      <c r="K3" s="23"/>
      <c r="L3" s="23"/>
      <c r="M3" s="23"/>
      <c r="N3" s="23"/>
      <c r="O3" s="23"/>
      <c r="P3" s="23"/>
      <c r="Q3" s="23"/>
      <c r="R3" s="23"/>
      <c r="S3" s="24" t="s">
        <v>94</v>
      </c>
      <c r="T3" s="25"/>
      <c r="U3" s="26">
        <v>43028.0</v>
      </c>
    </row>
    <row r="4" ht="65.25" customHeight="1">
      <c r="A4" s="27" t="s">
        <v>1</v>
      </c>
      <c r="B4" s="28" t="s">
        <v>95</v>
      </c>
      <c r="C4" s="28" t="s">
        <v>96</v>
      </c>
      <c r="D4" s="29" t="s">
        <v>97</v>
      </c>
      <c r="E4" s="30" t="s">
        <v>98</v>
      </c>
      <c r="F4" s="103" t="s">
        <v>99</v>
      </c>
      <c r="G4" s="32"/>
      <c r="H4" s="32"/>
      <c r="I4" s="32"/>
      <c r="J4" s="32"/>
      <c r="K4" s="32"/>
      <c r="L4" s="32"/>
      <c r="M4" s="80"/>
      <c r="N4" s="80"/>
      <c r="O4" s="32"/>
      <c r="P4" s="32"/>
      <c r="Q4" s="32"/>
      <c r="R4" s="32"/>
      <c r="S4" s="24"/>
      <c r="T4" s="24"/>
      <c r="U4" s="33"/>
    </row>
    <row r="5" ht="53.25" customHeight="1">
      <c r="A5" s="104" t="s">
        <v>43</v>
      </c>
      <c r="B5" s="20">
        <f>COUNTIF(K10:K1048569,"GESTIÓN JURÍDICA")</f>
        <v>8</v>
      </c>
      <c r="C5" s="20">
        <f>COUNTIFS(K10:K1048569,"GESTIÓN JURÍDICA",U10:U1048569,"NO INICIADA")</f>
        <v>0</v>
      </c>
      <c r="D5" s="20">
        <f>COUNTIFS(K10:K1048569,"GESTIÓN JURÍDICA",U10:U1048569,"CERRADA")</f>
        <v>8</v>
      </c>
      <c r="E5" s="20">
        <f>COUNTIFS(K10:K1048569,"GESTIÓN JURÍDICA",U10:U1048569,"ABIERTA EN DESARROLLO")</f>
        <v>0</v>
      </c>
      <c r="F5" s="105">
        <f>COUNTIFS(K10:K1048569,"GESTIÓN JURÍDICA",U10:U1048569,"ABIERTA VENCIDA")</f>
        <v>0</v>
      </c>
      <c r="G5" s="32"/>
      <c r="H5" s="32"/>
      <c r="I5" s="32"/>
      <c r="J5" s="32"/>
      <c r="K5" s="32"/>
      <c r="L5" s="32"/>
      <c r="M5" s="80"/>
      <c r="N5" s="80"/>
      <c r="O5" s="32"/>
      <c r="P5" s="32"/>
      <c r="Q5" s="32"/>
      <c r="R5" s="32"/>
      <c r="S5" s="24"/>
      <c r="T5" s="24"/>
      <c r="U5" s="33"/>
    </row>
    <row r="6" ht="53.25" customHeight="1">
      <c r="A6" s="34" t="s">
        <v>39</v>
      </c>
      <c r="B6" s="35">
        <f>COUNTIF(K10:K1048569,"GESTIÓN CONTRACTUAL")</f>
        <v>37</v>
      </c>
      <c r="C6" s="35">
        <f>COUNTIFS(K10:K1048569,"GESTIÓN CONTRACTUAL",U10:U1048569,"NO INICIADA")</f>
        <v>0</v>
      </c>
      <c r="D6" s="35">
        <f>COUNTIFS(K10:K1048569,"GESTIÓN CONTRACTUAL",U10:U1048569,"CERRADA")</f>
        <v>29</v>
      </c>
      <c r="E6" s="35">
        <f>COUNTIFS(K10:K1048569,"GESTIÓN CONTRACTUAL",U10:U1048569,"ABIERTA EN DESARROLLO")</f>
        <v>8</v>
      </c>
      <c r="F6" s="36">
        <f>COUNTIFS(K10:K1048569,"GESTIÓN CONTRACTUAL",U10:U1048569,"ABIERTA VENCIDA")</f>
        <v>0</v>
      </c>
      <c r="G6" s="32"/>
      <c r="H6" s="32"/>
      <c r="I6" s="32"/>
      <c r="J6" s="32"/>
      <c r="K6" s="32"/>
      <c r="L6" s="32"/>
      <c r="M6" s="80"/>
      <c r="N6" s="80"/>
      <c r="O6" s="32"/>
      <c r="P6" s="32"/>
      <c r="Q6" s="32"/>
      <c r="R6" s="32"/>
      <c r="S6" s="24"/>
      <c r="T6" s="24"/>
      <c r="U6" s="33"/>
    </row>
    <row r="7" ht="18.0" customHeight="1">
      <c r="A7" s="32"/>
      <c r="B7" s="32"/>
      <c r="C7" s="32"/>
      <c r="D7" s="32"/>
      <c r="E7" s="32"/>
      <c r="F7" s="32"/>
      <c r="G7" s="32"/>
      <c r="H7" s="32"/>
      <c r="I7" s="32"/>
      <c r="J7" s="32"/>
      <c r="K7" s="32"/>
      <c r="L7" s="32"/>
      <c r="M7" s="80"/>
      <c r="N7" s="80"/>
      <c r="O7" s="32"/>
      <c r="P7" s="32"/>
      <c r="Q7" s="32"/>
      <c r="R7" s="32"/>
      <c r="S7" s="24"/>
      <c r="T7" s="24"/>
      <c r="U7" s="33"/>
    </row>
    <row r="8" ht="54.0" customHeight="1">
      <c r="A8" s="18" t="s">
        <v>0</v>
      </c>
      <c r="B8" s="10"/>
      <c r="C8" s="10"/>
      <c r="D8" s="10"/>
      <c r="E8" s="10"/>
      <c r="F8" s="10"/>
      <c r="G8" s="10"/>
      <c r="H8" s="10"/>
      <c r="I8" s="10"/>
      <c r="J8" s="10"/>
      <c r="K8" s="10"/>
      <c r="L8" s="10"/>
      <c r="M8" s="10"/>
      <c r="N8" s="11"/>
      <c r="O8" s="37" t="s">
        <v>100</v>
      </c>
      <c r="P8" s="38" t="s">
        <v>101</v>
      </c>
      <c r="Q8" s="10"/>
      <c r="R8" s="10"/>
      <c r="S8" s="10"/>
      <c r="T8" s="10"/>
      <c r="U8" s="11"/>
    </row>
    <row r="9" ht="71.25" customHeight="1">
      <c r="A9" s="20" t="s">
        <v>45</v>
      </c>
      <c r="B9" s="20" t="s">
        <v>53</v>
      </c>
      <c r="C9" s="20" t="s">
        <v>55</v>
      </c>
      <c r="D9" s="20" t="s">
        <v>57</v>
      </c>
      <c r="E9" s="20" t="s">
        <v>2</v>
      </c>
      <c r="F9" s="20" t="s">
        <v>60</v>
      </c>
      <c r="G9" s="20" t="s">
        <v>62</v>
      </c>
      <c r="H9" s="20" t="s">
        <v>64</v>
      </c>
      <c r="I9" s="20" t="s">
        <v>102</v>
      </c>
      <c r="J9" s="20" t="s">
        <v>67</v>
      </c>
      <c r="K9" s="20" t="s">
        <v>1</v>
      </c>
      <c r="L9" s="20" t="s">
        <v>103</v>
      </c>
      <c r="M9" s="81" t="s">
        <v>72</v>
      </c>
      <c r="N9" s="81" t="s">
        <v>74</v>
      </c>
      <c r="O9" s="82" t="s">
        <v>76</v>
      </c>
      <c r="P9" s="83" t="s">
        <v>78</v>
      </c>
      <c r="Q9" s="20" t="s">
        <v>80</v>
      </c>
      <c r="R9" s="39" t="s">
        <v>104</v>
      </c>
      <c r="S9" s="20" t="s">
        <v>105</v>
      </c>
      <c r="T9" s="20" t="s">
        <v>106</v>
      </c>
      <c r="U9" s="20" t="s">
        <v>127</v>
      </c>
    </row>
    <row r="10" ht="71.25" customHeight="1">
      <c r="A10" s="119" t="s">
        <v>1325</v>
      </c>
      <c r="B10" s="119">
        <v>2016.0</v>
      </c>
      <c r="C10" s="85" t="s">
        <v>1326</v>
      </c>
      <c r="D10" s="119" t="s">
        <v>1327</v>
      </c>
      <c r="E10" s="86" t="s">
        <v>9</v>
      </c>
      <c r="F10" s="119" t="s">
        <v>1328</v>
      </c>
      <c r="G10" s="119" t="s">
        <v>1329</v>
      </c>
      <c r="H10" s="119" t="s">
        <v>1330</v>
      </c>
      <c r="I10" s="86" t="s">
        <v>16</v>
      </c>
      <c r="J10" s="86" t="s">
        <v>19</v>
      </c>
      <c r="K10" s="86" t="s">
        <v>43</v>
      </c>
      <c r="L10" s="119" t="s">
        <v>1331</v>
      </c>
      <c r="M10" s="147">
        <v>42552.0</v>
      </c>
      <c r="N10" s="147">
        <v>42794.0</v>
      </c>
      <c r="O10" s="91" t="s">
        <v>1332</v>
      </c>
      <c r="P10" s="92">
        <v>1.0</v>
      </c>
      <c r="Q10" s="85" t="s">
        <v>1333</v>
      </c>
      <c r="R10" s="90">
        <v>43326.0</v>
      </c>
      <c r="S10" s="86" t="s">
        <v>11</v>
      </c>
      <c r="T10" s="86" t="s">
        <v>17</v>
      </c>
      <c r="U10" s="86" t="s">
        <v>22</v>
      </c>
    </row>
    <row r="11" ht="71.25" customHeight="1">
      <c r="A11" s="20" t="s">
        <v>1325</v>
      </c>
      <c r="B11" s="119">
        <v>2016.0</v>
      </c>
      <c r="C11" s="85" t="s">
        <v>1326</v>
      </c>
      <c r="D11" s="119" t="s">
        <v>1327</v>
      </c>
      <c r="E11" s="86" t="s">
        <v>9</v>
      </c>
      <c r="F11" s="119" t="s">
        <v>1328</v>
      </c>
      <c r="G11" s="119" t="s">
        <v>1329</v>
      </c>
      <c r="H11" s="119" t="s">
        <v>1334</v>
      </c>
      <c r="I11" s="86" t="s">
        <v>16</v>
      </c>
      <c r="J11" s="86" t="s">
        <v>19</v>
      </c>
      <c r="K11" s="86" t="s">
        <v>43</v>
      </c>
      <c r="L11" s="119" t="s">
        <v>1331</v>
      </c>
      <c r="M11" s="147">
        <v>42552.0</v>
      </c>
      <c r="N11" s="147">
        <v>42580.0</v>
      </c>
      <c r="O11" s="91" t="s">
        <v>1335</v>
      </c>
      <c r="P11" s="92">
        <v>1.0</v>
      </c>
      <c r="Q11" s="85" t="s">
        <v>1336</v>
      </c>
      <c r="R11" s="90">
        <v>43326.0</v>
      </c>
      <c r="S11" s="86" t="s">
        <v>17</v>
      </c>
      <c r="T11" s="86" t="s">
        <v>17</v>
      </c>
      <c r="U11" s="86" t="s">
        <v>22</v>
      </c>
    </row>
    <row r="12" ht="71.25" customHeight="1">
      <c r="A12" s="20" t="s">
        <v>1337</v>
      </c>
      <c r="B12" s="119">
        <v>2017.0</v>
      </c>
      <c r="C12" s="119" t="s">
        <v>1338</v>
      </c>
      <c r="D12" s="119" t="s">
        <v>1339</v>
      </c>
      <c r="E12" s="86" t="s">
        <v>9</v>
      </c>
      <c r="F12" s="119" t="s">
        <v>1340</v>
      </c>
      <c r="G12" s="119" t="s">
        <v>1341</v>
      </c>
      <c r="H12" s="119" t="s">
        <v>1342</v>
      </c>
      <c r="I12" s="86" t="s">
        <v>16</v>
      </c>
      <c r="J12" s="86" t="s">
        <v>19</v>
      </c>
      <c r="K12" s="86" t="s">
        <v>43</v>
      </c>
      <c r="L12" s="119" t="s">
        <v>1343</v>
      </c>
      <c r="M12" s="147">
        <v>42949.0</v>
      </c>
      <c r="N12" s="147">
        <v>43313.0</v>
      </c>
      <c r="O12" s="91" t="s">
        <v>1344</v>
      </c>
      <c r="P12" s="92">
        <v>1.0</v>
      </c>
      <c r="Q12" s="85" t="s">
        <v>1345</v>
      </c>
      <c r="R12" s="90">
        <v>43326.0</v>
      </c>
      <c r="S12" s="86" t="s">
        <v>17</v>
      </c>
      <c r="T12" s="86" t="s">
        <v>17</v>
      </c>
      <c r="U12" s="86" t="s">
        <v>22</v>
      </c>
    </row>
    <row r="13" ht="71.25" customHeight="1">
      <c r="A13" s="114" t="s">
        <v>1346</v>
      </c>
      <c r="B13" s="85">
        <v>2018.0</v>
      </c>
      <c r="C13" s="85" t="s">
        <v>1347</v>
      </c>
      <c r="D13" s="85" t="s">
        <v>1348</v>
      </c>
      <c r="E13" s="86" t="s">
        <v>9</v>
      </c>
      <c r="F13" s="88" t="s">
        <v>1349</v>
      </c>
      <c r="G13" s="85" t="s">
        <v>1350</v>
      </c>
      <c r="H13" s="85" t="s">
        <v>1351</v>
      </c>
      <c r="I13" s="86" t="s">
        <v>16</v>
      </c>
      <c r="J13" s="86" t="s">
        <v>19</v>
      </c>
      <c r="K13" s="86" t="s">
        <v>39</v>
      </c>
      <c r="L13" s="85" t="s">
        <v>1352</v>
      </c>
      <c r="M13" s="90">
        <v>43462.0</v>
      </c>
      <c r="N13" s="90">
        <v>43524.0</v>
      </c>
      <c r="O13" s="91" t="s">
        <v>1353</v>
      </c>
      <c r="P13" s="92">
        <v>1.0</v>
      </c>
      <c r="Q13" s="85" t="s">
        <v>1354</v>
      </c>
      <c r="R13" s="90">
        <v>43622.0</v>
      </c>
      <c r="S13" s="86" t="s">
        <v>17</v>
      </c>
      <c r="T13" s="86" t="s">
        <v>17</v>
      </c>
      <c r="U13" s="86" t="s">
        <v>22</v>
      </c>
    </row>
    <row r="14" ht="71.25" customHeight="1">
      <c r="A14" s="114" t="s">
        <v>1355</v>
      </c>
      <c r="B14" s="85">
        <v>2018.0</v>
      </c>
      <c r="C14" s="85" t="s">
        <v>1347</v>
      </c>
      <c r="D14" s="85" t="s">
        <v>1356</v>
      </c>
      <c r="E14" s="86" t="s">
        <v>9</v>
      </c>
      <c r="F14" s="124" t="s">
        <v>1357</v>
      </c>
      <c r="G14" s="85" t="s">
        <v>1358</v>
      </c>
      <c r="H14" s="85" t="s">
        <v>1359</v>
      </c>
      <c r="I14" s="86" t="s">
        <v>16</v>
      </c>
      <c r="J14" s="86" t="s">
        <v>19</v>
      </c>
      <c r="K14" s="86" t="s">
        <v>39</v>
      </c>
      <c r="L14" s="85" t="s">
        <v>1352</v>
      </c>
      <c r="M14" s="90">
        <v>43462.0</v>
      </c>
      <c r="N14" s="90">
        <v>43677.0</v>
      </c>
      <c r="O14" s="91" t="s">
        <v>1360</v>
      </c>
      <c r="P14" s="92">
        <v>1.0</v>
      </c>
      <c r="Q14" s="85" t="s">
        <v>1361</v>
      </c>
      <c r="R14" s="90">
        <v>43622.0</v>
      </c>
      <c r="S14" s="86" t="s">
        <v>17</v>
      </c>
      <c r="T14" s="86" t="s">
        <v>11</v>
      </c>
      <c r="U14" s="86" t="s">
        <v>22</v>
      </c>
    </row>
    <row r="15" ht="71.25" customHeight="1">
      <c r="A15" s="114" t="s">
        <v>1362</v>
      </c>
      <c r="B15" s="85">
        <v>2018.0</v>
      </c>
      <c r="C15" s="85" t="s">
        <v>1347</v>
      </c>
      <c r="D15" s="85" t="s">
        <v>1363</v>
      </c>
      <c r="E15" s="86" t="s">
        <v>9</v>
      </c>
      <c r="F15" s="124" t="s">
        <v>1364</v>
      </c>
      <c r="G15" s="85" t="s">
        <v>1365</v>
      </c>
      <c r="H15" s="85" t="s">
        <v>1366</v>
      </c>
      <c r="I15" s="86" t="s">
        <v>16</v>
      </c>
      <c r="J15" s="86" t="s">
        <v>19</v>
      </c>
      <c r="K15" s="86" t="s">
        <v>39</v>
      </c>
      <c r="L15" s="85" t="s">
        <v>1352</v>
      </c>
      <c r="M15" s="90">
        <v>43462.0</v>
      </c>
      <c r="N15" s="90">
        <v>43677.0</v>
      </c>
      <c r="O15" s="91" t="s">
        <v>1367</v>
      </c>
      <c r="P15" s="92">
        <v>1.0</v>
      </c>
      <c r="Q15" s="114" t="s">
        <v>1368</v>
      </c>
      <c r="R15" s="90">
        <v>43622.0</v>
      </c>
      <c r="S15" s="86" t="s">
        <v>17</v>
      </c>
      <c r="T15" s="86" t="s">
        <v>11</v>
      </c>
      <c r="U15" s="86" t="s">
        <v>22</v>
      </c>
    </row>
    <row r="16" ht="71.25" customHeight="1">
      <c r="A16" s="85" t="s">
        <v>586</v>
      </c>
      <c r="B16" s="85">
        <v>2019.0</v>
      </c>
      <c r="C16" s="85" t="s">
        <v>587</v>
      </c>
      <c r="D16" s="85" t="s">
        <v>1369</v>
      </c>
      <c r="E16" s="86" t="s">
        <v>9</v>
      </c>
      <c r="F16" s="85" t="s">
        <v>589</v>
      </c>
      <c r="G16" s="85" t="s">
        <v>590</v>
      </c>
      <c r="H16" s="85" t="s">
        <v>591</v>
      </c>
      <c r="I16" s="86" t="s">
        <v>16</v>
      </c>
      <c r="J16" s="86" t="s">
        <v>19</v>
      </c>
      <c r="K16" s="86" t="s">
        <v>31</v>
      </c>
      <c r="L16" s="86" t="s">
        <v>592</v>
      </c>
      <c r="M16" s="94">
        <v>43797.0</v>
      </c>
      <c r="N16" s="94">
        <v>44165.0</v>
      </c>
      <c r="O16" s="91" t="s">
        <v>1370</v>
      </c>
      <c r="P16" s="92">
        <v>1.0</v>
      </c>
      <c r="Q16" s="131" t="s">
        <v>1371</v>
      </c>
      <c r="R16" s="90">
        <v>44299.0</v>
      </c>
      <c r="S16" s="86" t="s">
        <v>11</v>
      </c>
      <c r="T16" s="86" t="s">
        <v>17</v>
      </c>
      <c r="U16" s="86" t="s">
        <v>22</v>
      </c>
    </row>
    <row r="17" ht="71.25" customHeight="1">
      <c r="A17" s="85" t="s">
        <v>1372</v>
      </c>
      <c r="B17" s="85">
        <v>2019.0</v>
      </c>
      <c r="C17" s="85" t="s">
        <v>587</v>
      </c>
      <c r="D17" s="85" t="s">
        <v>1373</v>
      </c>
      <c r="E17" s="86" t="s">
        <v>15</v>
      </c>
      <c r="F17" s="85" t="s">
        <v>1374</v>
      </c>
      <c r="G17" s="85" t="s">
        <v>1375</v>
      </c>
      <c r="H17" s="85" t="s">
        <v>1376</v>
      </c>
      <c r="I17" s="86" t="s">
        <v>21</v>
      </c>
      <c r="J17" s="86" t="s">
        <v>19</v>
      </c>
      <c r="K17" s="86" t="s">
        <v>31</v>
      </c>
      <c r="L17" s="85" t="s">
        <v>1377</v>
      </c>
      <c r="M17" s="90">
        <v>43797.0</v>
      </c>
      <c r="N17" s="90">
        <v>44043.0</v>
      </c>
      <c r="O17" s="91" t="s">
        <v>1378</v>
      </c>
      <c r="P17" s="92">
        <v>1.0</v>
      </c>
      <c r="Q17" s="124" t="s">
        <v>1379</v>
      </c>
      <c r="R17" s="293">
        <v>44096.0</v>
      </c>
      <c r="S17" s="86"/>
      <c r="T17" s="86"/>
      <c r="U17" s="125" t="s">
        <v>22</v>
      </c>
    </row>
    <row r="18" ht="71.25" customHeight="1">
      <c r="A18" s="85" t="s">
        <v>1282</v>
      </c>
      <c r="B18" s="85">
        <v>2019.0</v>
      </c>
      <c r="C18" s="85" t="s">
        <v>587</v>
      </c>
      <c r="D18" s="85" t="s">
        <v>1268</v>
      </c>
      <c r="E18" s="86" t="s">
        <v>9</v>
      </c>
      <c r="F18" s="85" t="s">
        <v>1269</v>
      </c>
      <c r="G18" s="85" t="s">
        <v>1270</v>
      </c>
      <c r="H18" s="85" t="s">
        <v>1271</v>
      </c>
      <c r="I18" s="86" t="s">
        <v>16</v>
      </c>
      <c r="J18" s="86" t="s">
        <v>19</v>
      </c>
      <c r="K18" s="86" t="s">
        <v>31</v>
      </c>
      <c r="L18" s="85" t="s">
        <v>1272</v>
      </c>
      <c r="M18" s="90">
        <v>43803.0</v>
      </c>
      <c r="N18" s="90">
        <v>44043.0</v>
      </c>
      <c r="O18" s="91" t="s">
        <v>1380</v>
      </c>
      <c r="P18" s="92">
        <v>1.0</v>
      </c>
      <c r="Q18" s="85" t="s">
        <v>1381</v>
      </c>
      <c r="R18" s="90">
        <v>44104.0</v>
      </c>
      <c r="S18" s="86" t="s">
        <v>17</v>
      </c>
      <c r="T18" s="86" t="s">
        <v>17</v>
      </c>
      <c r="U18" s="125" t="s">
        <v>22</v>
      </c>
    </row>
    <row r="19" ht="71.25" customHeight="1">
      <c r="A19" s="85" t="s">
        <v>1290</v>
      </c>
      <c r="B19" s="85">
        <v>2019.0</v>
      </c>
      <c r="C19" s="85" t="s">
        <v>587</v>
      </c>
      <c r="D19" s="85" t="s">
        <v>1276</v>
      </c>
      <c r="E19" s="86" t="s">
        <v>9</v>
      </c>
      <c r="F19" s="85" t="s">
        <v>1277</v>
      </c>
      <c r="G19" s="85" t="s">
        <v>1278</v>
      </c>
      <c r="H19" s="85" t="s">
        <v>1279</v>
      </c>
      <c r="I19" s="86" t="s">
        <v>16</v>
      </c>
      <c r="J19" s="86" t="s">
        <v>19</v>
      </c>
      <c r="K19" s="86" t="s">
        <v>31</v>
      </c>
      <c r="L19" s="85" t="s">
        <v>1272</v>
      </c>
      <c r="M19" s="90">
        <v>43803.0</v>
      </c>
      <c r="N19" s="90">
        <v>44043.0</v>
      </c>
      <c r="O19" s="91" t="s">
        <v>1382</v>
      </c>
      <c r="P19" s="92">
        <v>0.1</v>
      </c>
      <c r="Q19" s="114" t="s">
        <v>1383</v>
      </c>
      <c r="R19" s="90">
        <v>44096.0</v>
      </c>
      <c r="S19" s="86"/>
      <c r="T19" s="86"/>
      <c r="U19" s="125" t="s">
        <v>22</v>
      </c>
    </row>
    <row r="20" ht="71.25" customHeight="1">
      <c r="A20" s="85" t="s">
        <v>1384</v>
      </c>
      <c r="B20" s="85">
        <v>2019.0</v>
      </c>
      <c r="C20" s="85" t="s">
        <v>1385</v>
      </c>
      <c r="D20" s="85" t="s">
        <v>1386</v>
      </c>
      <c r="E20" s="86" t="s">
        <v>15</v>
      </c>
      <c r="F20" s="85" t="s">
        <v>1387</v>
      </c>
      <c r="G20" s="85" t="s">
        <v>1388</v>
      </c>
      <c r="H20" s="85" t="s">
        <v>1389</v>
      </c>
      <c r="I20" s="86" t="s">
        <v>16</v>
      </c>
      <c r="J20" s="86" t="s">
        <v>19</v>
      </c>
      <c r="K20" s="86" t="s">
        <v>39</v>
      </c>
      <c r="L20" s="85" t="s">
        <v>1390</v>
      </c>
      <c r="M20" s="90">
        <v>43859.0</v>
      </c>
      <c r="N20" s="90">
        <v>44196.0</v>
      </c>
      <c r="O20" s="139" t="s">
        <v>1391</v>
      </c>
      <c r="P20" s="92">
        <v>1.0</v>
      </c>
      <c r="Q20" s="294" t="s">
        <v>1392</v>
      </c>
      <c r="R20" s="90">
        <v>44494.0</v>
      </c>
      <c r="S20" s="86"/>
      <c r="T20" s="86"/>
      <c r="U20" s="137" t="s">
        <v>22</v>
      </c>
    </row>
    <row r="21" ht="71.25" customHeight="1">
      <c r="A21" s="85" t="s">
        <v>1393</v>
      </c>
      <c r="B21" s="85">
        <v>2019.0</v>
      </c>
      <c r="C21" s="85" t="s">
        <v>1385</v>
      </c>
      <c r="D21" s="85" t="s">
        <v>1394</v>
      </c>
      <c r="E21" s="86" t="s">
        <v>15</v>
      </c>
      <c r="F21" s="85" t="s">
        <v>1395</v>
      </c>
      <c r="G21" s="85" t="s">
        <v>1396</v>
      </c>
      <c r="H21" s="85" t="s">
        <v>1397</v>
      </c>
      <c r="I21" s="86" t="s">
        <v>16</v>
      </c>
      <c r="J21" s="86" t="s">
        <v>19</v>
      </c>
      <c r="K21" s="86" t="s">
        <v>39</v>
      </c>
      <c r="L21" s="85" t="s">
        <v>1398</v>
      </c>
      <c r="M21" s="90">
        <v>43859.0</v>
      </c>
      <c r="N21" s="90">
        <v>44196.0</v>
      </c>
      <c r="O21" s="91" t="s">
        <v>1399</v>
      </c>
      <c r="P21" s="92">
        <v>1.0</v>
      </c>
      <c r="Q21" s="114" t="s">
        <v>1400</v>
      </c>
      <c r="R21" s="90">
        <v>44350.0</v>
      </c>
      <c r="S21" s="86"/>
      <c r="T21" s="86"/>
      <c r="U21" s="137" t="s">
        <v>22</v>
      </c>
    </row>
    <row r="22" ht="71.25" customHeight="1">
      <c r="A22" s="85" t="s">
        <v>1401</v>
      </c>
      <c r="B22" s="85">
        <v>2019.0</v>
      </c>
      <c r="C22" s="85" t="s">
        <v>1385</v>
      </c>
      <c r="D22" s="85" t="s">
        <v>1402</v>
      </c>
      <c r="E22" s="86" t="s">
        <v>15</v>
      </c>
      <c r="F22" s="85" t="s">
        <v>1403</v>
      </c>
      <c r="G22" s="85" t="s">
        <v>1404</v>
      </c>
      <c r="H22" s="85" t="s">
        <v>1405</v>
      </c>
      <c r="I22" s="86" t="s">
        <v>16</v>
      </c>
      <c r="J22" s="86" t="s">
        <v>19</v>
      </c>
      <c r="K22" s="86" t="s">
        <v>39</v>
      </c>
      <c r="L22" s="85" t="s">
        <v>1398</v>
      </c>
      <c r="M22" s="90">
        <v>43876.0</v>
      </c>
      <c r="N22" s="90">
        <v>44196.0</v>
      </c>
      <c r="O22" s="91" t="s">
        <v>1406</v>
      </c>
      <c r="P22" s="92">
        <v>1.0</v>
      </c>
      <c r="Q22" s="131" t="s">
        <v>1407</v>
      </c>
      <c r="R22" s="90">
        <v>44257.0</v>
      </c>
      <c r="S22" s="86" t="s">
        <v>11</v>
      </c>
      <c r="T22" s="86" t="s">
        <v>17</v>
      </c>
      <c r="U22" s="86" t="s">
        <v>22</v>
      </c>
    </row>
    <row r="23" ht="71.25" customHeight="1">
      <c r="A23" s="85" t="s">
        <v>1408</v>
      </c>
      <c r="B23" s="85">
        <v>2020.0</v>
      </c>
      <c r="C23" s="85" t="s">
        <v>1409</v>
      </c>
      <c r="D23" s="85" t="s">
        <v>1410</v>
      </c>
      <c r="E23" s="86" t="s">
        <v>9</v>
      </c>
      <c r="F23" s="85" t="s">
        <v>1411</v>
      </c>
      <c r="G23" s="85" t="s">
        <v>1412</v>
      </c>
      <c r="H23" s="85" t="s">
        <v>1413</v>
      </c>
      <c r="I23" s="86" t="s">
        <v>16</v>
      </c>
      <c r="J23" s="86" t="s">
        <v>19</v>
      </c>
      <c r="K23" s="86" t="s">
        <v>39</v>
      </c>
      <c r="L23" s="85" t="s">
        <v>1414</v>
      </c>
      <c r="M23" s="90">
        <v>43962.0</v>
      </c>
      <c r="N23" s="90">
        <v>44135.0</v>
      </c>
      <c r="O23" s="91" t="s">
        <v>1415</v>
      </c>
      <c r="P23" s="92">
        <v>1.0</v>
      </c>
      <c r="Q23" s="124" t="s">
        <v>1416</v>
      </c>
      <c r="R23" s="90">
        <v>44096.0</v>
      </c>
      <c r="S23" s="86"/>
      <c r="T23" s="86"/>
      <c r="U23" s="125" t="s">
        <v>22</v>
      </c>
    </row>
    <row r="24" ht="71.25" customHeight="1">
      <c r="A24" s="85" t="s">
        <v>1417</v>
      </c>
      <c r="B24" s="85">
        <v>2020.0</v>
      </c>
      <c r="C24" s="85" t="s">
        <v>1409</v>
      </c>
      <c r="D24" s="85" t="s">
        <v>1418</v>
      </c>
      <c r="E24" s="86" t="s">
        <v>9</v>
      </c>
      <c r="F24" s="85" t="s">
        <v>1419</v>
      </c>
      <c r="G24" s="85" t="s">
        <v>1420</v>
      </c>
      <c r="H24" s="85" t="s">
        <v>1421</v>
      </c>
      <c r="I24" s="86" t="s">
        <v>10</v>
      </c>
      <c r="J24" s="86" t="s">
        <v>19</v>
      </c>
      <c r="K24" s="86" t="s">
        <v>39</v>
      </c>
      <c r="L24" s="85" t="s">
        <v>1398</v>
      </c>
      <c r="M24" s="90">
        <v>43962.0</v>
      </c>
      <c r="N24" s="90">
        <v>44057.0</v>
      </c>
      <c r="O24" s="91" t="s">
        <v>1422</v>
      </c>
      <c r="P24" s="92">
        <v>0.0</v>
      </c>
      <c r="Q24" s="124" t="s">
        <v>1423</v>
      </c>
      <c r="R24" s="90">
        <v>44096.0</v>
      </c>
      <c r="S24" s="86"/>
      <c r="T24" s="86"/>
      <c r="U24" s="125" t="s">
        <v>22</v>
      </c>
    </row>
    <row r="25" ht="71.25" customHeight="1">
      <c r="A25" s="85" t="s">
        <v>1417</v>
      </c>
      <c r="B25" s="85">
        <v>2020.0</v>
      </c>
      <c r="C25" s="85" t="s">
        <v>1409</v>
      </c>
      <c r="D25" s="85" t="s">
        <v>1418</v>
      </c>
      <c r="E25" s="86" t="s">
        <v>9</v>
      </c>
      <c r="F25" s="85" t="s">
        <v>1419</v>
      </c>
      <c r="G25" s="85" t="s">
        <v>1420</v>
      </c>
      <c r="H25" s="85" t="s">
        <v>1424</v>
      </c>
      <c r="I25" s="86" t="s">
        <v>16</v>
      </c>
      <c r="J25" s="86" t="s">
        <v>19</v>
      </c>
      <c r="K25" s="86" t="s">
        <v>39</v>
      </c>
      <c r="L25" s="85" t="s">
        <v>1398</v>
      </c>
      <c r="M25" s="90">
        <v>43962.0</v>
      </c>
      <c r="N25" s="90">
        <v>44196.0</v>
      </c>
      <c r="O25" s="91" t="s">
        <v>1425</v>
      </c>
      <c r="P25" s="92">
        <v>1.0</v>
      </c>
      <c r="Q25" s="295" t="s">
        <v>1426</v>
      </c>
      <c r="R25" s="90">
        <v>44257.0</v>
      </c>
      <c r="S25" s="86" t="s">
        <v>11</v>
      </c>
      <c r="T25" s="86" t="s">
        <v>17</v>
      </c>
      <c r="U25" s="86" t="s">
        <v>22</v>
      </c>
    </row>
    <row r="26" ht="71.25" customHeight="1">
      <c r="A26" s="85" t="s">
        <v>1427</v>
      </c>
      <c r="B26" s="85">
        <v>2020.0</v>
      </c>
      <c r="C26" s="85" t="s">
        <v>1409</v>
      </c>
      <c r="D26" s="85" t="s">
        <v>1428</v>
      </c>
      <c r="E26" s="86" t="s">
        <v>9</v>
      </c>
      <c r="F26" s="85" t="s">
        <v>1429</v>
      </c>
      <c r="G26" s="85" t="s">
        <v>1430</v>
      </c>
      <c r="H26" s="85" t="s">
        <v>1431</v>
      </c>
      <c r="I26" s="86" t="s">
        <v>10</v>
      </c>
      <c r="J26" s="86" t="s">
        <v>19</v>
      </c>
      <c r="K26" s="86" t="s">
        <v>39</v>
      </c>
      <c r="L26" s="85" t="s">
        <v>1398</v>
      </c>
      <c r="M26" s="90">
        <v>43962.0</v>
      </c>
      <c r="N26" s="90">
        <v>44057.0</v>
      </c>
      <c r="O26" s="91" t="s">
        <v>1432</v>
      </c>
      <c r="P26" s="92">
        <v>0.0</v>
      </c>
      <c r="Q26" s="124" t="s">
        <v>1433</v>
      </c>
      <c r="R26" s="90">
        <v>44096.0</v>
      </c>
      <c r="S26" s="86"/>
      <c r="T26" s="86"/>
      <c r="U26" s="125" t="s">
        <v>22</v>
      </c>
    </row>
    <row r="27" ht="71.25" customHeight="1">
      <c r="A27" s="85" t="s">
        <v>1434</v>
      </c>
      <c r="B27" s="85">
        <v>2020.0</v>
      </c>
      <c r="C27" s="85" t="s">
        <v>719</v>
      </c>
      <c r="D27" s="85" t="s">
        <v>1435</v>
      </c>
      <c r="E27" s="86" t="s">
        <v>9</v>
      </c>
      <c r="F27" s="85" t="s">
        <v>1436</v>
      </c>
      <c r="G27" s="85" t="s">
        <v>1437</v>
      </c>
      <c r="H27" s="85" t="s">
        <v>1438</v>
      </c>
      <c r="I27" s="86" t="s">
        <v>16</v>
      </c>
      <c r="J27" s="86" t="s">
        <v>19</v>
      </c>
      <c r="K27" s="86" t="s">
        <v>43</v>
      </c>
      <c r="L27" s="85" t="s">
        <v>1439</v>
      </c>
      <c r="M27" s="90">
        <v>44166.0</v>
      </c>
      <c r="N27" s="90">
        <v>44290.0</v>
      </c>
      <c r="O27" s="91" t="s">
        <v>1440</v>
      </c>
      <c r="P27" s="85"/>
      <c r="Q27" s="85" t="s">
        <v>1441</v>
      </c>
      <c r="R27" s="127">
        <v>44302.0</v>
      </c>
      <c r="S27" s="86"/>
      <c r="T27" s="86"/>
      <c r="U27" s="86" t="s">
        <v>22</v>
      </c>
    </row>
    <row r="28" ht="99.75" customHeight="1">
      <c r="A28" s="85" t="s">
        <v>1442</v>
      </c>
      <c r="B28" s="85">
        <v>2020.0</v>
      </c>
      <c r="C28" s="85" t="s">
        <v>719</v>
      </c>
      <c r="D28" s="85" t="s">
        <v>1443</v>
      </c>
      <c r="E28" s="86" t="s">
        <v>15</v>
      </c>
      <c r="F28" s="85" t="s">
        <v>1444</v>
      </c>
      <c r="G28" s="85" t="s">
        <v>722</v>
      </c>
      <c r="H28" s="85" t="s">
        <v>1445</v>
      </c>
      <c r="I28" s="86" t="s">
        <v>16</v>
      </c>
      <c r="J28" s="86" t="s">
        <v>19</v>
      </c>
      <c r="K28" s="86" t="s">
        <v>43</v>
      </c>
      <c r="L28" s="85" t="s">
        <v>1439</v>
      </c>
      <c r="M28" s="90">
        <v>44166.0</v>
      </c>
      <c r="N28" s="90">
        <v>44290.0</v>
      </c>
      <c r="O28" s="91" t="s">
        <v>1446</v>
      </c>
      <c r="P28" s="92">
        <v>1.0</v>
      </c>
      <c r="Q28" s="131" t="s">
        <v>1447</v>
      </c>
      <c r="R28" s="127">
        <v>44350.0</v>
      </c>
      <c r="S28" s="86"/>
      <c r="T28" s="86"/>
      <c r="U28" s="86" t="s">
        <v>22</v>
      </c>
    </row>
    <row r="29" ht="71.25" customHeight="1">
      <c r="A29" s="85" t="s">
        <v>1448</v>
      </c>
      <c r="B29" s="85">
        <v>2020.0</v>
      </c>
      <c r="C29" s="85" t="s">
        <v>719</v>
      </c>
      <c r="D29" s="85" t="s">
        <v>1449</v>
      </c>
      <c r="E29" s="86" t="s">
        <v>15</v>
      </c>
      <c r="F29" s="85" t="s">
        <v>1450</v>
      </c>
      <c r="G29" s="85" t="s">
        <v>1451</v>
      </c>
      <c r="H29" s="85" t="s">
        <v>1452</v>
      </c>
      <c r="I29" s="86" t="s">
        <v>16</v>
      </c>
      <c r="J29" s="86" t="s">
        <v>19</v>
      </c>
      <c r="K29" s="86" t="s">
        <v>43</v>
      </c>
      <c r="L29" s="85" t="s">
        <v>1439</v>
      </c>
      <c r="M29" s="90">
        <v>44168.0</v>
      </c>
      <c r="N29" s="90">
        <v>44290.0</v>
      </c>
      <c r="O29" s="91" t="s">
        <v>1453</v>
      </c>
      <c r="P29" s="6"/>
      <c r="Q29" s="85" t="s">
        <v>1454</v>
      </c>
      <c r="R29" s="127">
        <v>44302.0</v>
      </c>
      <c r="S29" s="86"/>
      <c r="T29" s="86"/>
      <c r="U29" s="86" t="s">
        <v>22</v>
      </c>
    </row>
    <row r="30" ht="71.25" customHeight="1">
      <c r="A30" s="85" t="s">
        <v>1455</v>
      </c>
      <c r="B30" s="85">
        <v>2020.0</v>
      </c>
      <c r="C30" s="85" t="s">
        <v>719</v>
      </c>
      <c r="D30" s="85" t="s">
        <v>1456</v>
      </c>
      <c r="E30" s="86" t="s">
        <v>9</v>
      </c>
      <c r="F30" s="85" t="s">
        <v>1457</v>
      </c>
      <c r="G30" s="85" t="s">
        <v>1458</v>
      </c>
      <c r="H30" s="85" t="s">
        <v>1459</v>
      </c>
      <c r="I30" s="86" t="s">
        <v>16</v>
      </c>
      <c r="J30" s="86" t="s">
        <v>19</v>
      </c>
      <c r="K30" s="86" t="s">
        <v>43</v>
      </c>
      <c r="L30" s="85" t="s">
        <v>1439</v>
      </c>
      <c r="M30" s="90">
        <v>44166.0</v>
      </c>
      <c r="N30" s="90">
        <v>44290.0</v>
      </c>
      <c r="O30" s="91" t="s">
        <v>1460</v>
      </c>
      <c r="P30" s="92">
        <v>1.0</v>
      </c>
      <c r="Q30" s="85" t="s">
        <v>1461</v>
      </c>
      <c r="R30" s="127">
        <v>44302.0</v>
      </c>
      <c r="S30" s="86"/>
      <c r="T30" s="86"/>
      <c r="U30" s="86" t="s">
        <v>22</v>
      </c>
    </row>
    <row r="31" ht="71.25" customHeight="1">
      <c r="A31" s="124" t="s">
        <v>718</v>
      </c>
      <c r="B31" s="85">
        <v>2020.0</v>
      </c>
      <c r="C31" s="85" t="s">
        <v>719</v>
      </c>
      <c r="D31" s="85" t="s">
        <v>720</v>
      </c>
      <c r="E31" s="86" t="s">
        <v>15</v>
      </c>
      <c r="F31" s="85" t="s">
        <v>721</v>
      </c>
      <c r="G31" s="85" t="s">
        <v>722</v>
      </c>
      <c r="H31" s="85" t="s">
        <v>723</v>
      </c>
      <c r="I31" s="86" t="s">
        <v>16</v>
      </c>
      <c r="J31" s="86" t="s">
        <v>19</v>
      </c>
      <c r="K31" s="86" t="s">
        <v>43</v>
      </c>
      <c r="L31" s="85" t="s">
        <v>1439</v>
      </c>
      <c r="M31" s="90">
        <v>44166.0</v>
      </c>
      <c r="N31" s="90">
        <v>44290.0</v>
      </c>
      <c r="O31" s="91" t="s">
        <v>1462</v>
      </c>
      <c r="P31" s="92">
        <v>1.0</v>
      </c>
      <c r="Q31" s="85" t="s">
        <v>1463</v>
      </c>
      <c r="R31" s="127">
        <v>44494.0</v>
      </c>
      <c r="S31" s="86"/>
      <c r="T31" s="86"/>
      <c r="U31" s="137" t="s">
        <v>22</v>
      </c>
    </row>
    <row r="32" ht="71.25" customHeight="1">
      <c r="A32" s="85" t="s">
        <v>1464</v>
      </c>
      <c r="B32" s="85">
        <v>2020.0</v>
      </c>
      <c r="C32" s="85" t="s">
        <v>820</v>
      </c>
      <c r="D32" s="85" t="s">
        <v>1465</v>
      </c>
      <c r="E32" s="86" t="s">
        <v>9</v>
      </c>
      <c r="F32" s="85" t="s">
        <v>1466</v>
      </c>
      <c r="G32" s="85" t="s">
        <v>1467</v>
      </c>
      <c r="H32" s="85" t="s">
        <v>1468</v>
      </c>
      <c r="I32" s="86" t="s">
        <v>16</v>
      </c>
      <c r="J32" s="86" t="s">
        <v>19</v>
      </c>
      <c r="K32" s="86" t="s">
        <v>39</v>
      </c>
      <c r="L32" s="85" t="s">
        <v>1469</v>
      </c>
      <c r="M32" s="90">
        <v>44193.0</v>
      </c>
      <c r="N32" s="90">
        <v>44316.0</v>
      </c>
      <c r="O32" s="91" t="s">
        <v>1470</v>
      </c>
      <c r="P32" s="6"/>
      <c r="Q32" s="85" t="s">
        <v>1471</v>
      </c>
      <c r="R32" s="127">
        <v>44370.0</v>
      </c>
      <c r="S32" s="86"/>
      <c r="T32" s="86"/>
      <c r="U32" s="137" t="s">
        <v>22</v>
      </c>
    </row>
    <row r="33" ht="71.25" customHeight="1">
      <c r="A33" s="85" t="s">
        <v>1472</v>
      </c>
      <c r="B33" s="85">
        <v>2020.0</v>
      </c>
      <c r="C33" s="85" t="s">
        <v>820</v>
      </c>
      <c r="D33" s="85" t="s">
        <v>1473</v>
      </c>
      <c r="E33" s="86" t="s">
        <v>9</v>
      </c>
      <c r="F33" s="85" t="s">
        <v>1474</v>
      </c>
      <c r="G33" s="85" t="s">
        <v>1475</v>
      </c>
      <c r="H33" s="85" t="s">
        <v>1476</v>
      </c>
      <c r="I33" s="86" t="s">
        <v>16</v>
      </c>
      <c r="J33" s="86" t="s">
        <v>19</v>
      </c>
      <c r="K33" s="86" t="s">
        <v>39</v>
      </c>
      <c r="L33" s="85" t="s">
        <v>1469</v>
      </c>
      <c r="M33" s="90">
        <v>44193.0</v>
      </c>
      <c r="N33" s="90">
        <v>44316.0</v>
      </c>
      <c r="O33" s="91" t="s">
        <v>1470</v>
      </c>
      <c r="P33" s="6"/>
      <c r="Q33" s="85" t="s">
        <v>1477</v>
      </c>
      <c r="R33" s="127">
        <v>44370.0</v>
      </c>
      <c r="S33" s="86"/>
      <c r="T33" s="86"/>
      <c r="U33" s="137" t="s">
        <v>22</v>
      </c>
    </row>
    <row r="34" ht="71.25" customHeight="1">
      <c r="A34" s="85" t="s">
        <v>1478</v>
      </c>
      <c r="B34" s="85">
        <v>2020.0</v>
      </c>
      <c r="C34" s="85" t="s">
        <v>820</v>
      </c>
      <c r="D34" s="85" t="s">
        <v>1479</v>
      </c>
      <c r="E34" s="86" t="s">
        <v>9</v>
      </c>
      <c r="F34" s="85" t="s">
        <v>1480</v>
      </c>
      <c r="G34" s="85" t="s">
        <v>1467</v>
      </c>
      <c r="H34" s="85" t="s">
        <v>1468</v>
      </c>
      <c r="I34" s="86" t="s">
        <v>16</v>
      </c>
      <c r="J34" s="86" t="s">
        <v>19</v>
      </c>
      <c r="K34" s="86" t="s">
        <v>39</v>
      </c>
      <c r="L34" s="85" t="s">
        <v>1469</v>
      </c>
      <c r="M34" s="90">
        <v>44194.0</v>
      </c>
      <c r="N34" s="90">
        <v>44316.0</v>
      </c>
      <c r="O34" s="91" t="s">
        <v>1481</v>
      </c>
      <c r="P34" s="92">
        <v>1.0</v>
      </c>
      <c r="Q34" s="85" t="s">
        <v>1482</v>
      </c>
      <c r="R34" s="127">
        <v>44370.0</v>
      </c>
      <c r="S34" s="86"/>
      <c r="T34" s="86"/>
      <c r="U34" s="137" t="s">
        <v>22</v>
      </c>
    </row>
    <row r="35" ht="71.25" customHeight="1">
      <c r="A35" s="85" t="s">
        <v>1483</v>
      </c>
      <c r="B35" s="85">
        <v>2020.0</v>
      </c>
      <c r="C35" s="85" t="s">
        <v>820</v>
      </c>
      <c r="D35" s="85" t="s">
        <v>1484</v>
      </c>
      <c r="E35" s="86" t="s">
        <v>9</v>
      </c>
      <c r="F35" s="85" t="s">
        <v>1485</v>
      </c>
      <c r="G35" s="85" t="s">
        <v>1451</v>
      </c>
      <c r="H35" s="85" t="s">
        <v>1486</v>
      </c>
      <c r="I35" s="86" t="s">
        <v>16</v>
      </c>
      <c r="J35" s="86" t="s">
        <v>19</v>
      </c>
      <c r="K35" s="86" t="s">
        <v>39</v>
      </c>
      <c r="L35" s="85" t="s">
        <v>1469</v>
      </c>
      <c r="M35" s="90">
        <v>44195.0</v>
      </c>
      <c r="N35" s="90">
        <v>44316.0</v>
      </c>
      <c r="O35" s="91" t="s">
        <v>1453</v>
      </c>
      <c r="P35" s="92">
        <v>1.0</v>
      </c>
      <c r="Q35" s="85" t="s">
        <v>1487</v>
      </c>
      <c r="R35" s="127">
        <v>44370.0</v>
      </c>
      <c r="S35" s="86"/>
      <c r="T35" s="86"/>
      <c r="U35" s="137" t="s">
        <v>22</v>
      </c>
    </row>
    <row r="36" ht="71.25" customHeight="1">
      <c r="A36" s="124" t="s">
        <v>1488</v>
      </c>
      <c r="B36" s="85">
        <v>2020.0</v>
      </c>
      <c r="C36" s="85" t="s">
        <v>820</v>
      </c>
      <c r="D36" s="85" t="s">
        <v>1489</v>
      </c>
      <c r="E36" s="86" t="s">
        <v>9</v>
      </c>
      <c r="F36" s="85" t="s">
        <v>1490</v>
      </c>
      <c r="G36" s="85" t="s">
        <v>1458</v>
      </c>
      <c r="H36" s="85" t="s">
        <v>1459</v>
      </c>
      <c r="I36" s="86" t="s">
        <v>16</v>
      </c>
      <c r="J36" s="86" t="s">
        <v>19</v>
      </c>
      <c r="K36" s="86" t="s">
        <v>39</v>
      </c>
      <c r="L36" s="85" t="s">
        <v>1469</v>
      </c>
      <c r="M36" s="90">
        <v>44196.0</v>
      </c>
      <c r="N36" s="90">
        <v>44316.0</v>
      </c>
      <c r="O36" s="91" t="s">
        <v>1491</v>
      </c>
      <c r="P36" s="92">
        <v>1.0</v>
      </c>
      <c r="Q36" s="85" t="s">
        <v>1492</v>
      </c>
      <c r="R36" s="127">
        <v>44370.0</v>
      </c>
      <c r="S36" s="86"/>
      <c r="T36" s="86"/>
      <c r="U36" s="137" t="s">
        <v>22</v>
      </c>
    </row>
    <row r="37" ht="71.25" customHeight="1">
      <c r="A37" s="124" t="s">
        <v>1493</v>
      </c>
      <c r="B37" s="85">
        <v>2020.0</v>
      </c>
      <c r="C37" s="85" t="s">
        <v>820</v>
      </c>
      <c r="D37" s="85" t="s">
        <v>1494</v>
      </c>
      <c r="E37" s="86" t="s">
        <v>9</v>
      </c>
      <c r="F37" s="85" t="s">
        <v>1495</v>
      </c>
      <c r="G37" s="85" t="s">
        <v>1458</v>
      </c>
      <c r="H37" s="85" t="s">
        <v>1459</v>
      </c>
      <c r="I37" s="86" t="s">
        <v>16</v>
      </c>
      <c r="J37" s="86" t="s">
        <v>19</v>
      </c>
      <c r="K37" s="86" t="s">
        <v>39</v>
      </c>
      <c r="L37" s="85" t="s">
        <v>1469</v>
      </c>
      <c r="M37" s="90">
        <v>44197.0</v>
      </c>
      <c r="N37" s="90">
        <v>44316.0</v>
      </c>
      <c r="O37" s="91" t="s">
        <v>1496</v>
      </c>
      <c r="P37" s="92">
        <v>1.0</v>
      </c>
      <c r="Q37" s="85" t="s">
        <v>1497</v>
      </c>
      <c r="R37" s="127">
        <v>44370.0</v>
      </c>
      <c r="S37" s="86"/>
      <c r="T37" s="86"/>
      <c r="U37" s="137" t="s">
        <v>22</v>
      </c>
    </row>
    <row r="38" ht="71.25" customHeight="1">
      <c r="A38" s="124" t="s">
        <v>1498</v>
      </c>
      <c r="B38" s="85">
        <v>2021.0</v>
      </c>
      <c r="C38" s="85" t="s">
        <v>377</v>
      </c>
      <c r="D38" s="85" t="s">
        <v>1499</v>
      </c>
      <c r="E38" s="86" t="s">
        <v>9</v>
      </c>
      <c r="F38" s="85" t="s">
        <v>1500</v>
      </c>
      <c r="G38" s="85" t="s">
        <v>1501</v>
      </c>
      <c r="H38" s="85" t="s">
        <v>1502</v>
      </c>
      <c r="I38" s="86" t="s">
        <v>16</v>
      </c>
      <c r="J38" s="86" t="s">
        <v>19</v>
      </c>
      <c r="K38" s="86" t="s">
        <v>39</v>
      </c>
      <c r="L38" s="85" t="s">
        <v>1503</v>
      </c>
      <c r="M38" s="90">
        <v>44564.0</v>
      </c>
      <c r="N38" s="90">
        <v>44712.0</v>
      </c>
      <c r="O38" s="91" t="s">
        <v>1504</v>
      </c>
      <c r="P38" s="291">
        <v>1.0</v>
      </c>
      <c r="Q38" s="85" t="s">
        <v>1505</v>
      </c>
      <c r="R38" s="296">
        <v>44671.0</v>
      </c>
      <c r="S38" s="137" t="s">
        <v>11</v>
      </c>
      <c r="T38" s="137" t="s">
        <v>11</v>
      </c>
      <c r="U38" s="137" t="s">
        <v>22</v>
      </c>
    </row>
    <row r="39" ht="71.25" customHeight="1">
      <c r="A39" s="124" t="s">
        <v>1506</v>
      </c>
      <c r="B39" s="85">
        <v>2021.0</v>
      </c>
      <c r="C39" s="85" t="s">
        <v>377</v>
      </c>
      <c r="D39" s="85" t="s">
        <v>1507</v>
      </c>
      <c r="E39" s="86" t="s">
        <v>9</v>
      </c>
      <c r="F39" s="85" t="s">
        <v>1508</v>
      </c>
      <c r="G39" s="85" t="s">
        <v>1509</v>
      </c>
      <c r="H39" s="85" t="s">
        <v>1510</v>
      </c>
      <c r="I39" s="86" t="s">
        <v>16</v>
      </c>
      <c r="J39" s="86" t="s">
        <v>19</v>
      </c>
      <c r="K39" s="86" t="s">
        <v>39</v>
      </c>
      <c r="L39" s="85" t="s">
        <v>1503</v>
      </c>
      <c r="M39" s="90">
        <v>44564.0</v>
      </c>
      <c r="N39" s="90">
        <v>44712.0</v>
      </c>
      <c r="O39" s="91" t="s">
        <v>1511</v>
      </c>
      <c r="P39" s="291">
        <v>1.0</v>
      </c>
      <c r="Q39" s="85" t="s">
        <v>1512</v>
      </c>
      <c r="R39" s="296">
        <v>44680.0</v>
      </c>
      <c r="S39" s="137" t="s">
        <v>11</v>
      </c>
      <c r="T39" s="137" t="s">
        <v>11</v>
      </c>
      <c r="U39" s="137" t="s">
        <v>22</v>
      </c>
    </row>
    <row r="40" ht="71.25" customHeight="1">
      <c r="A40" s="124" t="s">
        <v>1513</v>
      </c>
      <c r="B40" s="85">
        <v>2021.0</v>
      </c>
      <c r="C40" s="85" t="s">
        <v>377</v>
      </c>
      <c r="D40" s="85" t="s">
        <v>1514</v>
      </c>
      <c r="E40" s="86" t="s">
        <v>9</v>
      </c>
      <c r="F40" s="85" t="s">
        <v>1515</v>
      </c>
      <c r="G40" s="85" t="s">
        <v>1516</v>
      </c>
      <c r="H40" s="85" t="s">
        <v>1517</v>
      </c>
      <c r="I40" s="86" t="s">
        <v>16</v>
      </c>
      <c r="J40" s="86" t="s">
        <v>19</v>
      </c>
      <c r="K40" s="86" t="s">
        <v>39</v>
      </c>
      <c r="L40" s="85" t="s">
        <v>1503</v>
      </c>
      <c r="M40" s="90">
        <v>44564.0</v>
      </c>
      <c r="N40" s="90">
        <v>44651.0</v>
      </c>
      <c r="O40" s="91" t="s">
        <v>1518</v>
      </c>
      <c r="P40" s="291">
        <v>1.0</v>
      </c>
      <c r="Q40" s="85" t="s">
        <v>1519</v>
      </c>
      <c r="R40" s="296">
        <v>44671.0</v>
      </c>
      <c r="S40" s="137" t="s">
        <v>11</v>
      </c>
      <c r="T40" s="137" t="s">
        <v>11</v>
      </c>
      <c r="U40" s="137" t="s">
        <v>22</v>
      </c>
    </row>
    <row r="41" ht="71.25" customHeight="1">
      <c r="A41" s="124" t="s">
        <v>1520</v>
      </c>
      <c r="B41" s="124">
        <v>2021.0</v>
      </c>
      <c r="C41" s="124" t="s">
        <v>1521</v>
      </c>
      <c r="D41" s="124" t="s">
        <v>1522</v>
      </c>
      <c r="E41" s="125" t="s">
        <v>9</v>
      </c>
      <c r="F41" s="124" t="s">
        <v>1523</v>
      </c>
      <c r="G41" s="85" t="s">
        <v>1524</v>
      </c>
      <c r="H41" s="124" t="s">
        <v>1525</v>
      </c>
      <c r="I41" s="125" t="s">
        <v>16</v>
      </c>
      <c r="J41" s="125" t="s">
        <v>19</v>
      </c>
      <c r="K41" s="125" t="s">
        <v>39</v>
      </c>
      <c r="L41" s="125" t="s">
        <v>1526</v>
      </c>
      <c r="M41" s="140">
        <v>44501.0</v>
      </c>
      <c r="N41" s="140">
        <v>44894.0</v>
      </c>
      <c r="O41" s="91" t="s">
        <v>1527</v>
      </c>
      <c r="P41" s="92">
        <v>1.0</v>
      </c>
      <c r="Q41" s="85" t="s">
        <v>1528</v>
      </c>
      <c r="R41" s="296">
        <v>44909.0</v>
      </c>
      <c r="S41" s="86" t="s">
        <v>11</v>
      </c>
      <c r="T41" s="86" t="s">
        <v>11</v>
      </c>
      <c r="U41" s="86" t="s">
        <v>22</v>
      </c>
    </row>
    <row r="42" ht="71.25" customHeight="1">
      <c r="A42" s="124" t="s">
        <v>1529</v>
      </c>
      <c r="B42" s="124">
        <v>2021.0</v>
      </c>
      <c r="C42" s="124" t="s">
        <v>1521</v>
      </c>
      <c r="D42" s="124" t="s">
        <v>1530</v>
      </c>
      <c r="E42" s="125" t="s">
        <v>15</v>
      </c>
      <c r="F42" s="124" t="s">
        <v>1531</v>
      </c>
      <c r="G42" s="85" t="s">
        <v>1532</v>
      </c>
      <c r="H42" s="85" t="s">
        <v>1533</v>
      </c>
      <c r="I42" s="125" t="s">
        <v>21</v>
      </c>
      <c r="J42" s="125" t="s">
        <v>19</v>
      </c>
      <c r="K42" s="125" t="s">
        <v>39</v>
      </c>
      <c r="L42" s="125" t="s">
        <v>1534</v>
      </c>
      <c r="M42" s="297">
        <v>44501.0</v>
      </c>
      <c r="N42" s="298">
        <v>44650.0</v>
      </c>
      <c r="O42" s="91" t="s">
        <v>1535</v>
      </c>
      <c r="P42" s="291">
        <v>1.0</v>
      </c>
      <c r="Q42" s="85" t="s">
        <v>1536</v>
      </c>
      <c r="R42" s="296">
        <v>44671.0</v>
      </c>
      <c r="S42" s="137" t="s">
        <v>11</v>
      </c>
      <c r="T42" s="137" t="s">
        <v>11</v>
      </c>
      <c r="U42" s="137" t="s">
        <v>22</v>
      </c>
    </row>
    <row r="43" ht="71.25" customHeight="1">
      <c r="A43" s="124" t="s">
        <v>1537</v>
      </c>
      <c r="B43" s="124">
        <v>2021.0</v>
      </c>
      <c r="C43" s="124" t="s">
        <v>1521</v>
      </c>
      <c r="D43" s="124" t="s">
        <v>1530</v>
      </c>
      <c r="E43" s="125" t="s">
        <v>15</v>
      </c>
      <c r="F43" s="124" t="s">
        <v>1531</v>
      </c>
      <c r="G43" s="85" t="s">
        <v>1532</v>
      </c>
      <c r="H43" s="85" t="s">
        <v>1538</v>
      </c>
      <c r="I43" s="125" t="s">
        <v>21</v>
      </c>
      <c r="J43" s="125" t="s">
        <v>19</v>
      </c>
      <c r="K43" s="125" t="s">
        <v>39</v>
      </c>
      <c r="L43" s="125" t="s">
        <v>1534</v>
      </c>
      <c r="M43" s="297">
        <v>44501.0</v>
      </c>
      <c r="N43" s="298">
        <v>44650.0</v>
      </c>
      <c r="O43" s="91" t="s">
        <v>1539</v>
      </c>
      <c r="P43" s="92">
        <v>1.0</v>
      </c>
      <c r="Q43" s="85" t="s">
        <v>1540</v>
      </c>
      <c r="R43" s="127">
        <v>44615.0</v>
      </c>
      <c r="S43" s="86" t="s">
        <v>11</v>
      </c>
      <c r="T43" s="86" t="s">
        <v>11</v>
      </c>
      <c r="U43" s="86" t="s">
        <v>22</v>
      </c>
    </row>
    <row r="44" ht="12.75" customHeight="1">
      <c r="A44" s="124" t="s">
        <v>1541</v>
      </c>
      <c r="B44" s="124">
        <v>2021.0</v>
      </c>
      <c r="C44" s="124" t="s">
        <v>1521</v>
      </c>
      <c r="D44" s="124" t="s">
        <v>1530</v>
      </c>
      <c r="E44" s="125" t="s">
        <v>15</v>
      </c>
      <c r="F44" s="124" t="s">
        <v>1531</v>
      </c>
      <c r="G44" s="85" t="s">
        <v>1532</v>
      </c>
      <c r="H44" s="85" t="s">
        <v>1542</v>
      </c>
      <c r="I44" s="125" t="s">
        <v>21</v>
      </c>
      <c r="J44" s="125" t="s">
        <v>19</v>
      </c>
      <c r="K44" s="125" t="s">
        <v>39</v>
      </c>
      <c r="L44" s="125" t="s">
        <v>1534</v>
      </c>
      <c r="M44" s="297">
        <v>44501.0</v>
      </c>
      <c r="N44" s="298">
        <v>44560.0</v>
      </c>
      <c r="O44" s="91" t="s">
        <v>1543</v>
      </c>
      <c r="P44" s="291">
        <v>1.0</v>
      </c>
      <c r="Q44" s="85" t="s">
        <v>1544</v>
      </c>
      <c r="R44" s="127">
        <v>44559.0</v>
      </c>
      <c r="S44" s="86" t="s">
        <v>11</v>
      </c>
      <c r="T44" s="86" t="s">
        <v>11</v>
      </c>
      <c r="U44" s="86" t="s">
        <v>22</v>
      </c>
    </row>
    <row r="45" ht="12.75" customHeight="1">
      <c r="A45" s="124" t="s">
        <v>1545</v>
      </c>
      <c r="B45" s="124">
        <v>2021.0</v>
      </c>
      <c r="C45" s="124" t="s">
        <v>1521</v>
      </c>
      <c r="D45" s="124" t="s">
        <v>1546</v>
      </c>
      <c r="E45" s="125" t="s">
        <v>9</v>
      </c>
      <c r="F45" s="124" t="s">
        <v>1547</v>
      </c>
      <c r="G45" s="85" t="s">
        <v>1548</v>
      </c>
      <c r="H45" s="85" t="s">
        <v>1549</v>
      </c>
      <c r="I45" s="125" t="s">
        <v>16</v>
      </c>
      <c r="J45" s="125" t="s">
        <v>19</v>
      </c>
      <c r="K45" s="125" t="s">
        <v>39</v>
      </c>
      <c r="L45" s="125" t="s">
        <v>1534</v>
      </c>
      <c r="M45" s="297">
        <v>44501.0</v>
      </c>
      <c r="N45" s="298">
        <v>44650.0</v>
      </c>
      <c r="O45" s="91" t="s">
        <v>1550</v>
      </c>
      <c r="P45" s="291">
        <v>1.0</v>
      </c>
      <c r="Q45" s="85" t="s">
        <v>1551</v>
      </c>
      <c r="R45" s="296">
        <v>44671.0</v>
      </c>
      <c r="S45" s="136" t="s">
        <v>11</v>
      </c>
      <c r="T45" s="137" t="s">
        <v>11</v>
      </c>
      <c r="U45" s="137" t="s">
        <v>22</v>
      </c>
    </row>
    <row r="46" ht="12.75" customHeight="1">
      <c r="A46" s="124" t="s">
        <v>1552</v>
      </c>
      <c r="B46" s="124">
        <v>2021.0</v>
      </c>
      <c r="C46" s="124" t="s">
        <v>1521</v>
      </c>
      <c r="D46" s="124" t="s">
        <v>1546</v>
      </c>
      <c r="E46" s="125" t="s">
        <v>9</v>
      </c>
      <c r="F46" s="124" t="s">
        <v>1547</v>
      </c>
      <c r="G46" s="85" t="s">
        <v>1548</v>
      </c>
      <c r="H46" s="85" t="s">
        <v>1553</v>
      </c>
      <c r="I46" s="125" t="s">
        <v>16</v>
      </c>
      <c r="J46" s="125" t="s">
        <v>19</v>
      </c>
      <c r="K46" s="125" t="s">
        <v>39</v>
      </c>
      <c r="L46" s="125" t="s">
        <v>1534</v>
      </c>
      <c r="M46" s="297">
        <v>44501.0</v>
      </c>
      <c r="N46" s="298">
        <v>44650.0</v>
      </c>
      <c r="O46" s="182" t="s">
        <v>1554</v>
      </c>
      <c r="P46" s="291">
        <v>1.0</v>
      </c>
      <c r="Q46" s="114" t="s">
        <v>1555</v>
      </c>
      <c r="R46" s="296">
        <v>44671.0</v>
      </c>
      <c r="S46" s="136" t="s">
        <v>11</v>
      </c>
      <c r="T46" s="137" t="s">
        <v>11</v>
      </c>
      <c r="U46" s="137" t="s">
        <v>22</v>
      </c>
    </row>
    <row r="47" ht="12.75" customHeight="1">
      <c r="A47" s="124" t="s">
        <v>1556</v>
      </c>
      <c r="B47" s="124">
        <v>2021.0</v>
      </c>
      <c r="C47" s="124" t="s">
        <v>1521</v>
      </c>
      <c r="D47" s="124" t="s">
        <v>1557</v>
      </c>
      <c r="E47" s="125" t="s">
        <v>9</v>
      </c>
      <c r="F47" s="124" t="s">
        <v>1558</v>
      </c>
      <c r="G47" s="85" t="s">
        <v>1559</v>
      </c>
      <c r="H47" s="85" t="s">
        <v>1560</v>
      </c>
      <c r="I47" s="125" t="s">
        <v>16</v>
      </c>
      <c r="J47" s="125" t="s">
        <v>19</v>
      </c>
      <c r="K47" s="125" t="s">
        <v>39</v>
      </c>
      <c r="L47" s="125" t="s">
        <v>1534</v>
      </c>
      <c r="M47" s="298">
        <v>44501.0</v>
      </c>
      <c r="N47" s="298">
        <v>44742.0</v>
      </c>
      <c r="O47" s="91" t="s">
        <v>1561</v>
      </c>
      <c r="P47" s="92">
        <v>1.0</v>
      </c>
      <c r="Q47" s="85" t="s">
        <v>1562</v>
      </c>
      <c r="R47" s="296">
        <v>44757.0</v>
      </c>
      <c r="S47" s="85" t="s">
        <v>11</v>
      </c>
      <c r="T47" s="86" t="s">
        <v>11</v>
      </c>
      <c r="U47" s="86" t="s">
        <v>22</v>
      </c>
    </row>
    <row r="48" ht="147.75" customHeight="1">
      <c r="A48" s="8" t="s">
        <v>851</v>
      </c>
      <c r="B48" s="85">
        <v>2021.0</v>
      </c>
      <c r="C48" s="85" t="s">
        <v>377</v>
      </c>
      <c r="D48" s="85" t="s">
        <v>852</v>
      </c>
      <c r="E48" s="86" t="s">
        <v>9</v>
      </c>
      <c r="F48" s="85" t="s">
        <v>853</v>
      </c>
      <c r="G48" s="85" t="s">
        <v>1563</v>
      </c>
      <c r="H48" s="85" t="s">
        <v>1564</v>
      </c>
      <c r="I48" s="86" t="s">
        <v>16</v>
      </c>
      <c r="J48" s="86" t="s">
        <v>19</v>
      </c>
      <c r="K48" s="86" t="s">
        <v>39</v>
      </c>
      <c r="L48" s="85" t="s">
        <v>1565</v>
      </c>
      <c r="M48" s="181">
        <v>44564.0</v>
      </c>
      <c r="N48" s="181">
        <v>44651.0</v>
      </c>
      <c r="O48" s="189" t="s">
        <v>1566</v>
      </c>
      <c r="P48" s="299">
        <v>1.0</v>
      </c>
      <c r="Q48" s="196" t="s">
        <v>1567</v>
      </c>
      <c r="R48" s="180" t="s">
        <v>1568</v>
      </c>
      <c r="S48" s="130" t="s">
        <v>11</v>
      </c>
      <c r="T48" s="130" t="s">
        <v>11</v>
      </c>
      <c r="U48" s="137" t="s">
        <v>22</v>
      </c>
    </row>
    <row r="49" ht="12.75" customHeight="1">
      <c r="A49" s="8" t="s">
        <v>1569</v>
      </c>
      <c r="B49" s="85">
        <v>2022.0</v>
      </c>
      <c r="C49" s="85" t="s">
        <v>1570</v>
      </c>
      <c r="D49" s="85" t="s">
        <v>1571</v>
      </c>
      <c r="E49" s="125" t="s">
        <v>15</v>
      </c>
      <c r="F49" s="85" t="s">
        <v>1572</v>
      </c>
      <c r="G49" s="85" t="s">
        <v>1573</v>
      </c>
      <c r="H49" s="85" t="s">
        <v>1574</v>
      </c>
      <c r="I49" s="86" t="s">
        <v>16</v>
      </c>
      <c r="J49" s="86" t="s">
        <v>19</v>
      </c>
      <c r="K49" s="86" t="s">
        <v>39</v>
      </c>
      <c r="L49" s="85" t="s">
        <v>1575</v>
      </c>
      <c r="M49" s="181">
        <v>44880.0</v>
      </c>
      <c r="N49" s="181">
        <v>45245.0</v>
      </c>
      <c r="O49" s="91" t="s">
        <v>1576</v>
      </c>
      <c r="P49" s="92">
        <v>0.8</v>
      </c>
      <c r="Q49" s="85" t="s">
        <v>1577</v>
      </c>
      <c r="R49" s="296">
        <v>44909.0</v>
      </c>
      <c r="S49" s="85"/>
      <c r="T49" s="86"/>
      <c r="U49" s="86" t="s">
        <v>12</v>
      </c>
    </row>
    <row r="50" ht="12.75" customHeight="1">
      <c r="A50" s="8" t="s">
        <v>1578</v>
      </c>
      <c r="B50" s="85">
        <v>2022.0</v>
      </c>
      <c r="C50" s="85" t="s">
        <v>1579</v>
      </c>
      <c r="D50" s="85" t="s">
        <v>1580</v>
      </c>
      <c r="E50" s="125" t="s">
        <v>15</v>
      </c>
      <c r="F50" s="85" t="s">
        <v>1581</v>
      </c>
      <c r="G50" s="85" t="s">
        <v>1582</v>
      </c>
      <c r="H50" s="85" t="s">
        <v>1583</v>
      </c>
      <c r="I50" s="86" t="s">
        <v>16</v>
      </c>
      <c r="J50" s="86" t="s">
        <v>19</v>
      </c>
      <c r="K50" s="86" t="s">
        <v>39</v>
      </c>
      <c r="L50" s="85" t="s">
        <v>1575</v>
      </c>
      <c r="M50" s="181">
        <v>44880.0</v>
      </c>
      <c r="N50" s="181">
        <v>45245.0</v>
      </c>
      <c r="O50" s="91" t="s">
        <v>1584</v>
      </c>
      <c r="P50" s="92">
        <v>1.0</v>
      </c>
      <c r="Q50" s="85" t="s">
        <v>1585</v>
      </c>
      <c r="R50" s="296">
        <v>44909.0</v>
      </c>
      <c r="S50" s="85" t="s">
        <v>11</v>
      </c>
      <c r="T50" s="86" t="s">
        <v>11</v>
      </c>
      <c r="U50" s="86" t="s">
        <v>22</v>
      </c>
    </row>
    <row r="51" ht="12.75" customHeight="1">
      <c r="A51" s="8" t="s">
        <v>1586</v>
      </c>
      <c r="B51" s="85">
        <v>2022.0</v>
      </c>
      <c r="C51" s="85" t="s">
        <v>1579</v>
      </c>
      <c r="D51" s="85" t="s">
        <v>1587</v>
      </c>
      <c r="E51" s="125" t="s">
        <v>15</v>
      </c>
      <c r="F51" s="85" t="s">
        <v>1588</v>
      </c>
      <c r="G51" s="85" t="s">
        <v>1589</v>
      </c>
      <c r="H51" s="85" t="s">
        <v>1590</v>
      </c>
      <c r="I51" s="86" t="s">
        <v>16</v>
      </c>
      <c r="J51" s="86" t="s">
        <v>19</v>
      </c>
      <c r="K51" s="86" t="s">
        <v>39</v>
      </c>
      <c r="L51" s="85" t="s">
        <v>1575</v>
      </c>
      <c r="M51" s="181">
        <v>44880.0</v>
      </c>
      <c r="N51" s="181">
        <v>45245.0</v>
      </c>
      <c r="O51" s="91" t="s">
        <v>1591</v>
      </c>
      <c r="P51" s="92">
        <v>0.0</v>
      </c>
      <c r="Q51" s="85" t="s">
        <v>1592</v>
      </c>
      <c r="R51" s="296">
        <v>44909.0</v>
      </c>
      <c r="S51" s="85"/>
      <c r="T51" s="86"/>
      <c r="U51" s="86" t="s">
        <v>12</v>
      </c>
    </row>
    <row r="52" ht="12.75" customHeight="1">
      <c r="A52" s="8" t="s">
        <v>1586</v>
      </c>
      <c r="B52" s="85">
        <v>2022.0</v>
      </c>
      <c r="C52" s="85" t="s">
        <v>1579</v>
      </c>
      <c r="D52" s="85" t="s">
        <v>1593</v>
      </c>
      <c r="E52" s="125" t="s">
        <v>15</v>
      </c>
      <c r="F52" s="85" t="s">
        <v>1588</v>
      </c>
      <c r="G52" s="85" t="s">
        <v>1589</v>
      </c>
      <c r="H52" s="85" t="s">
        <v>1594</v>
      </c>
      <c r="I52" s="86" t="s">
        <v>16</v>
      </c>
      <c r="J52" s="86" t="s">
        <v>19</v>
      </c>
      <c r="K52" s="86" t="s">
        <v>39</v>
      </c>
      <c r="L52" s="85" t="s">
        <v>1575</v>
      </c>
      <c r="M52" s="181">
        <v>44880.0</v>
      </c>
      <c r="N52" s="181">
        <v>45245.0</v>
      </c>
      <c r="O52" s="91" t="s">
        <v>1595</v>
      </c>
      <c r="P52" s="92">
        <v>0.0</v>
      </c>
      <c r="Q52" s="85" t="s">
        <v>1596</v>
      </c>
      <c r="R52" s="296">
        <v>44909.0</v>
      </c>
      <c r="S52" s="85"/>
      <c r="T52" s="86"/>
      <c r="U52" s="86" t="s">
        <v>12</v>
      </c>
    </row>
    <row r="53" ht="12.75" customHeight="1">
      <c r="A53" s="8" t="s">
        <v>1597</v>
      </c>
      <c r="B53" s="85">
        <v>2022.0</v>
      </c>
      <c r="C53" s="85" t="s">
        <v>1579</v>
      </c>
      <c r="D53" s="85" t="s">
        <v>1598</v>
      </c>
      <c r="E53" s="125" t="s">
        <v>15</v>
      </c>
      <c r="F53" s="85" t="s">
        <v>1599</v>
      </c>
      <c r="G53" s="85" t="s">
        <v>1600</v>
      </c>
      <c r="H53" s="85" t="s">
        <v>1601</v>
      </c>
      <c r="I53" s="86" t="s">
        <v>16</v>
      </c>
      <c r="J53" s="86" t="s">
        <v>19</v>
      </c>
      <c r="K53" s="86" t="s">
        <v>39</v>
      </c>
      <c r="L53" s="85" t="s">
        <v>1575</v>
      </c>
      <c r="M53" s="181">
        <v>44880.0</v>
      </c>
      <c r="N53" s="181">
        <v>45245.0</v>
      </c>
      <c r="O53" s="91" t="s">
        <v>1602</v>
      </c>
      <c r="P53" s="92">
        <v>0.0</v>
      </c>
      <c r="Q53" s="85" t="s">
        <v>1603</v>
      </c>
      <c r="R53" s="296">
        <v>44909.0</v>
      </c>
      <c r="S53" s="85"/>
      <c r="T53" s="86"/>
      <c r="U53" s="86" t="s">
        <v>12</v>
      </c>
    </row>
    <row r="54" ht="12.75" customHeight="1">
      <c r="A54" s="8" t="s">
        <v>1597</v>
      </c>
      <c r="B54" s="85">
        <v>2022.0</v>
      </c>
      <c r="C54" s="85" t="s">
        <v>1579</v>
      </c>
      <c r="D54" s="85" t="s">
        <v>1598</v>
      </c>
      <c r="E54" s="125" t="s">
        <v>15</v>
      </c>
      <c r="F54" s="85" t="s">
        <v>1599</v>
      </c>
      <c r="G54" s="85" t="s">
        <v>1600</v>
      </c>
      <c r="H54" s="85" t="s">
        <v>1604</v>
      </c>
      <c r="I54" s="86" t="s">
        <v>16</v>
      </c>
      <c r="J54" s="86" t="s">
        <v>19</v>
      </c>
      <c r="K54" s="86" t="s">
        <v>39</v>
      </c>
      <c r="L54" s="85" t="s">
        <v>1575</v>
      </c>
      <c r="M54" s="181">
        <v>44880.0</v>
      </c>
      <c r="N54" s="181">
        <v>45245.0</v>
      </c>
      <c r="O54" s="91"/>
      <c r="P54" s="92">
        <v>0.0</v>
      </c>
      <c r="Q54" s="85" t="s">
        <v>1605</v>
      </c>
      <c r="R54" s="296">
        <v>44909.0</v>
      </c>
      <c r="S54" s="85"/>
      <c r="T54" s="86"/>
      <c r="U54" s="86" t="s">
        <v>12</v>
      </c>
    </row>
    <row r="55" ht="12.75" customHeight="1">
      <c r="A55" s="8" t="s">
        <v>1606</v>
      </c>
      <c r="B55" s="85">
        <v>2022.0</v>
      </c>
      <c r="C55" s="85" t="s">
        <v>1579</v>
      </c>
      <c r="D55" s="85" t="s">
        <v>1607</v>
      </c>
      <c r="E55" s="125" t="s">
        <v>15</v>
      </c>
      <c r="F55" s="85" t="s">
        <v>1608</v>
      </c>
      <c r="G55" s="85" t="s">
        <v>1609</v>
      </c>
      <c r="H55" s="85" t="s">
        <v>1610</v>
      </c>
      <c r="I55" s="86" t="s">
        <v>16</v>
      </c>
      <c r="J55" s="86" t="s">
        <v>19</v>
      </c>
      <c r="K55" s="86" t="s">
        <v>39</v>
      </c>
      <c r="L55" s="85" t="s">
        <v>1575</v>
      </c>
      <c r="M55" s="181">
        <v>44880.0</v>
      </c>
      <c r="N55" s="181">
        <v>45245.0</v>
      </c>
      <c r="O55" s="91" t="s">
        <v>1611</v>
      </c>
      <c r="P55" s="92">
        <v>1.0</v>
      </c>
      <c r="Q55" s="85" t="s">
        <v>1612</v>
      </c>
      <c r="R55" s="296">
        <v>44909.0</v>
      </c>
      <c r="S55" s="85" t="s">
        <v>11</v>
      </c>
      <c r="T55" s="86" t="s">
        <v>11</v>
      </c>
      <c r="U55" s="86" t="s">
        <v>22</v>
      </c>
    </row>
    <row r="56" ht="12.75" customHeight="1">
      <c r="A56" s="8" t="s">
        <v>1613</v>
      </c>
      <c r="B56" s="85">
        <v>2022.0</v>
      </c>
      <c r="C56" s="85" t="s">
        <v>1579</v>
      </c>
      <c r="D56" s="85" t="s">
        <v>1614</v>
      </c>
      <c r="E56" s="125" t="s">
        <v>15</v>
      </c>
      <c r="F56" s="85" t="s">
        <v>1615</v>
      </c>
      <c r="G56" s="85" t="s">
        <v>1616</v>
      </c>
      <c r="H56" s="85" t="s">
        <v>1617</v>
      </c>
      <c r="I56" s="86" t="s">
        <v>16</v>
      </c>
      <c r="J56" s="86" t="s">
        <v>19</v>
      </c>
      <c r="K56" s="86" t="s">
        <v>39</v>
      </c>
      <c r="L56" s="85" t="s">
        <v>1575</v>
      </c>
      <c r="M56" s="181">
        <v>44910.0</v>
      </c>
      <c r="N56" s="181">
        <v>45245.0</v>
      </c>
      <c r="O56" s="91" t="s">
        <v>1618</v>
      </c>
      <c r="P56" s="92">
        <v>0.0</v>
      </c>
      <c r="Q56" s="85" t="s">
        <v>1619</v>
      </c>
      <c r="R56" s="296">
        <v>44909.0</v>
      </c>
      <c r="S56" s="85"/>
      <c r="T56" s="86"/>
      <c r="U56" s="86" t="s">
        <v>12</v>
      </c>
    </row>
    <row r="57" ht="12.75" customHeight="1">
      <c r="A57" s="8" t="s">
        <v>1620</v>
      </c>
      <c r="B57" s="85">
        <v>2022.0</v>
      </c>
      <c r="C57" s="85" t="s">
        <v>1579</v>
      </c>
      <c r="D57" s="85" t="s">
        <v>1621</v>
      </c>
      <c r="E57" s="125" t="s">
        <v>9</v>
      </c>
      <c r="F57" s="85" t="s">
        <v>1622</v>
      </c>
      <c r="G57" s="85" t="s">
        <v>1623</v>
      </c>
      <c r="H57" s="85" t="s">
        <v>1624</v>
      </c>
      <c r="I57" s="86" t="s">
        <v>16</v>
      </c>
      <c r="J57" s="86" t="s">
        <v>19</v>
      </c>
      <c r="K57" s="86" t="s">
        <v>39</v>
      </c>
      <c r="L57" s="85" t="s">
        <v>1575</v>
      </c>
      <c r="M57" s="181">
        <v>44880.0</v>
      </c>
      <c r="N57" s="181">
        <v>45245.0</v>
      </c>
      <c r="O57" s="91" t="s">
        <v>1625</v>
      </c>
      <c r="P57" s="92">
        <v>0.0</v>
      </c>
      <c r="Q57" s="85" t="s">
        <v>1626</v>
      </c>
      <c r="R57" s="296">
        <v>44909.0</v>
      </c>
      <c r="S57" s="85"/>
      <c r="T57" s="86"/>
      <c r="U57" s="86" t="s">
        <v>12</v>
      </c>
    </row>
    <row r="58" ht="12.75" customHeight="1">
      <c r="A58" s="8" t="s">
        <v>1620</v>
      </c>
      <c r="B58" s="85">
        <v>2022.0</v>
      </c>
      <c r="C58" s="85" t="s">
        <v>1579</v>
      </c>
      <c r="D58" s="85" t="s">
        <v>1621</v>
      </c>
      <c r="E58" s="125" t="s">
        <v>9</v>
      </c>
      <c r="F58" s="85" t="s">
        <v>1622</v>
      </c>
      <c r="G58" s="85" t="s">
        <v>1623</v>
      </c>
      <c r="H58" s="85" t="s">
        <v>1627</v>
      </c>
      <c r="I58" s="86" t="s">
        <v>16</v>
      </c>
      <c r="J58" s="86" t="s">
        <v>19</v>
      </c>
      <c r="K58" s="86" t="s">
        <v>39</v>
      </c>
      <c r="L58" s="85" t="s">
        <v>1575</v>
      </c>
      <c r="M58" s="181">
        <v>44880.0</v>
      </c>
      <c r="N58" s="181">
        <v>45245.0</v>
      </c>
      <c r="O58" s="91" t="s">
        <v>1628</v>
      </c>
      <c r="P58" s="92">
        <v>0.0</v>
      </c>
      <c r="Q58" s="85" t="s">
        <v>1629</v>
      </c>
      <c r="R58" s="296">
        <v>44909.0</v>
      </c>
      <c r="S58" s="85"/>
      <c r="T58" s="86"/>
      <c r="U58" s="86" t="s">
        <v>12</v>
      </c>
    </row>
    <row r="59" ht="12.75" customHeight="1">
      <c r="A59" s="141"/>
      <c r="B59" s="141"/>
      <c r="C59" s="141"/>
      <c r="D59" s="141"/>
      <c r="E59" s="142"/>
      <c r="F59" s="141"/>
      <c r="G59" s="141"/>
      <c r="H59" s="141"/>
      <c r="I59" s="141"/>
      <c r="J59" s="141"/>
      <c r="K59" s="141"/>
      <c r="L59" s="141"/>
      <c r="M59" s="144"/>
      <c r="N59" s="144"/>
      <c r="O59" s="141"/>
      <c r="P59" s="145"/>
      <c r="Q59" s="141"/>
      <c r="R59" s="143"/>
      <c r="S59" s="141"/>
      <c r="T59" s="141"/>
      <c r="U59" s="141"/>
    </row>
    <row r="60" ht="12.75" customHeight="1">
      <c r="A60" s="141"/>
      <c r="B60" s="141"/>
      <c r="C60" s="141"/>
      <c r="D60" s="141"/>
      <c r="E60" s="142"/>
      <c r="F60" s="141"/>
      <c r="G60" s="141"/>
      <c r="H60" s="141"/>
      <c r="I60" s="141"/>
      <c r="J60" s="141"/>
      <c r="K60" s="141"/>
      <c r="L60" s="141"/>
      <c r="M60" s="144"/>
      <c r="N60" s="144"/>
      <c r="O60" s="141"/>
      <c r="P60" s="145"/>
      <c r="Q60" s="141"/>
      <c r="R60" s="143"/>
      <c r="S60" s="141"/>
      <c r="T60" s="141"/>
      <c r="U60" s="141"/>
    </row>
    <row r="61" ht="12.75" customHeight="1">
      <c r="A61" s="141"/>
      <c r="B61" s="141"/>
      <c r="C61" s="141"/>
      <c r="D61" s="141"/>
      <c r="E61" s="142"/>
      <c r="F61" s="141"/>
      <c r="G61" s="141"/>
      <c r="H61" s="141"/>
      <c r="I61" s="141"/>
      <c r="J61" s="141"/>
      <c r="K61" s="141"/>
      <c r="L61" s="141"/>
      <c r="M61" s="144"/>
      <c r="N61" s="144"/>
      <c r="O61" s="141"/>
      <c r="P61" s="145"/>
      <c r="Q61" s="141"/>
      <c r="R61" s="143"/>
      <c r="S61" s="141"/>
      <c r="T61" s="141"/>
      <c r="U61" s="141"/>
    </row>
    <row r="62" ht="12.75" customHeight="1">
      <c r="A62" s="141"/>
      <c r="B62" s="141"/>
      <c r="C62" s="141"/>
      <c r="D62" s="141"/>
      <c r="E62" s="142"/>
      <c r="F62" s="141"/>
      <c r="G62" s="141"/>
      <c r="H62" s="141"/>
      <c r="I62" s="141"/>
      <c r="J62" s="141"/>
      <c r="K62" s="141"/>
      <c r="L62" s="141"/>
      <c r="M62" s="144"/>
      <c r="N62" s="144"/>
      <c r="O62" s="141"/>
      <c r="P62" s="145"/>
      <c r="Q62" s="141"/>
      <c r="R62" s="143"/>
      <c r="S62" s="141"/>
      <c r="T62" s="141"/>
      <c r="U62" s="141"/>
    </row>
    <row r="63" ht="12.75" customHeight="1">
      <c r="A63" s="141"/>
      <c r="B63" s="141"/>
      <c r="C63" s="141"/>
      <c r="D63" s="141"/>
      <c r="E63" s="142"/>
      <c r="F63" s="141"/>
      <c r="G63" s="141"/>
      <c r="H63" s="141"/>
      <c r="I63" s="141"/>
      <c r="J63" s="141"/>
      <c r="K63" s="141"/>
      <c r="L63" s="141"/>
      <c r="M63" s="144"/>
      <c r="N63" s="144"/>
      <c r="O63" s="141"/>
      <c r="P63" s="145"/>
      <c r="Q63" s="141"/>
      <c r="R63" s="143"/>
      <c r="S63" s="141"/>
      <c r="T63" s="141"/>
      <c r="U63" s="141"/>
    </row>
    <row r="64" ht="12.75" customHeight="1">
      <c r="A64" s="141"/>
      <c r="B64" s="141"/>
      <c r="C64" s="141"/>
      <c r="D64" s="141"/>
      <c r="E64" s="142"/>
      <c r="F64" s="141"/>
      <c r="G64" s="141"/>
      <c r="H64" s="141"/>
      <c r="I64" s="141"/>
      <c r="J64" s="141"/>
      <c r="K64" s="141"/>
      <c r="L64" s="141"/>
      <c r="M64" s="144"/>
      <c r="N64" s="144"/>
      <c r="O64" s="141"/>
      <c r="P64" s="145"/>
      <c r="Q64" s="141"/>
      <c r="R64" s="143"/>
      <c r="S64" s="141"/>
      <c r="T64" s="141"/>
      <c r="U64" s="141"/>
    </row>
    <row r="65" ht="12.75" customHeight="1">
      <c r="A65" s="141"/>
      <c r="B65" s="141"/>
      <c r="C65" s="141"/>
      <c r="D65" s="141"/>
      <c r="E65" s="142"/>
      <c r="F65" s="141"/>
      <c r="G65" s="141"/>
      <c r="H65" s="141"/>
      <c r="I65" s="141"/>
      <c r="J65" s="141"/>
      <c r="K65" s="141"/>
      <c r="L65" s="141"/>
      <c r="M65" s="144"/>
      <c r="N65" s="144"/>
      <c r="O65" s="141"/>
      <c r="P65" s="145"/>
      <c r="Q65" s="141"/>
      <c r="R65" s="143"/>
      <c r="S65" s="141"/>
      <c r="T65" s="141"/>
      <c r="U65" s="141"/>
    </row>
    <row r="66" ht="12.75" customHeight="1">
      <c r="A66" s="141"/>
      <c r="B66" s="141"/>
      <c r="C66" s="141"/>
      <c r="D66" s="141"/>
      <c r="E66" s="142"/>
      <c r="F66" s="141"/>
      <c r="G66" s="141"/>
      <c r="H66" s="141"/>
      <c r="I66" s="141"/>
      <c r="J66" s="141"/>
      <c r="K66" s="141"/>
      <c r="L66" s="141"/>
      <c r="M66" s="144"/>
      <c r="N66" s="144"/>
      <c r="O66" s="141"/>
      <c r="P66" s="145"/>
      <c r="Q66" s="141"/>
      <c r="R66" s="143"/>
      <c r="S66" s="141"/>
      <c r="T66" s="141"/>
      <c r="U66" s="141"/>
    </row>
    <row r="67" ht="12.75" customHeight="1">
      <c r="A67" s="141"/>
      <c r="B67" s="141"/>
      <c r="C67" s="141"/>
      <c r="D67" s="141"/>
      <c r="E67" s="142"/>
      <c r="F67" s="141"/>
      <c r="G67" s="141"/>
      <c r="H67" s="141"/>
      <c r="I67" s="141"/>
      <c r="J67" s="141"/>
      <c r="K67" s="141"/>
      <c r="L67" s="141"/>
      <c r="M67" s="144"/>
      <c r="N67" s="144"/>
      <c r="O67" s="141"/>
      <c r="P67" s="145"/>
      <c r="Q67" s="141"/>
      <c r="R67" s="143"/>
      <c r="S67" s="141"/>
      <c r="T67" s="141"/>
      <c r="U67" s="141"/>
    </row>
    <row r="68" ht="12.75" customHeight="1">
      <c r="A68" s="141"/>
      <c r="B68" s="141"/>
      <c r="C68" s="141"/>
      <c r="D68" s="141"/>
      <c r="E68" s="142"/>
      <c r="F68" s="141"/>
      <c r="G68" s="141"/>
      <c r="H68" s="141"/>
      <c r="I68" s="141"/>
      <c r="J68" s="141"/>
      <c r="K68" s="141"/>
      <c r="L68" s="141"/>
      <c r="M68" s="144"/>
      <c r="N68" s="144"/>
      <c r="O68" s="141"/>
      <c r="P68" s="145"/>
      <c r="Q68" s="141"/>
      <c r="R68" s="143"/>
      <c r="S68" s="141"/>
      <c r="T68" s="141"/>
      <c r="U68" s="141"/>
    </row>
    <row r="69" ht="12.75" customHeight="1">
      <c r="A69" s="141"/>
      <c r="B69" s="141"/>
      <c r="C69" s="141"/>
      <c r="D69" s="141"/>
      <c r="E69" s="142"/>
      <c r="F69" s="141"/>
      <c r="G69" s="141"/>
      <c r="H69" s="141"/>
      <c r="I69" s="141"/>
      <c r="J69" s="141"/>
      <c r="K69" s="141"/>
      <c r="L69" s="141"/>
      <c r="M69" s="144"/>
      <c r="N69" s="144"/>
      <c r="O69" s="141"/>
      <c r="P69" s="145"/>
      <c r="Q69" s="141"/>
      <c r="R69" s="143"/>
      <c r="S69" s="141"/>
      <c r="T69" s="141"/>
      <c r="U69" s="141"/>
    </row>
    <row r="70" ht="12.75" customHeight="1">
      <c r="A70" s="141"/>
      <c r="B70" s="141"/>
      <c r="C70" s="141"/>
      <c r="D70" s="141"/>
      <c r="E70" s="142"/>
      <c r="F70" s="141"/>
      <c r="G70" s="141"/>
      <c r="H70" s="141"/>
      <c r="I70" s="141"/>
      <c r="J70" s="141"/>
      <c r="K70" s="141"/>
      <c r="L70" s="141"/>
      <c r="M70" s="144"/>
      <c r="N70" s="144"/>
      <c r="O70" s="141"/>
      <c r="P70" s="145"/>
      <c r="Q70" s="141"/>
      <c r="R70" s="143"/>
      <c r="S70" s="141"/>
      <c r="T70" s="141"/>
      <c r="U70" s="141"/>
    </row>
    <row r="71" ht="12.75" customHeight="1">
      <c r="A71" s="141"/>
      <c r="B71" s="141"/>
      <c r="C71" s="141"/>
      <c r="D71" s="141"/>
      <c r="E71" s="142"/>
      <c r="F71" s="141"/>
      <c r="G71" s="141"/>
      <c r="H71" s="141"/>
      <c r="I71" s="141"/>
      <c r="J71" s="141"/>
      <c r="K71" s="141"/>
      <c r="L71" s="141"/>
      <c r="M71" s="144"/>
      <c r="N71" s="144"/>
      <c r="O71" s="141"/>
      <c r="P71" s="145"/>
      <c r="Q71" s="141"/>
      <c r="R71" s="143"/>
      <c r="S71" s="141"/>
      <c r="T71" s="141"/>
      <c r="U71" s="141"/>
    </row>
    <row r="72" ht="12.75" customHeight="1">
      <c r="A72" s="141"/>
      <c r="B72" s="141"/>
      <c r="C72" s="141"/>
      <c r="D72" s="141"/>
      <c r="E72" s="142"/>
      <c r="F72" s="141"/>
      <c r="G72" s="141"/>
      <c r="H72" s="141"/>
      <c r="I72" s="141"/>
      <c r="J72" s="141"/>
      <c r="K72" s="141"/>
      <c r="L72" s="141"/>
      <c r="M72" s="144"/>
      <c r="N72" s="144"/>
      <c r="O72" s="141"/>
      <c r="P72" s="145"/>
      <c r="Q72" s="141"/>
      <c r="R72" s="143"/>
      <c r="S72" s="141"/>
      <c r="T72" s="141"/>
      <c r="U72" s="141"/>
    </row>
    <row r="73" ht="12.75" customHeight="1">
      <c r="A73" s="141"/>
      <c r="B73" s="141"/>
      <c r="C73" s="141"/>
      <c r="D73" s="141"/>
      <c r="E73" s="142"/>
      <c r="F73" s="141"/>
      <c r="G73" s="141"/>
      <c r="H73" s="141"/>
      <c r="I73" s="141"/>
      <c r="J73" s="141"/>
      <c r="K73" s="141"/>
      <c r="L73" s="141"/>
      <c r="M73" s="144"/>
      <c r="N73" s="144"/>
      <c r="O73" s="141"/>
      <c r="P73" s="145"/>
      <c r="Q73" s="141"/>
      <c r="R73" s="143"/>
      <c r="S73" s="141"/>
      <c r="T73" s="141"/>
      <c r="U73" s="141"/>
    </row>
    <row r="74" ht="12.75" customHeight="1">
      <c r="A74" s="141"/>
      <c r="B74" s="141"/>
      <c r="C74" s="141"/>
      <c r="D74" s="141"/>
      <c r="E74" s="142"/>
      <c r="F74" s="141"/>
      <c r="G74" s="141"/>
      <c r="H74" s="141"/>
      <c r="I74" s="141"/>
      <c r="J74" s="141"/>
      <c r="K74" s="141"/>
      <c r="L74" s="141"/>
      <c r="M74" s="144"/>
      <c r="N74" s="144"/>
      <c r="O74" s="141"/>
      <c r="P74" s="145"/>
      <c r="Q74" s="141"/>
      <c r="R74" s="143"/>
      <c r="S74" s="141"/>
      <c r="T74" s="141"/>
      <c r="U74" s="141"/>
    </row>
    <row r="75" ht="12.75" customHeight="1">
      <c r="A75" s="141"/>
      <c r="B75" s="141"/>
      <c r="C75" s="141"/>
      <c r="D75" s="141"/>
      <c r="E75" s="142"/>
      <c r="F75" s="141"/>
      <c r="G75" s="141"/>
      <c r="H75" s="141"/>
      <c r="I75" s="141"/>
      <c r="J75" s="141"/>
      <c r="K75" s="141"/>
      <c r="L75" s="141"/>
      <c r="M75" s="144"/>
      <c r="N75" s="144"/>
      <c r="O75" s="141"/>
      <c r="P75" s="145"/>
      <c r="Q75" s="141"/>
      <c r="R75" s="143"/>
      <c r="S75" s="141"/>
      <c r="T75" s="141"/>
      <c r="U75" s="141"/>
    </row>
    <row r="76" ht="12.75" customHeight="1">
      <c r="A76" s="141"/>
      <c r="B76" s="141"/>
      <c r="C76" s="141"/>
      <c r="D76" s="141"/>
      <c r="E76" s="142"/>
      <c r="F76" s="141"/>
      <c r="G76" s="141"/>
      <c r="H76" s="141"/>
      <c r="I76" s="141"/>
      <c r="J76" s="141"/>
      <c r="K76" s="141"/>
      <c r="L76" s="141"/>
      <c r="M76" s="144"/>
      <c r="N76" s="144"/>
      <c r="O76" s="141"/>
      <c r="P76" s="145"/>
      <c r="Q76" s="141"/>
      <c r="R76" s="143"/>
      <c r="S76" s="141"/>
      <c r="T76" s="141"/>
      <c r="U76" s="141"/>
    </row>
    <row r="77" ht="12.75" customHeight="1">
      <c r="A77" s="141"/>
      <c r="B77" s="141"/>
      <c r="C77" s="141"/>
      <c r="D77" s="141"/>
      <c r="E77" s="142"/>
      <c r="F77" s="141"/>
      <c r="G77" s="141"/>
      <c r="H77" s="141"/>
      <c r="I77" s="141"/>
      <c r="J77" s="141"/>
      <c r="K77" s="141"/>
      <c r="L77" s="141"/>
      <c r="M77" s="144"/>
      <c r="N77" s="144"/>
      <c r="O77" s="141"/>
      <c r="P77" s="145"/>
      <c r="Q77" s="141"/>
      <c r="R77" s="143"/>
      <c r="S77" s="141"/>
      <c r="T77" s="141"/>
      <c r="U77" s="141"/>
    </row>
    <row r="78" ht="12.75" customHeight="1">
      <c r="A78" s="141"/>
      <c r="B78" s="141"/>
      <c r="C78" s="141"/>
      <c r="D78" s="141"/>
      <c r="E78" s="142"/>
      <c r="F78" s="141"/>
      <c r="G78" s="141"/>
      <c r="H78" s="141"/>
      <c r="I78" s="141"/>
      <c r="J78" s="141"/>
      <c r="K78" s="141"/>
      <c r="L78" s="141"/>
      <c r="M78" s="144"/>
      <c r="N78" s="144"/>
      <c r="O78" s="141"/>
      <c r="P78" s="145"/>
      <c r="Q78" s="141"/>
      <c r="R78" s="143"/>
      <c r="S78" s="141"/>
      <c r="T78" s="141"/>
      <c r="U78" s="141"/>
    </row>
    <row r="79" ht="12.75" customHeight="1">
      <c r="A79" s="141"/>
      <c r="B79" s="141"/>
      <c r="C79" s="141"/>
      <c r="D79" s="141"/>
      <c r="E79" s="142"/>
      <c r="F79" s="141"/>
      <c r="G79" s="141"/>
      <c r="H79" s="141"/>
      <c r="I79" s="141"/>
      <c r="J79" s="141"/>
      <c r="K79" s="141"/>
      <c r="L79" s="141"/>
      <c r="M79" s="144"/>
      <c r="N79" s="144"/>
      <c r="O79" s="141"/>
      <c r="P79" s="145"/>
      <c r="Q79" s="141"/>
      <c r="R79" s="143"/>
      <c r="S79" s="141"/>
      <c r="T79" s="141"/>
      <c r="U79" s="141"/>
    </row>
    <row r="80" ht="12.75" customHeight="1">
      <c r="A80" s="141"/>
      <c r="B80" s="141"/>
      <c r="C80" s="141"/>
      <c r="D80" s="141"/>
      <c r="E80" s="142"/>
      <c r="F80" s="141"/>
      <c r="G80" s="141"/>
      <c r="H80" s="141"/>
      <c r="I80" s="141"/>
      <c r="J80" s="141"/>
      <c r="K80" s="141"/>
      <c r="L80" s="141"/>
      <c r="M80" s="144"/>
      <c r="N80" s="144"/>
      <c r="O80" s="141"/>
      <c r="P80" s="145"/>
      <c r="Q80" s="141"/>
      <c r="R80" s="143"/>
      <c r="S80" s="141"/>
      <c r="T80" s="141"/>
      <c r="U80" s="141"/>
    </row>
    <row r="81" ht="12.75" customHeight="1">
      <c r="A81" s="141"/>
      <c r="B81" s="141"/>
      <c r="C81" s="141"/>
      <c r="D81" s="141"/>
      <c r="E81" s="142"/>
      <c r="F81" s="141"/>
      <c r="G81" s="141"/>
      <c r="H81" s="141"/>
      <c r="I81" s="141"/>
      <c r="J81" s="141"/>
      <c r="K81" s="141"/>
      <c r="L81" s="141"/>
      <c r="M81" s="144"/>
      <c r="N81" s="144"/>
      <c r="O81" s="141"/>
      <c r="P81" s="145"/>
      <c r="Q81" s="141"/>
      <c r="R81" s="143"/>
      <c r="S81" s="141"/>
      <c r="T81" s="141"/>
      <c r="U81" s="141"/>
    </row>
    <row r="82" ht="12.75" customHeight="1">
      <c r="A82" s="141"/>
      <c r="B82" s="141"/>
      <c r="C82" s="141"/>
      <c r="D82" s="141"/>
      <c r="E82" s="142"/>
      <c r="F82" s="141"/>
      <c r="G82" s="141"/>
      <c r="H82" s="141"/>
      <c r="I82" s="141"/>
      <c r="J82" s="141"/>
      <c r="K82" s="141"/>
      <c r="L82" s="141"/>
      <c r="M82" s="144"/>
      <c r="N82" s="144"/>
      <c r="O82" s="141"/>
      <c r="P82" s="145"/>
      <c r="Q82" s="141"/>
      <c r="R82" s="143"/>
      <c r="S82" s="141"/>
      <c r="T82" s="141"/>
      <c r="U82" s="141"/>
    </row>
    <row r="83" ht="12.75" customHeight="1">
      <c r="A83" s="141"/>
      <c r="B83" s="141"/>
      <c r="C83" s="141"/>
      <c r="D83" s="141"/>
      <c r="E83" s="142"/>
      <c r="F83" s="141"/>
      <c r="G83" s="141"/>
      <c r="H83" s="141"/>
      <c r="I83" s="141"/>
      <c r="J83" s="141"/>
      <c r="K83" s="141"/>
      <c r="L83" s="141"/>
      <c r="M83" s="144"/>
      <c r="N83" s="144"/>
      <c r="O83" s="141"/>
      <c r="P83" s="145"/>
      <c r="Q83" s="141"/>
      <c r="R83" s="143"/>
      <c r="S83" s="141"/>
      <c r="T83" s="141"/>
      <c r="U83" s="141"/>
    </row>
    <row r="84" ht="12.75" customHeight="1">
      <c r="A84" s="141"/>
      <c r="B84" s="141"/>
      <c r="C84" s="141"/>
      <c r="D84" s="141"/>
      <c r="E84" s="142"/>
      <c r="F84" s="141"/>
      <c r="G84" s="141"/>
      <c r="H84" s="141"/>
      <c r="I84" s="141"/>
      <c r="J84" s="141"/>
      <c r="K84" s="141"/>
      <c r="L84" s="141"/>
      <c r="M84" s="144"/>
      <c r="N84" s="144"/>
      <c r="O84" s="141"/>
      <c r="P84" s="145"/>
      <c r="Q84" s="141"/>
      <c r="R84" s="143"/>
      <c r="S84" s="141"/>
      <c r="T84" s="141"/>
      <c r="U84" s="141"/>
    </row>
    <row r="85" ht="12.75" customHeight="1">
      <c r="A85" s="141"/>
      <c r="B85" s="141"/>
      <c r="C85" s="141"/>
      <c r="D85" s="141"/>
      <c r="E85" s="142"/>
      <c r="F85" s="141"/>
      <c r="G85" s="141"/>
      <c r="H85" s="141"/>
      <c r="I85" s="141"/>
      <c r="J85" s="141"/>
      <c r="K85" s="141"/>
      <c r="L85" s="141"/>
      <c r="M85" s="144"/>
      <c r="N85" s="144"/>
      <c r="O85" s="141"/>
      <c r="P85" s="145"/>
      <c r="Q85" s="141"/>
      <c r="R85" s="143"/>
      <c r="S85" s="141"/>
      <c r="T85" s="141"/>
      <c r="U85" s="141"/>
    </row>
    <row r="86" ht="12.75" customHeight="1">
      <c r="A86" s="141"/>
      <c r="B86" s="141"/>
      <c r="C86" s="141"/>
      <c r="D86" s="141"/>
      <c r="E86" s="142"/>
      <c r="F86" s="141"/>
      <c r="G86" s="141"/>
      <c r="H86" s="141"/>
      <c r="I86" s="141"/>
      <c r="J86" s="141"/>
      <c r="K86" s="141"/>
      <c r="L86" s="141"/>
      <c r="M86" s="144"/>
      <c r="N86" s="144"/>
      <c r="O86" s="141"/>
      <c r="P86" s="145"/>
      <c r="Q86" s="141"/>
      <c r="R86" s="143"/>
      <c r="S86" s="141"/>
      <c r="T86" s="141"/>
      <c r="U86" s="141"/>
    </row>
    <row r="87" ht="12.75" customHeight="1">
      <c r="A87" s="141"/>
      <c r="B87" s="141"/>
      <c r="C87" s="141"/>
      <c r="D87" s="141"/>
      <c r="E87" s="142"/>
      <c r="F87" s="141"/>
      <c r="G87" s="141"/>
      <c r="H87" s="141"/>
      <c r="I87" s="141"/>
      <c r="J87" s="141"/>
      <c r="K87" s="141"/>
      <c r="L87" s="141"/>
      <c r="M87" s="144"/>
      <c r="N87" s="144"/>
      <c r="O87" s="141"/>
      <c r="P87" s="145"/>
      <c r="Q87" s="141"/>
      <c r="R87" s="143"/>
      <c r="S87" s="141"/>
      <c r="T87" s="141"/>
      <c r="U87" s="141"/>
    </row>
    <row r="88" ht="12.75" customHeight="1">
      <c r="A88" s="141"/>
      <c r="B88" s="141"/>
      <c r="C88" s="141"/>
      <c r="D88" s="141"/>
      <c r="E88" s="142"/>
      <c r="F88" s="141"/>
      <c r="G88" s="141"/>
      <c r="H88" s="141"/>
      <c r="I88" s="141"/>
      <c r="J88" s="141"/>
      <c r="K88" s="141"/>
      <c r="L88" s="141"/>
      <c r="M88" s="144"/>
      <c r="N88" s="144"/>
      <c r="O88" s="141"/>
      <c r="P88" s="145"/>
      <c r="Q88" s="141"/>
      <c r="R88" s="143"/>
      <c r="S88" s="141"/>
      <c r="T88" s="141"/>
      <c r="U88" s="141"/>
    </row>
    <row r="89" ht="12.75" customHeight="1">
      <c r="A89" s="141"/>
      <c r="B89" s="141"/>
      <c r="C89" s="141"/>
      <c r="D89" s="141"/>
      <c r="E89" s="142"/>
      <c r="F89" s="141"/>
      <c r="G89" s="141"/>
      <c r="H89" s="141"/>
      <c r="I89" s="141"/>
      <c r="J89" s="141"/>
      <c r="K89" s="141"/>
      <c r="L89" s="141"/>
      <c r="M89" s="144"/>
      <c r="N89" s="144"/>
      <c r="O89" s="141"/>
      <c r="P89" s="145"/>
      <c r="Q89" s="141"/>
      <c r="R89" s="143"/>
      <c r="S89" s="141"/>
      <c r="T89" s="141"/>
      <c r="U89" s="141"/>
    </row>
    <row r="90" ht="12.75" customHeight="1">
      <c r="A90" s="141"/>
      <c r="B90" s="141"/>
      <c r="C90" s="141"/>
      <c r="D90" s="141"/>
      <c r="E90" s="142"/>
      <c r="F90" s="141"/>
      <c r="G90" s="141"/>
      <c r="H90" s="141"/>
      <c r="I90" s="141"/>
      <c r="J90" s="141"/>
      <c r="K90" s="141"/>
      <c r="L90" s="141"/>
      <c r="M90" s="144"/>
      <c r="N90" s="144"/>
      <c r="O90" s="141"/>
      <c r="P90" s="145"/>
      <c r="Q90" s="141"/>
      <c r="R90" s="143"/>
      <c r="S90" s="141"/>
      <c r="T90" s="141"/>
      <c r="U90" s="141"/>
    </row>
    <row r="91" ht="12.75" customHeight="1">
      <c r="A91" s="141"/>
      <c r="B91" s="141"/>
      <c r="C91" s="141"/>
      <c r="D91" s="141"/>
      <c r="E91" s="142"/>
      <c r="F91" s="141"/>
      <c r="G91" s="141"/>
      <c r="H91" s="141"/>
      <c r="I91" s="141"/>
      <c r="J91" s="141"/>
      <c r="K91" s="141"/>
      <c r="L91" s="141"/>
      <c r="M91" s="144"/>
      <c r="N91" s="144"/>
      <c r="O91" s="141"/>
      <c r="P91" s="145"/>
      <c r="Q91" s="141"/>
      <c r="R91" s="143"/>
      <c r="S91" s="141"/>
      <c r="T91" s="141"/>
      <c r="U91" s="141"/>
    </row>
    <row r="92" ht="12.75" customHeight="1">
      <c r="A92" s="141"/>
      <c r="B92" s="141"/>
      <c r="C92" s="141"/>
      <c r="D92" s="141"/>
      <c r="E92" s="142"/>
      <c r="F92" s="141"/>
      <c r="G92" s="141"/>
      <c r="H92" s="141"/>
      <c r="I92" s="141"/>
      <c r="J92" s="141"/>
      <c r="K92" s="141"/>
      <c r="L92" s="141"/>
      <c r="M92" s="144"/>
      <c r="N92" s="144"/>
      <c r="O92" s="141"/>
      <c r="P92" s="145"/>
      <c r="Q92" s="141"/>
      <c r="R92" s="143"/>
      <c r="S92" s="141"/>
      <c r="T92" s="141"/>
      <c r="U92" s="141"/>
    </row>
    <row r="93" ht="12.75" customHeight="1">
      <c r="A93" s="141"/>
      <c r="B93" s="141"/>
      <c r="C93" s="141"/>
      <c r="D93" s="141"/>
      <c r="E93" s="142"/>
      <c r="F93" s="141"/>
      <c r="G93" s="141"/>
      <c r="H93" s="141"/>
      <c r="I93" s="141"/>
      <c r="J93" s="141"/>
      <c r="K93" s="141"/>
      <c r="L93" s="141"/>
      <c r="M93" s="144"/>
      <c r="N93" s="144"/>
      <c r="O93" s="141"/>
      <c r="P93" s="145"/>
      <c r="Q93" s="141"/>
      <c r="R93" s="143"/>
      <c r="S93" s="141"/>
      <c r="T93" s="141"/>
      <c r="U93" s="141"/>
    </row>
    <row r="94" ht="12.75" customHeight="1">
      <c r="A94" s="141"/>
      <c r="B94" s="141"/>
      <c r="C94" s="141"/>
      <c r="D94" s="141"/>
      <c r="E94" s="142"/>
      <c r="F94" s="141"/>
      <c r="G94" s="141"/>
      <c r="H94" s="141"/>
      <c r="I94" s="141"/>
      <c r="J94" s="141"/>
      <c r="K94" s="141"/>
      <c r="L94" s="141"/>
      <c r="M94" s="144"/>
      <c r="N94" s="144"/>
      <c r="O94" s="141"/>
      <c r="P94" s="145"/>
      <c r="Q94" s="141"/>
      <c r="R94" s="143"/>
      <c r="S94" s="141"/>
      <c r="T94" s="141"/>
      <c r="U94" s="141"/>
    </row>
    <row r="95" ht="12.75" customHeight="1">
      <c r="A95" s="141"/>
      <c r="B95" s="141"/>
      <c r="C95" s="141"/>
      <c r="D95" s="141"/>
      <c r="E95" s="142"/>
      <c r="F95" s="141"/>
      <c r="G95" s="141"/>
      <c r="H95" s="141"/>
      <c r="I95" s="141"/>
      <c r="J95" s="141"/>
      <c r="K95" s="141"/>
      <c r="L95" s="141"/>
      <c r="M95" s="144"/>
      <c r="N95" s="144"/>
      <c r="O95" s="141"/>
      <c r="P95" s="145"/>
      <c r="Q95" s="141"/>
      <c r="R95" s="143"/>
      <c r="S95" s="141"/>
      <c r="T95" s="141"/>
      <c r="U95" s="141"/>
    </row>
    <row r="96" ht="12.75" customHeight="1">
      <c r="A96" s="141"/>
      <c r="B96" s="141"/>
      <c r="C96" s="141"/>
      <c r="D96" s="141"/>
      <c r="E96" s="142"/>
      <c r="F96" s="141"/>
      <c r="G96" s="141"/>
      <c r="H96" s="141"/>
      <c r="I96" s="141"/>
      <c r="J96" s="141"/>
      <c r="K96" s="141"/>
      <c r="L96" s="141"/>
      <c r="M96" s="144"/>
      <c r="N96" s="144"/>
      <c r="O96" s="141"/>
      <c r="P96" s="145"/>
      <c r="Q96" s="141"/>
      <c r="R96" s="143"/>
      <c r="S96" s="141"/>
      <c r="T96" s="141"/>
      <c r="U96" s="141"/>
    </row>
    <row r="97" ht="12.75" customHeight="1">
      <c r="A97" s="141"/>
      <c r="B97" s="141"/>
      <c r="C97" s="141"/>
      <c r="D97" s="141"/>
      <c r="E97" s="142"/>
      <c r="F97" s="141"/>
      <c r="G97" s="141"/>
      <c r="H97" s="141"/>
      <c r="I97" s="141"/>
      <c r="J97" s="141"/>
      <c r="K97" s="141"/>
      <c r="L97" s="141"/>
      <c r="M97" s="144"/>
      <c r="N97" s="144"/>
      <c r="O97" s="141"/>
      <c r="P97" s="145"/>
      <c r="Q97" s="141"/>
      <c r="R97" s="143"/>
      <c r="S97" s="141"/>
      <c r="T97" s="141"/>
      <c r="U97" s="141"/>
    </row>
    <row r="98" ht="12.75" customHeight="1">
      <c r="A98" s="141"/>
      <c r="B98" s="141"/>
      <c r="C98" s="141"/>
      <c r="D98" s="141"/>
      <c r="E98" s="142"/>
      <c r="F98" s="141"/>
      <c r="G98" s="141"/>
      <c r="H98" s="141"/>
      <c r="I98" s="141"/>
      <c r="J98" s="141"/>
      <c r="K98" s="141"/>
      <c r="L98" s="141"/>
      <c r="M98" s="144"/>
      <c r="N98" s="144"/>
      <c r="O98" s="141"/>
      <c r="P98" s="145"/>
      <c r="Q98" s="141"/>
      <c r="R98" s="143"/>
      <c r="S98" s="141"/>
      <c r="T98" s="141"/>
      <c r="U98" s="141"/>
    </row>
    <row r="99" ht="12.75" customHeight="1">
      <c r="A99" s="141"/>
      <c r="B99" s="141"/>
      <c r="C99" s="141"/>
      <c r="D99" s="141"/>
      <c r="E99" s="142"/>
      <c r="F99" s="141"/>
      <c r="G99" s="141"/>
      <c r="H99" s="141"/>
      <c r="I99" s="141"/>
      <c r="J99" s="141"/>
      <c r="K99" s="141"/>
      <c r="L99" s="141"/>
      <c r="M99" s="144"/>
      <c r="N99" s="144"/>
      <c r="O99" s="141"/>
      <c r="P99" s="145"/>
      <c r="Q99" s="141"/>
      <c r="R99" s="143"/>
      <c r="S99" s="141"/>
      <c r="T99" s="141"/>
      <c r="U99" s="141"/>
    </row>
    <row r="100" ht="12.75" customHeight="1">
      <c r="A100" s="141"/>
      <c r="B100" s="141"/>
      <c r="C100" s="141"/>
      <c r="D100" s="141"/>
      <c r="E100" s="142"/>
      <c r="F100" s="141"/>
      <c r="G100" s="141"/>
      <c r="H100" s="141"/>
      <c r="I100" s="141"/>
      <c r="J100" s="141"/>
      <c r="K100" s="141"/>
      <c r="L100" s="141"/>
      <c r="M100" s="144"/>
      <c r="N100" s="144"/>
      <c r="O100" s="141"/>
      <c r="P100" s="145"/>
      <c r="Q100" s="141"/>
      <c r="R100" s="143"/>
      <c r="S100" s="141"/>
      <c r="T100" s="141"/>
      <c r="U100" s="141"/>
    </row>
    <row r="101" ht="12.75" customHeight="1">
      <c r="A101" s="141"/>
      <c r="B101" s="141"/>
      <c r="C101" s="141"/>
      <c r="D101" s="141"/>
      <c r="E101" s="142"/>
      <c r="F101" s="141"/>
      <c r="G101" s="141"/>
      <c r="H101" s="141"/>
      <c r="I101" s="141"/>
      <c r="J101" s="141"/>
      <c r="K101" s="141"/>
      <c r="L101" s="141"/>
      <c r="M101" s="144"/>
      <c r="N101" s="144"/>
      <c r="O101" s="141"/>
      <c r="P101" s="145"/>
      <c r="Q101" s="141"/>
      <c r="R101" s="143"/>
      <c r="S101" s="141"/>
      <c r="T101" s="141"/>
      <c r="U101" s="141"/>
    </row>
    <row r="102" ht="12.75" customHeight="1">
      <c r="A102" s="141"/>
      <c r="B102" s="141"/>
      <c r="C102" s="141"/>
      <c r="D102" s="141"/>
      <c r="E102" s="142"/>
      <c r="F102" s="141"/>
      <c r="G102" s="141"/>
      <c r="H102" s="141"/>
      <c r="I102" s="141"/>
      <c r="J102" s="141"/>
      <c r="K102" s="141"/>
      <c r="L102" s="141"/>
      <c r="M102" s="144"/>
      <c r="N102" s="144"/>
      <c r="O102" s="141"/>
      <c r="P102" s="145"/>
      <c r="Q102" s="141"/>
      <c r="R102" s="143"/>
      <c r="S102" s="141"/>
      <c r="T102" s="141"/>
      <c r="U102" s="141"/>
    </row>
    <row r="103" ht="12.75" customHeight="1">
      <c r="A103" s="141"/>
      <c r="B103" s="141"/>
      <c r="C103" s="141"/>
      <c r="D103" s="141"/>
      <c r="E103" s="142"/>
      <c r="F103" s="141"/>
      <c r="G103" s="141"/>
      <c r="H103" s="141"/>
      <c r="I103" s="141"/>
      <c r="J103" s="141"/>
      <c r="K103" s="141"/>
      <c r="L103" s="141"/>
      <c r="M103" s="144"/>
      <c r="N103" s="144"/>
      <c r="O103" s="141"/>
      <c r="P103" s="145"/>
      <c r="Q103" s="141"/>
      <c r="R103" s="143"/>
      <c r="S103" s="141"/>
      <c r="T103" s="141"/>
      <c r="U103" s="141"/>
    </row>
    <row r="104" ht="12.75" customHeight="1">
      <c r="A104" s="141"/>
      <c r="B104" s="141"/>
      <c r="C104" s="141"/>
      <c r="D104" s="141"/>
      <c r="E104" s="142"/>
      <c r="F104" s="141"/>
      <c r="G104" s="141"/>
      <c r="H104" s="141"/>
      <c r="I104" s="141"/>
      <c r="J104" s="141"/>
      <c r="K104" s="141"/>
      <c r="L104" s="141"/>
      <c r="M104" s="144"/>
      <c r="N104" s="144"/>
      <c r="O104" s="141"/>
      <c r="P104" s="145"/>
      <c r="Q104" s="141"/>
      <c r="R104" s="143"/>
      <c r="S104" s="141"/>
      <c r="T104" s="141"/>
      <c r="U104" s="141"/>
    </row>
    <row r="105" ht="12.75" customHeight="1">
      <c r="A105" s="141"/>
      <c r="B105" s="141"/>
      <c r="C105" s="141"/>
      <c r="D105" s="141"/>
      <c r="E105" s="142"/>
      <c r="F105" s="141"/>
      <c r="G105" s="141"/>
      <c r="H105" s="141"/>
      <c r="I105" s="141"/>
      <c r="J105" s="141"/>
      <c r="K105" s="141"/>
      <c r="L105" s="141"/>
      <c r="M105" s="144"/>
      <c r="N105" s="144"/>
      <c r="O105" s="141"/>
      <c r="P105" s="145"/>
      <c r="Q105" s="141"/>
      <c r="R105" s="143"/>
      <c r="S105" s="141"/>
      <c r="T105" s="141"/>
      <c r="U105" s="141"/>
    </row>
    <row r="106" ht="12.75" customHeight="1">
      <c r="A106" s="141"/>
      <c r="B106" s="141"/>
      <c r="C106" s="141"/>
      <c r="D106" s="141"/>
      <c r="E106" s="142"/>
      <c r="F106" s="141"/>
      <c r="G106" s="141"/>
      <c r="H106" s="141"/>
      <c r="I106" s="141"/>
      <c r="J106" s="141"/>
      <c r="K106" s="141"/>
      <c r="L106" s="141"/>
      <c r="M106" s="144"/>
      <c r="N106" s="144"/>
      <c r="O106" s="141"/>
      <c r="P106" s="145"/>
      <c r="Q106" s="141"/>
      <c r="R106" s="143"/>
      <c r="S106" s="141"/>
      <c r="T106" s="141"/>
      <c r="U106" s="141"/>
    </row>
    <row r="107" ht="12.75" customHeight="1">
      <c r="A107" s="141"/>
      <c r="B107" s="141"/>
      <c r="C107" s="141"/>
      <c r="D107" s="141"/>
      <c r="E107" s="142"/>
      <c r="F107" s="141"/>
      <c r="G107" s="141"/>
      <c r="H107" s="141"/>
      <c r="I107" s="141"/>
      <c r="J107" s="141"/>
      <c r="K107" s="141"/>
      <c r="L107" s="141"/>
      <c r="M107" s="144"/>
      <c r="N107" s="144"/>
      <c r="O107" s="141"/>
      <c r="P107" s="145"/>
      <c r="Q107" s="141"/>
      <c r="R107" s="143"/>
      <c r="S107" s="141"/>
      <c r="T107" s="141"/>
      <c r="U107" s="141"/>
    </row>
    <row r="108" ht="12.75" customHeight="1">
      <c r="A108" s="141"/>
      <c r="B108" s="141"/>
      <c r="C108" s="141"/>
      <c r="D108" s="141"/>
      <c r="E108" s="142"/>
      <c r="F108" s="141"/>
      <c r="G108" s="141"/>
      <c r="H108" s="141"/>
      <c r="I108" s="141"/>
      <c r="J108" s="141"/>
      <c r="K108" s="141"/>
      <c r="L108" s="141"/>
      <c r="M108" s="144"/>
      <c r="N108" s="144"/>
      <c r="O108" s="141"/>
      <c r="P108" s="145"/>
      <c r="Q108" s="141"/>
      <c r="R108" s="143"/>
      <c r="S108" s="141"/>
      <c r="T108" s="141"/>
      <c r="U108" s="141"/>
    </row>
    <row r="109" ht="12.75" customHeight="1">
      <c r="A109" s="141"/>
      <c r="B109" s="141"/>
      <c r="C109" s="141"/>
      <c r="D109" s="141"/>
      <c r="E109" s="142"/>
      <c r="F109" s="141"/>
      <c r="G109" s="141"/>
      <c r="H109" s="141"/>
      <c r="I109" s="141"/>
      <c r="J109" s="141"/>
      <c r="K109" s="141"/>
      <c r="L109" s="141"/>
      <c r="M109" s="144"/>
      <c r="N109" s="144"/>
      <c r="O109" s="141"/>
      <c r="P109" s="145"/>
      <c r="Q109" s="141"/>
      <c r="R109" s="143"/>
      <c r="S109" s="141"/>
      <c r="T109" s="141"/>
      <c r="U109" s="141"/>
    </row>
    <row r="110" ht="12.75" customHeight="1">
      <c r="A110" s="141"/>
      <c r="B110" s="141"/>
      <c r="C110" s="141"/>
      <c r="D110" s="141"/>
      <c r="E110" s="142"/>
      <c r="F110" s="141"/>
      <c r="G110" s="141"/>
      <c r="H110" s="141"/>
      <c r="I110" s="141"/>
      <c r="J110" s="141"/>
      <c r="K110" s="141"/>
      <c r="L110" s="141"/>
      <c r="M110" s="144"/>
      <c r="N110" s="144"/>
      <c r="O110" s="141"/>
      <c r="P110" s="145"/>
      <c r="Q110" s="141"/>
      <c r="R110" s="143"/>
      <c r="S110" s="141"/>
      <c r="T110" s="141"/>
      <c r="U110" s="141"/>
    </row>
    <row r="111" ht="12.75" customHeight="1">
      <c r="A111" s="141"/>
      <c r="B111" s="141"/>
      <c r="C111" s="141"/>
      <c r="D111" s="141"/>
      <c r="E111" s="142"/>
      <c r="F111" s="141"/>
      <c r="G111" s="141"/>
      <c r="H111" s="141"/>
      <c r="I111" s="141"/>
      <c r="J111" s="141"/>
      <c r="K111" s="141"/>
      <c r="L111" s="141"/>
      <c r="M111" s="144"/>
      <c r="N111" s="144"/>
      <c r="O111" s="141"/>
      <c r="P111" s="145"/>
      <c r="Q111" s="141"/>
      <c r="R111" s="143"/>
      <c r="S111" s="141"/>
      <c r="T111" s="141"/>
      <c r="U111" s="141"/>
    </row>
    <row r="112" ht="12.75" customHeight="1">
      <c r="A112" s="141"/>
      <c r="B112" s="141"/>
      <c r="C112" s="141"/>
      <c r="D112" s="141"/>
      <c r="E112" s="142"/>
      <c r="F112" s="141"/>
      <c r="G112" s="141"/>
      <c r="H112" s="141"/>
      <c r="I112" s="141"/>
      <c r="J112" s="141"/>
      <c r="K112" s="141"/>
      <c r="L112" s="141"/>
      <c r="M112" s="144"/>
      <c r="N112" s="144"/>
      <c r="O112" s="141"/>
      <c r="P112" s="145"/>
      <c r="Q112" s="141"/>
      <c r="R112" s="143"/>
      <c r="S112" s="141"/>
      <c r="T112" s="141"/>
      <c r="U112" s="141"/>
    </row>
    <row r="113" ht="12.75" customHeight="1">
      <c r="A113" s="141"/>
      <c r="B113" s="141"/>
      <c r="C113" s="141"/>
      <c r="D113" s="141"/>
      <c r="E113" s="142"/>
      <c r="F113" s="141"/>
      <c r="G113" s="141"/>
      <c r="H113" s="141"/>
      <c r="I113" s="141"/>
      <c r="J113" s="141"/>
      <c r="K113" s="141"/>
      <c r="L113" s="141"/>
      <c r="M113" s="144"/>
      <c r="N113" s="144"/>
      <c r="O113" s="141"/>
      <c r="P113" s="145"/>
      <c r="Q113" s="141"/>
      <c r="R113" s="143"/>
      <c r="S113" s="141"/>
      <c r="T113" s="141"/>
      <c r="U113" s="141"/>
    </row>
    <row r="114" ht="12.75" customHeight="1">
      <c r="A114" s="141"/>
      <c r="B114" s="141"/>
      <c r="C114" s="141"/>
      <c r="D114" s="141"/>
      <c r="E114" s="142"/>
      <c r="F114" s="141"/>
      <c r="G114" s="141"/>
      <c r="H114" s="141"/>
      <c r="I114" s="141"/>
      <c r="J114" s="141"/>
      <c r="K114" s="141"/>
      <c r="L114" s="141"/>
      <c r="M114" s="144"/>
      <c r="N114" s="144"/>
      <c r="O114" s="141"/>
      <c r="P114" s="145"/>
      <c r="Q114" s="141"/>
      <c r="R114" s="143"/>
      <c r="S114" s="141"/>
      <c r="T114" s="141"/>
      <c r="U114" s="141"/>
    </row>
    <row r="115" ht="12.75" customHeight="1">
      <c r="A115" s="141"/>
      <c r="B115" s="141"/>
      <c r="C115" s="141"/>
      <c r="D115" s="141"/>
      <c r="E115" s="142"/>
      <c r="F115" s="141"/>
      <c r="G115" s="141"/>
      <c r="H115" s="141"/>
      <c r="I115" s="141"/>
      <c r="J115" s="141"/>
      <c r="K115" s="141"/>
      <c r="L115" s="141"/>
      <c r="M115" s="144"/>
      <c r="N115" s="144"/>
      <c r="O115" s="141"/>
      <c r="P115" s="145"/>
      <c r="Q115" s="141"/>
      <c r="R115" s="143"/>
      <c r="S115" s="141"/>
      <c r="T115" s="141"/>
      <c r="U115" s="141"/>
    </row>
    <row r="116" ht="12.75" customHeight="1">
      <c r="A116" s="141"/>
      <c r="B116" s="141"/>
      <c r="C116" s="141"/>
      <c r="D116" s="141"/>
      <c r="E116" s="142"/>
      <c r="F116" s="141"/>
      <c r="G116" s="141"/>
      <c r="H116" s="141"/>
      <c r="I116" s="141"/>
      <c r="J116" s="141"/>
      <c r="K116" s="141"/>
      <c r="L116" s="141"/>
      <c r="M116" s="144"/>
      <c r="N116" s="144"/>
      <c r="O116" s="141"/>
      <c r="P116" s="145"/>
      <c r="Q116" s="141"/>
      <c r="R116" s="143"/>
      <c r="S116" s="141"/>
      <c r="T116" s="141"/>
      <c r="U116" s="141"/>
    </row>
    <row r="117" ht="12.75" customHeight="1">
      <c r="A117" s="141"/>
      <c r="B117" s="141"/>
      <c r="C117" s="141"/>
      <c r="D117" s="141"/>
      <c r="E117" s="142"/>
      <c r="F117" s="141"/>
      <c r="G117" s="141"/>
      <c r="H117" s="141"/>
      <c r="I117" s="141"/>
      <c r="J117" s="141"/>
      <c r="K117" s="141"/>
      <c r="L117" s="141"/>
      <c r="M117" s="144"/>
      <c r="N117" s="144"/>
      <c r="O117" s="141"/>
      <c r="P117" s="145"/>
      <c r="Q117" s="141"/>
      <c r="R117" s="143"/>
      <c r="S117" s="141"/>
      <c r="T117" s="141"/>
      <c r="U117" s="141"/>
    </row>
    <row r="118" ht="12.75" customHeight="1">
      <c r="A118" s="141"/>
      <c r="B118" s="141"/>
      <c r="C118" s="141"/>
      <c r="D118" s="141"/>
      <c r="E118" s="142"/>
      <c r="F118" s="141"/>
      <c r="G118" s="141"/>
      <c r="H118" s="141"/>
      <c r="I118" s="141"/>
      <c r="J118" s="141"/>
      <c r="K118" s="141"/>
      <c r="L118" s="141"/>
      <c r="M118" s="144"/>
      <c r="N118" s="144"/>
      <c r="O118" s="141"/>
      <c r="P118" s="145"/>
      <c r="Q118" s="141"/>
      <c r="R118" s="143"/>
      <c r="S118" s="141"/>
      <c r="T118" s="141"/>
      <c r="U118" s="141"/>
    </row>
    <row r="119" ht="12.75" customHeight="1">
      <c r="A119" s="141"/>
      <c r="B119" s="141"/>
      <c r="C119" s="141"/>
      <c r="D119" s="141"/>
      <c r="E119" s="142"/>
      <c r="F119" s="141"/>
      <c r="G119" s="141"/>
      <c r="H119" s="141"/>
      <c r="I119" s="141"/>
      <c r="J119" s="141"/>
      <c r="K119" s="141"/>
      <c r="L119" s="141"/>
      <c r="M119" s="144"/>
      <c r="N119" s="144"/>
      <c r="O119" s="141"/>
      <c r="P119" s="145"/>
      <c r="Q119" s="141"/>
      <c r="R119" s="143"/>
      <c r="S119" s="141"/>
      <c r="T119" s="141"/>
      <c r="U119" s="141"/>
    </row>
    <row r="120" ht="12.75" customHeight="1">
      <c r="A120" s="141"/>
      <c r="B120" s="141"/>
      <c r="C120" s="141"/>
      <c r="D120" s="141"/>
      <c r="E120" s="142"/>
      <c r="F120" s="141"/>
      <c r="G120" s="141"/>
      <c r="H120" s="141"/>
      <c r="I120" s="141"/>
      <c r="J120" s="141"/>
      <c r="K120" s="141"/>
      <c r="L120" s="141"/>
      <c r="M120" s="144"/>
      <c r="N120" s="144"/>
      <c r="O120" s="141"/>
      <c r="P120" s="145"/>
      <c r="Q120" s="141"/>
      <c r="R120" s="143"/>
      <c r="S120" s="141"/>
      <c r="T120" s="141"/>
      <c r="U120" s="141"/>
    </row>
    <row r="121" ht="12.75" customHeight="1">
      <c r="A121" s="141"/>
      <c r="B121" s="141"/>
      <c r="C121" s="141"/>
      <c r="D121" s="141"/>
      <c r="E121" s="142"/>
      <c r="F121" s="141"/>
      <c r="G121" s="141"/>
      <c r="H121" s="141"/>
      <c r="I121" s="141"/>
      <c r="J121" s="141"/>
      <c r="K121" s="141"/>
      <c r="L121" s="141"/>
      <c r="M121" s="144"/>
      <c r="N121" s="144"/>
      <c r="O121" s="141"/>
      <c r="P121" s="145"/>
      <c r="Q121" s="141"/>
      <c r="R121" s="143"/>
      <c r="S121" s="141"/>
      <c r="T121" s="141"/>
      <c r="U121" s="141"/>
    </row>
    <row r="122" ht="12.75" customHeight="1">
      <c r="A122" s="141"/>
      <c r="B122" s="141"/>
      <c r="C122" s="141"/>
      <c r="D122" s="141"/>
      <c r="E122" s="142"/>
      <c r="F122" s="141"/>
      <c r="G122" s="141"/>
      <c r="H122" s="141"/>
      <c r="I122" s="141"/>
      <c r="J122" s="141"/>
      <c r="K122" s="141"/>
      <c r="L122" s="141"/>
      <c r="M122" s="144"/>
      <c r="N122" s="144"/>
      <c r="O122" s="141"/>
      <c r="P122" s="145"/>
      <c r="Q122" s="141"/>
      <c r="R122" s="143"/>
      <c r="S122" s="141"/>
      <c r="T122" s="141"/>
      <c r="U122" s="141"/>
    </row>
    <row r="123" ht="12.75" customHeight="1">
      <c r="A123" s="141"/>
      <c r="B123" s="141"/>
      <c r="C123" s="141"/>
      <c r="D123" s="141"/>
      <c r="E123" s="142"/>
      <c r="F123" s="141"/>
      <c r="G123" s="141"/>
      <c r="H123" s="141"/>
      <c r="I123" s="141"/>
      <c r="J123" s="141"/>
      <c r="K123" s="141"/>
      <c r="L123" s="141"/>
      <c r="M123" s="144"/>
      <c r="N123" s="144"/>
      <c r="O123" s="141"/>
      <c r="P123" s="145"/>
      <c r="Q123" s="141"/>
      <c r="R123" s="143"/>
      <c r="S123" s="141"/>
      <c r="T123" s="141"/>
      <c r="U123" s="141"/>
    </row>
    <row r="124" ht="12.75" customHeight="1">
      <c r="A124" s="141"/>
      <c r="B124" s="141"/>
      <c r="C124" s="141"/>
      <c r="D124" s="141"/>
      <c r="E124" s="142"/>
      <c r="F124" s="141"/>
      <c r="G124" s="141"/>
      <c r="H124" s="141"/>
      <c r="I124" s="141"/>
      <c r="J124" s="141"/>
      <c r="K124" s="141"/>
      <c r="L124" s="141"/>
      <c r="M124" s="144"/>
      <c r="N124" s="144"/>
      <c r="O124" s="141"/>
      <c r="P124" s="145"/>
      <c r="Q124" s="141"/>
      <c r="R124" s="143"/>
      <c r="S124" s="141"/>
      <c r="T124" s="141"/>
      <c r="U124" s="141"/>
    </row>
    <row r="125" ht="12.75" customHeight="1">
      <c r="A125" s="141"/>
      <c r="B125" s="141"/>
      <c r="C125" s="141"/>
      <c r="D125" s="141"/>
      <c r="E125" s="142"/>
      <c r="F125" s="141"/>
      <c r="G125" s="141"/>
      <c r="H125" s="141"/>
      <c r="I125" s="141"/>
      <c r="J125" s="141"/>
      <c r="K125" s="141"/>
      <c r="L125" s="141"/>
      <c r="M125" s="144"/>
      <c r="N125" s="144"/>
      <c r="O125" s="141"/>
      <c r="P125" s="145"/>
      <c r="Q125" s="141"/>
      <c r="R125" s="143"/>
      <c r="S125" s="141"/>
      <c r="T125" s="141"/>
      <c r="U125" s="141"/>
    </row>
    <row r="126" ht="12.75" customHeight="1">
      <c r="A126" s="141"/>
      <c r="B126" s="141"/>
      <c r="C126" s="141"/>
      <c r="D126" s="141"/>
      <c r="E126" s="142"/>
      <c r="F126" s="141"/>
      <c r="G126" s="141"/>
      <c r="H126" s="141"/>
      <c r="I126" s="141"/>
      <c r="J126" s="141"/>
      <c r="K126" s="141"/>
      <c r="L126" s="141"/>
      <c r="M126" s="144"/>
      <c r="N126" s="144"/>
      <c r="O126" s="141"/>
      <c r="P126" s="145"/>
      <c r="Q126" s="141"/>
      <c r="R126" s="143"/>
      <c r="S126" s="141"/>
      <c r="T126" s="141"/>
      <c r="U126" s="141"/>
    </row>
    <row r="127" ht="12.75" customHeight="1">
      <c r="A127" s="141"/>
      <c r="B127" s="141"/>
      <c r="C127" s="141"/>
      <c r="D127" s="141"/>
      <c r="E127" s="142"/>
      <c r="F127" s="141"/>
      <c r="G127" s="141"/>
      <c r="H127" s="141"/>
      <c r="I127" s="141"/>
      <c r="J127" s="141"/>
      <c r="K127" s="141"/>
      <c r="L127" s="141"/>
      <c r="M127" s="144"/>
      <c r="N127" s="144"/>
      <c r="O127" s="141"/>
      <c r="P127" s="145"/>
      <c r="Q127" s="141"/>
      <c r="R127" s="143"/>
      <c r="S127" s="141"/>
      <c r="T127" s="141"/>
      <c r="U127" s="141"/>
    </row>
    <row r="128" ht="12.75" customHeight="1">
      <c r="A128" s="141"/>
      <c r="B128" s="141"/>
      <c r="C128" s="141"/>
      <c r="D128" s="141"/>
      <c r="E128" s="142"/>
      <c r="F128" s="141"/>
      <c r="G128" s="141"/>
      <c r="H128" s="141"/>
      <c r="I128" s="141"/>
      <c r="J128" s="141"/>
      <c r="K128" s="141"/>
      <c r="L128" s="141"/>
      <c r="M128" s="144"/>
      <c r="N128" s="144"/>
      <c r="O128" s="141"/>
      <c r="P128" s="145"/>
      <c r="Q128" s="141"/>
      <c r="R128" s="143"/>
      <c r="S128" s="141"/>
      <c r="T128" s="141"/>
      <c r="U128" s="141"/>
    </row>
    <row r="129" ht="12.75" customHeight="1">
      <c r="A129" s="141"/>
      <c r="B129" s="141"/>
      <c r="C129" s="141"/>
      <c r="D129" s="141"/>
      <c r="E129" s="142"/>
      <c r="F129" s="141"/>
      <c r="G129" s="141"/>
      <c r="H129" s="141"/>
      <c r="I129" s="141"/>
      <c r="J129" s="141"/>
      <c r="K129" s="141"/>
      <c r="L129" s="141"/>
      <c r="M129" s="144"/>
      <c r="N129" s="144"/>
      <c r="O129" s="141"/>
      <c r="P129" s="145"/>
      <c r="Q129" s="141"/>
      <c r="R129" s="143"/>
      <c r="S129" s="141"/>
      <c r="T129" s="141"/>
      <c r="U129" s="141"/>
    </row>
    <row r="130" ht="12.75" customHeight="1">
      <c r="A130" s="141"/>
      <c r="B130" s="141"/>
      <c r="C130" s="141"/>
      <c r="D130" s="141"/>
      <c r="E130" s="142"/>
      <c r="F130" s="141"/>
      <c r="G130" s="141"/>
      <c r="H130" s="141"/>
      <c r="I130" s="141"/>
      <c r="J130" s="141"/>
      <c r="K130" s="141"/>
      <c r="L130" s="141"/>
      <c r="M130" s="144"/>
      <c r="N130" s="144"/>
      <c r="O130" s="141"/>
      <c r="P130" s="145"/>
      <c r="Q130" s="141"/>
      <c r="R130" s="143"/>
      <c r="S130" s="141"/>
      <c r="T130" s="141"/>
      <c r="U130" s="141"/>
    </row>
    <row r="131" ht="12.75" customHeight="1">
      <c r="A131" s="141"/>
      <c r="B131" s="141"/>
      <c r="C131" s="141"/>
      <c r="D131" s="141"/>
      <c r="E131" s="142"/>
      <c r="F131" s="141"/>
      <c r="G131" s="141"/>
      <c r="H131" s="141"/>
      <c r="I131" s="141"/>
      <c r="J131" s="141"/>
      <c r="K131" s="141"/>
      <c r="L131" s="141"/>
      <c r="M131" s="144"/>
      <c r="N131" s="144"/>
      <c r="O131" s="141"/>
      <c r="P131" s="145"/>
      <c r="Q131" s="141"/>
      <c r="R131" s="143"/>
      <c r="S131" s="141"/>
      <c r="T131" s="141"/>
      <c r="U131" s="141"/>
    </row>
    <row r="132" ht="12.75" customHeight="1">
      <c r="A132" s="141"/>
      <c r="B132" s="141"/>
      <c r="C132" s="141"/>
      <c r="D132" s="141"/>
      <c r="E132" s="142"/>
      <c r="F132" s="141"/>
      <c r="G132" s="141"/>
      <c r="H132" s="141"/>
      <c r="I132" s="141"/>
      <c r="J132" s="141"/>
      <c r="K132" s="141"/>
      <c r="L132" s="141"/>
      <c r="M132" s="144"/>
      <c r="N132" s="144"/>
      <c r="O132" s="141"/>
      <c r="P132" s="145"/>
      <c r="Q132" s="141"/>
      <c r="R132" s="143"/>
      <c r="S132" s="141"/>
      <c r="T132" s="141"/>
      <c r="U132" s="141"/>
    </row>
    <row r="133" ht="12.75" customHeight="1">
      <c r="A133" s="141"/>
      <c r="B133" s="141"/>
      <c r="C133" s="141"/>
      <c r="D133" s="141"/>
      <c r="E133" s="142"/>
      <c r="F133" s="141"/>
      <c r="G133" s="141"/>
      <c r="H133" s="141"/>
      <c r="I133" s="141"/>
      <c r="J133" s="141"/>
      <c r="K133" s="141"/>
      <c r="L133" s="141"/>
      <c r="M133" s="144"/>
      <c r="N133" s="144"/>
      <c r="O133" s="141"/>
      <c r="P133" s="145"/>
      <c r="Q133" s="141"/>
      <c r="R133" s="143"/>
      <c r="S133" s="141"/>
      <c r="T133" s="141"/>
      <c r="U133" s="141"/>
    </row>
    <row r="134" ht="12.75" customHeight="1">
      <c r="A134" s="141"/>
      <c r="B134" s="141"/>
      <c r="C134" s="141"/>
      <c r="D134" s="141"/>
      <c r="E134" s="142"/>
      <c r="F134" s="141"/>
      <c r="G134" s="141"/>
      <c r="H134" s="141"/>
      <c r="I134" s="141"/>
      <c r="J134" s="141"/>
      <c r="K134" s="141"/>
      <c r="L134" s="141"/>
      <c r="M134" s="144"/>
      <c r="N134" s="144"/>
      <c r="O134" s="141"/>
      <c r="P134" s="145"/>
      <c r="Q134" s="141"/>
      <c r="R134" s="143"/>
      <c r="S134" s="141"/>
      <c r="T134" s="141"/>
      <c r="U134" s="141"/>
    </row>
    <row r="135" ht="12.75" customHeight="1">
      <c r="A135" s="141"/>
      <c r="B135" s="141"/>
      <c r="C135" s="141"/>
      <c r="D135" s="141"/>
      <c r="E135" s="142"/>
      <c r="F135" s="141"/>
      <c r="G135" s="141"/>
      <c r="H135" s="141"/>
      <c r="I135" s="141"/>
      <c r="J135" s="141"/>
      <c r="K135" s="141"/>
      <c r="L135" s="141"/>
      <c r="M135" s="144"/>
      <c r="N135" s="144"/>
      <c r="O135" s="141"/>
      <c r="P135" s="145"/>
      <c r="Q135" s="141"/>
      <c r="R135" s="143"/>
      <c r="S135" s="141"/>
      <c r="T135" s="141"/>
      <c r="U135" s="141"/>
    </row>
    <row r="136" ht="12.75" customHeight="1">
      <c r="A136" s="141"/>
      <c r="B136" s="141"/>
      <c r="C136" s="141"/>
      <c r="D136" s="141"/>
      <c r="E136" s="142"/>
      <c r="F136" s="141"/>
      <c r="G136" s="141"/>
      <c r="H136" s="141"/>
      <c r="I136" s="141"/>
      <c r="J136" s="141"/>
      <c r="K136" s="141"/>
      <c r="L136" s="141"/>
      <c r="M136" s="144"/>
      <c r="N136" s="144"/>
      <c r="O136" s="141"/>
      <c r="P136" s="145"/>
      <c r="Q136" s="141"/>
      <c r="R136" s="143"/>
      <c r="S136" s="141"/>
      <c r="T136" s="141"/>
      <c r="U136" s="141"/>
    </row>
    <row r="137" ht="12.75" customHeight="1">
      <c r="A137" s="141"/>
      <c r="B137" s="141"/>
      <c r="C137" s="141"/>
      <c r="D137" s="141"/>
      <c r="E137" s="142"/>
      <c r="F137" s="141"/>
      <c r="G137" s="141"/>
      <c r="H137" s="141"/>
      <c r="I137" s="141"/>
      <c r="J137" s="141"/>
      <c r="K137" s="141"/>
      <c r="L137" s="141"/>
      <c r="M137" s="144"/>
      <c r="N137" s="144"/>
      <c r="O137" s="141"/>
      <c r="P137" s="145"/>
      <c r="Q137" s="141"/>
      <c r="R137" s="143"/>
      <c r="S137" s="141"/>
      <c r="T137" s="141"/>
      <c r="U137" s="141"/>
    </row>
    <row r="138" ht="12.75" customHeight="1">
      <c r="A138" s="141"/>
      <c r="B138" s="141"/>
      <c r="C138" s="141"/>
      <c r="D138" s="141"/>
      <c r="E138" s="142"/>
      <c r="F138" s="141"/>
      <c r="G138" s="141"/>
      <c r="H138" s="141"/>
      <c r="I138" s="141"/>
      <c r="J138" s="141"/>
      <c r="K138" s="141"/>
      <c r="L138" s="141"/>
      <c r="M138" s="144"/>
      <c r="N138" s="144"/>
      <c r="O138" s="141"/>
      <c r="P138" s="145"/>
      <c r="Q138" s="141"/>
      <c r="R138" s="143"/>
      <c r="S138" s="141"/>
      <c r="T138" s="141"/>
      <c r="U138" s="141"/>
    </row>
    <row r="139" ht="12.75" customHeight="1">
      <c r="A139" s="141"/>
      <c r="B139" s="141"/>
      <c r="C139" s="141"/>
      <c r="D139" s="141"/>
      <c r="E139" s="142"/>
      <c r="F139" s="141"/>
      <c r="G139" s="141"/>
      <c r="H139" s="141"/>
      <c r="I139" s="141"/>
      <c r="J139" s="141"/>
      <c r="K139" s="141"/>
      <c r="L139" s="141"/>
      <c r="M139" s="144"/>
      <c r="N139" s="144"/>
      <c r="O139" s="141"/>
      <c r="P139" s="145"/>
      <c r="Q139" s="141"/>
      <c r="R139" s="143"/>
      <c r="S139" s="141"/>
      <c r="T139" s="141"/>
      <c r="U139" s="141"/>
    </row>
    <row r="140" ht="12.75" customHeight="1">
      <c r="A140" s="141"/>
      <c r="B140" s="141"/>
      <c r="C140" s="141"/>
      <c r="D140" s="141"/>
      <c r="E140" s="142"/>
      <c r="F140" s="141"/>
      <c r="G140" s="141"/>
      <c r="H140" s="141"/>
      <c r="I140" s="141"/>
      <c r="J140" s="141"/>
      <c r="K140" s="141"/>
      <c r="L140" s="141"/>
      <c r="M140" s="144"/>
      <c r="N140" s="144"/>
      <c r="O140" s="141"/>
      <c r="P140" s="145"/>
      <c r="Q140" s="141"/>
      <c r="R140" s="143"/>
      <c r="S140" s="141"/>
      <c r="T140" s="141"/>
      <c r="U140" s="141"/>
    </row>
    <row r="141" ht="12.75" customHeight="1">
      <c r="A141" s="141"/>
      <c r="B141" s="141"/>
      <c r="C141" s="141"/>
      <c r="D141" s="141"/>
      <c r="E141" s="142"/>
      <c r="F141" s="141"/>
      <c r="G141" s="141"/>
      <c r="H141" s="141"/>
      <c r="I141" s="141"/>
      <c r="J141" s="141"/>
      <c r="K141" s="141"/>
      <c r="L141" s="141"/>
      <c r="M141" s="144"/>
      <c r="N141" s="144"/>
      <c r="O141" s="141"/>
      <c r="P141" s="145"/>
      <c r="Q141" s="141"/>
      <c r="R141" s="143"/>
      <c r="S141" s="141"/>
      <c r="T141" s="141"/>
      <c r="U141" s="141"/>
    </row>
    <row r="142" ht="12.75" customHeight="1">
      <c r="A142" s="141"/>
      <c r="B142" s="141"/>
      <c r="C142" s="141"/>
      <c r="D142" s="141"/>
      <c r="E142" s="142"/>
      <c r="F142" s="141"/>
      <c r="G142" s="141"/>
      <c r="H142" s="141"/>
      <c r="I142" s="141"/>
      <c r="J142" s="141"/>
      <c r="K142" s="141"/>
      <c r="L142" s="141"/>
      <c r="M142" s="144"/>
      <c r="N142" s="144"/>
      <c r="O142" s="141"/>
      <c r="P142" s="145"/>
      <c r="Q142" s="141"/>
      <c r="R142" s="143"/>
      <c r="S142" s="141"/>
      <c r="T142" s="141"/>
      <c r="U142" s="141"/>
    </row>
    <row r="143" ht="12.75" customHeight="1">
      <c r="A143" s="141"/>
      <c r="B143" s="141"/>
      <c r="C143" s="141"/>
      <c r="D143" s="141"/>
      <c r="E143" s="142"/>
      <c r="F143" s="141"/>
      <c r="G143" s="141"/>
      <c r="H143" s="141"/>
      <c r="I143" s="141"/>
      <c r="J143" s="141"/>
      <c r="K143" s="141"/>
      <c r="L143" s="141"/>
      <c r="M143" s="144"/>
      <c r="N143" s="144"/>
      <c r="O143" s="141"/>
      <c r="P143" s="145"/>
      <c r="Q143" s="141"/>
      <c r="R143" s="143"/>
      <c r="S143" s="141"/>
      <c r="T143" s="141"/>
      <c r="U143" s="141"/>
    </row>
    <row r="144" ht="12.75" customHeight="1">
      <c r="A144" s="141"/>
      <c r="B144" s="141"/>
      <c r="C144" s="141"/>
      <c r="D144" s="141"/>
      <c r="E144" s="142"/>
      <c r="F144" s="141"/>
      <c r="G144" s="141"/>
      <c r="H144" s="141"/>
      <c r="I144" s="141"/>
      <c r="J144" s="141"/>
      <c r="K144" s="141"/>
      <c r="L144" s="141"/>
      <c r="M144" s="144"/>
      <c r="N144" s="144"/>
      <c r="O144" s="141"/>
      <c r="P144" s="145"/>
      <c r="Q144" s="141"/>
      <c r="R144" s="143"/>
      <c r="S144" s="141"/>
      <c r="T144" s="141"/>
      <c r="U144" s="141"/>
    </row>
    <row r="145" ht="12.75" customHeight="1">
      <c r="A145" s="141"/>
      <c r="B145" s="141"/>
      <c r="C145" s="141"/>
      <c r="D145" s="141"/>
      <c r="E145" s="142"/>
      <c r="F145" s="141"/>
      <c r="G145" s="141"/>
      <c r="H145" s="141"/>
      <c r="I145" s="141"/>
      <c r="J145" s="141"/>
      <c r="K145" s="141"/>
      <c r="L145" s="141"/>
      <c r="M145" s="144"/>
      <c r="N145" s="144"/>
      <c r="O145" s="141"/>
      <c r="P145" s="145"/>
      <c r="Q145" s="141"/>
      <c r="R145" s="143"/>
      <c r="S145" s="141"/>
      <c r="T145" s="141"/>
      <c r="U145" s="141"/>
    </row>
    <row r="146" ht="12.75" customHeight="1">
      <c r="A146" s="141"/>
      <c r="B146" s="141"/>
      <c r="C146" s="141"/>
      <c r="D146" s="141"/>
      <c r="E146" s="142"/>
      <c r="F146" s="141"/>
      <c r="G146" s="141"/>
      <c r="H146" s="141"/>
      <c r="I146" s="141"/>
      <c r="J146" s="141"/>
      <c r="K146" s="141"/>
      <c r="L146" s="141"/>
      <c r="M146" s="144"/>
      <c r="N146" s="144"/>
      <c r="O146" s="141"/>
      <c r="P146" s="145"/>
      <c r="Q146" s="141"/>
      <c r="R146" s="143"/>
      <c r="S146" s="141"/>
      <c r="T146" s="141"/>
      <c r="U146" s="141"/>
    </row>
    <row r="147" ht="12.75" customHeight="1">
      <c r="A147" s="141"/>
      <c r="B147" s="141"/>
      <c r="C147" s="141"/>
      <c r="D147" s="141"/>
      <c r="E147" s="142"/>
      <c r="F147" s="141"/>
      <c r="G147" s="141"/>
      <c r="H147" s="141"/>
      <c r="I147" s="141"/>
      <c r="J147" s="141"/>
      <c r="K147" s="141"/>
      <c r="L147" s="141"/>
      <c r="M147" s="144"/>
      <c r="N147" s="144"/>
      <c r="O147" s="141"/>
      <c r="P147" s="145"/>
      <c r="Q147" s="141"/>
      <c r="R147" s="143"/>
      <c r="S147" s="141"/>
      <c r="T147" s="141"/>
      <c r="U147" s="141"/>
    </row>
    <row r="148" ht="12.75" customHeight="1">
      <c r="A148" s="141"/>
      <c r="B148" s="141"/>
      <c r="C148" s="141"/>
      <c r="D148" s="141"/>
      <c r="E148" s="142"/>
      <c r="F148" s="141"/>
      <c r="G148" s="141"/>
      <c r="H148" s="141"/>
      <c r="I148" s="141"/>
      <c r="J148" s="141"/>
      <c r="K148" s="141"/>
      <c r="L148" s="141"/>
      <c r="M148" s="144"/>
      <c r="N148" s="144"/>
      <c r="O148" s="141"/>
      <c r="P148" s="145"/>
      <c r="Q148" s="141"/>
      <c r="R148" s="143"/>
      <c r="S148" s="141"/>
      <c r="T148" s="141"/>
      <c r="U148" s="141"/>
    </row>
    <row r="149" ht="12.75" customHeight="1">
      <c r="A149" s="141"/>
      <c r="B149" s="141"/>
      <c r="C149" s="141"/>
      <c r="D149" s="141"/>
      <c r="E149" s="142"/>
      <c r="F149" s="141"/>
      <c r="G149" s="141"/>
      <c r="H149" s="141"/>
      <c r="I149" s="141"/>
      <c r="J149" s="141"/>
      <c r="K149" s="141"/>
      <c r="L149" s="141"/>
      <c r="M149" s="144"/>
      <c r="N149" s="144"/>
      <c r="O149" s="141"/>
      <c r="P149" s="145"/>
      <c r="Q149" s="141"/>
      <c r="R149" s="143"/>
      <c r="S149" s="141"/>
      <c r="T149" s="141"/>
      <c r="U149" s="141"/>
    </row>
    <row r="150" ht="12.75" customHeight="1">
      <c r="A150" s="141"/>
      <c r="B150" s="141"/>
      <c r="C150" s="141"/>
      <c r="D150" s="141"/>
      <c r="E150" s="142"/>
      <c r="F150" s="141"/>
      <c r="G150" s="141"/>
      <c r="H150" s="141"/>
      <c r="I150" s="141"/>
      <c r="J150" s="141"/>
      <c r="K150" s="141"/>
      <c r="L150" s="141"/>
      <c r="M150" s="144"/>
      <c r="N150" s="144"/>
      <c r="O150" s="141"/>
      <c r="P150" s="145"/>
      <c r="Q150" s="141"/>
      <c r="R150" s="143"/>
      <c r="S150" s="141"/>
      <c r="T150" s="141"/>
      <c r="U150" s="141"/>
    </row>
    <row r="151" ht="12.75" customHeight="1">
      <c r="A151" s="141"/>
      <c r="B151" s="141"/>
      <c r="C151" s="141"/>
      <c r="D151" s="141"/>
      <c r="E151" s="142"/>
      <c r="F151" s="141"/>
      <c r="G151" s="141"/>
      <c r="H151" s="141"/>
      <c r="I151" s="141"/>
      <c r="J151" s="141"/>
      <c r="K151" s="141"/>
      <c r="L151" s="141"/>
      <c r="M151" s="144"/>
      <c r="N151" s="144"/>
      <c r="O151" s="141"/>
      <c r="P151" s="145"/>
      <c r="Q151" s="141"/>
      <c r="R151" s="143"/>
      <c r="S151" s="141"/>
      <c r="T151" s="141"/>
      <c r="U151" s="141"/>
    </row>
    <row r="152" ht="12.75" customHeight="1">
      <c r="A152" s="141"/>
      <c r="B152" s="141"/>
      <c r="C152" s="141"/>
      <c r="D152" s="141"/>
      <c r="E152" s="142"/>
      <c r="F152" s="141"/>
      <c r="G152" s="141"/>
      <c r="H152" s="141"/>
      <c r="I152" s="141"/>
      <c r="J152" s="141"/>
      <c r="K152" s="141"/>
      <c r="L152" s="141"/>
      <c r="M152" s="144"/>
      <c r="N152" s="144"/>
      <c r="O152" s="141"/>
      <c r="P152" s="145"/>
      <c r="Q152" s="141"/>
      <c r="R152" s="143"/>
      <c r="S152" s="141"/>
      <c r="T152" s="141"/>
      <c r="U152" s="141"/>
    </row>
    <row r="153" ht="12.75" customHeight="1">
      <c r="A153" s="141"/>
      <c r="B153" s="141"/>
      <c r="C153" s="141"/>
      <c r="D153" s="141"/>
      <c r="E153" s="142"/>
      <c r="F153" s="141"/>
      <c r="G153" s="141"/>
      <c r="H153" s="141"/>
      <c r="I153" s="141"/>
      <c r="J153" s="141"/>
      <c r="K153" s="141"/>
      <c r="L153" s="141"/>
      <c r="M153" s="144"/>
      <c r="N153" s="144"/>
      <c r="O153" s="141"/>
      <c r="P153" s="145"/>
      <c r="Q153" s="141"/>
      <c r="R153" s="143"/>
      <c r="S153" s="141"/>
      <c r="T153" s="141"/>
      <c r="U153" s="141"/>
    </row>
    <row r="154" ht="12.75" customHeight="1">
      <c r="A154" s="141"/>
      <c r="B154" s="141"/>
      <c r="C154" s="141"/>
      <c r="D154" s="141"/>
      <c r="E154" s="142"/>
      <c r="F154" s="141"/>
      <c r="G154" s="141"/>
      <c r="H154" s="141"/>
      <c r="I154" s="141"/>
      <c r="J154" s="141"/>
      <c r="K154" s="141"/>
      <c r="L154" s="141"/>
      <c r="M154" s="144"/>
      <c r="N154" s="144"/>
      <c r="O154" s="141"/>
      <c r="P154" s="145"/>
      <c r="Q154" s="141"/>
      <c r="R154" s="143"/>
      <c r="S154" s="141"/>
      <c r="T154" s="141"/>
      <c r="U154" s="141"/>
    </row>
    <row r="155" ht="12.75" customHeight="1">
      <c r="A155" s="141"/>
      <c r="B155" s="141"/>
      <c r="C155" s="141"/>
      <c r="D155" s="141"/>
      <c r="E155" s="142"/>
      <c r="F155" s="141"/>
      <c r="G155" s="141"/>
      <c r="H155" s="141"/>
      <c r="I155" s="141"/>
      <c r="J155" s="141"/>
      <c r="K155" s="141"/>
      <c r="L155" s="141"/>
      <c r="M155" s="144"/>
      <c r="N155" s="144"/>
      <c r="O155" s="141"/>
      <c r="P155" s="145"/>
      <c r="Q155" s="141"/>
      <c r="R155" s="143"/>
      <c r="S155" s="141"/>
      <c r="T155" s="141"/>
      <c r="U155" s="141"/>
    </row>
    <row r="156" ht="12.75" customHeight="1">
      <c r="A156" s="141"/>
      <c r="B156" s="141"/>
      <c r="C156" s="141"/>
      <c r="D156" s="141"/>
      <c r="E156" s="142"/>
      <c r="F156" s="141"/>
      <c r="G156" s="141"/>
      <c r="H156" s="141"/>
      <c r="I156" s="141"/>
      <c r="J156" s="141"/>
      <c r="K156" s="141"/>
      <c r="L156" s="141"/>
      <c r="M156" s="144"/>
      <c r="N156" s="144"/>
      <c r="O156" s="141"/>
      <c r="P156" s="145"/>
      <c r="Q156" s="141"/>
      <c r="R156" s="143"/>
      <c r="S156" s="141"/>
      <c r="T156" s="141"/>
      <c r="U156" s="141"/>
    </row>
    <row r="157" ht="12.75" customHeight="1">
      <c r="A157" s="141"/>
      <c r="B157" s="141"/>
      <c r="C157" s="141"/>
      <c r="D157" s="141"/>
      <c r="E157" s="142"/>
      <c r="F157" s="141"/>
      <c r="G157" s="141"/>
      <c r="H157" s="141"/>
      <c r="I157" s="141"/>
      <c r="J157" s="141"/>
      <c r="K157" s="141"/>
      <c r="L157" s="141"/>
      <c r="M157" s="144"/>
      <c r="N157" s="144"/>
      <c r="O157" s="141"/>
      <c r="P157" s="145"/>
      <c r="Q157" s="141"/>
      <c r="R157" s="143"/>
      <c r="S157" s="141"/>
      <c r="T157" s="141"/>
      <c r="U157" s="141"/>
    </row>
    <row r="158" ht="12.75" customHeight="1">
      <c r="A158" s="141"/>
      <c r="B158" s="141"/>
      <c r="C158" s="141"/>
      <c r="D158" s="141"/>
      <c r="E158" s="142"/>
      <c r="F158" s="141"/>
      <c r="G158" s="141"/>
      <c r="H158" s="141"/>
      <c r="I158" s="141"/>
      <c r="J158" s="141"/>
      <c r="K158" s="141"/>
      <c r="L158" s="141"/>
      <c r="M158" s="144"/>
      <c r="N158" s="144"/>
      <c r="O158" s="141"/>
      <c r="P158" s="145"/>
      <c r="Q158" s="141"/>
      <c r="R158" s="143"/>
      <c r="S158" s="141"/>
      <c r="T158" s="141"/>
      <c r="U158" s="141"/>
    </row>
    <row r="159" ht="12.75" customHeight="1">
      <c r="A159" s="141"/>
      <c r="B159" s="141"/>
      <c r="C159" s="141"/>
      <c r="D159" s="141"/>
      <c r="E159" s="142"/>
      <c r="F159" s="141"/>
      <c r="G159" s="141"/>
      <c r="H159" s="141"/>
      <c r="I159" s="141"/>
      <c r="J159" s="141"/>
      <c r="K159" s="141"/>
      <c r="L159" s="141"/>
      <c r="M159" s="144"/>
      <c r="N159" s="144"/>
      <c r="O159" s="141"/>
      <c r="P159" s="145"/>
      <c r="Q159" s="141"/>
      <c r="R159" s="143"/>
      <c r="S159" s="141"/>
      <c r="T159" s="141"/>
      <c r="U159" s="141"/>
    </row>
    <row r="160" ht="12.75" customHeight="1">
      <c r="A160" s="141"/>
      <c r="B160" s="141"/>
      <c r="C160" s="141"/>
      <c r="D160" s="141"/>
      <c r="E160" s="142"/>
      <c r="F160" s="141"/>
      <c r="G160" s="141"/>
      <c r="H160" s="141"/>
      <c r="I160" s="141"/>
      <c r="J160" s="141"/>
      <c r="K160" s="141"/>
      <c r="L160" s="141"/>
      <c r="M160" s="144"/>
      <c r="N160" s="144"/>
      <c r="O160" s="141"/>
      <c r="P160" s="145"/>
      <c r="Q160" s="141"/>
      <c r="R160" s="143"/>
      <c r="S160" s="141"/>
      <c r="T160" s="141"/>
      <c r="U160" s="141"/>
    </row>
    <row r="161" ht="12.75" customHeight="1">
      <c r="A161" s="141"/>
      <c r="B161" s="141"/>
      <c r="C161" s="141"/>
      <c r="D161" s="141"/>
      <c r="E161" s="142"/>
      <c r="F161" s="141"/>
      <c r="G161" s="141"/>
      <c r="H161" s="141"/>
      <c r="I161" s="141"/>
      <c r="J161" s="141"/>
      <c r="K161" s="141"/>
      <c r="L161" s="141"/>
      <c r="M161" s="144"/>
      <c r="N161" s="144"/>
      <c r="O161" s="141"/>
      <c r="P161" s="145"/>
      <c r="Q161" s="141"/>
      <c r="R161" s="143"/>
      <c r="S161" s="141"/>
      <c r="T161" s="141"/>
      <c r="U161" s="141"/>
    </row>
    <row r="162" ht="12.75" customHeight="1">
      <c r="A162" s="141"/>
      <c r="B162" s="141"/>
      <c r="C162" s="141"/>
      <c r="D162" s="141"/>
      <c r="E162" s="142"/>
      <c r="F162" s="141"/>
      <c r="G162" s="141"/>
      <c r="H162" s="141"/>
      <c r="I162" s="141"/>
      <c r="J162" s="141"/>
      <c r="K162" s="141"/>
      <c r="L162" s="141"/>
      <c r="M162" s="144"/>
      <c r="N162" s="144"/>
      <c r="O162" s="141"/>
      <c r="P162" s="145"/>
      <c r="Q162" s="141"/>
      <c r="R162" s="143"/>
      <c r="S162" s="141"/>
      <c r="T162" s="141"/>
      <c r="U162" s="141"/>
    </row>
    <row r="163" ht="12.75" customHeight="1">
      <c r="A163" s="141"/>
      <c r="B163" s="141"/>
      <c r="C163" s="141"/>
      <c r="D163" s="141"/>
      <c r="E163" s="142"/>
      <c r="F163" s="141"/>
      <c r="G163" s="141"/>
      <c r="H163" s="141"/>
      <c r="I163" s="141"/>
      <c r="J163" s="141"/>
      <c r="K163" s="141"/>
      <c r="L163" s="141"/>
      <c r="M163" s="144"/>
      <c r="N163" s="144"/>
      <c r="O163" s="141"/>
      <c r="P163" s="145"/>
      <c r="Q163" s="141"/>
      <c r="R163" s="143"/>
      <c r="S163" s="141"/>
      <c r="T163" s="141"/>
      <c r="U163" s="141"/>
    </row>
    <row r="164" ht="12.75" customHeight="1">
      <c r="A164" s="141"/>
      <c r="B164" s="141"/>
      <c r="C164" s="141"/>
      <c r="D164" s="141"/>
      <c r="E164" s="142"/>
      <c r="F164" s="141"/>
      <c r="G164" s="141"/>
      <c r="H164" s="141"/>
      <c r="I164" s="141"/>
      <c r="J164" s="141"/>
      <c r="K164" s="141"/>
      <c r="L164" s="141"/>
      <c r="M164" s="144"/>
      <c r="N164" s="144"/>
      <c r="O164" s="141"/>
      <c r="P164" s="145"/>
      <c r="Q164" s="141"/>
      <c r="R164" s="143"/>
      <c r="S164" s="141"/>
      <c r="T164" s="141"/>
      <c r="U164" s="141"/>
    </row>
    <row r="165" ht="12.75" customHeight="1">
      <c r="A165" s="141"/>
      <c r="B165" s="141"/>
      <c r="C165" s="141"/>
      <c r="D165" s="141"/>
      <c r="E165" s="142"/>
      <c r="F165" s="141"/>
      <c r="G165" s="141"/>
      <c r="H165" s="141"/>
      <c r="I165" s="141"/>
      <c r="J165" s="141"/>
      <c r="K165" s="141"/>
      <c r="L165" s="141"/>
      <c r="M165" s="144"/>
      <c r="N165" s="144"/>
      <c r="O165" s="141"/>
      <c r="P165" s="145"/>
      <c r="Q165" s="141"/>
      <c r="R165" s="143"/>
      <c r="S165" s="141"/>
      <c r="T165" s="141"/>
      <c r="U165" s="141"/>
    </row>
    <row r="166" ht="12.75" customHeight="1">
      <c r="A166" s="141"/>
      <c r="B166" s="141"/>
      <c r="C166" s="141"/>
      <c r="D166" s="141"/>
      <c r="E166" s="142"/>
      <c r="F166" s="141"/>
      <c r="G166" s="141"/>
      <c r="H166" s="141"/>
      <c r="I166" s="141"/>
      <c r="J166" s="141"/>
      <c r="K166" s="141"/>
      <c r="L166" s="141"/>
      <c r="M166" s="144"/>
      <c r="N166" s="144"/>
      <c r="O166" s="141"/>
      <c r="P166" s="145"/>
      <c r="Q166" s="141"/>
      <c r="R166" s="143"/>
      <c r="S166" s="141"/>
      <c r="T166" s="141"/>
      <c r="U166" s="141"/>
    </row>
    <row r="167" ht="12.75" customHeight="1">
      <c r="A167" s="141"/>
      <c r="B167" s="141"/>
      <c r="C167" s="141"/>
      <c r="D167" s="141"/>
      <c r="E167" s="142"/>
      <c r="F167" s="141"/>
      <c r="G167" s="141"/>
      <c r="H167" s="141"/>
      <c r="I167" s="141"/>
      <c r="J167" s="141"/>
      <c r="K167" s="141"/>
      <c r="L167" s="141"/>
      <c r="M167" s="144"/>
      <c r="N167" s="144"/>
      <c r="O167" s="141"/>
      <c r="P167" s="145"/>
      <c r="Q167" s="141"/>
      <c r="R167" s="143"/>
      <c r="S167" s="141"/>
      <c r="T167" s="141"/>
      <c r="U167" s="141"/>
    </row>
    <row r="168" ht="12.75" customHeight="1">
      <c r="A168" s="141"/>
      <c r="B168" s="141"/>
      <c r="C168" s="141"/>
      <c r="D168" s="141"/>
      <c r="E168" s="142"/>
      <c r="F168" s="141"/>
      <c r="G168" s="141"/>
      <c r="H168" s="141"/>
      <c r="I168" s="141"/>
      <c r="J168" s="141"/>
      <c r="K168" s="141"/>
      <c r="L168" s="141"/>
      <c r="M168" s="144"/>
      <c r="N168" s="144"/>
      <c r="O168" s="141"/>
      <c r="P168" s="145"/>
      <c r="Q168" s="141"/>
      <c r="R168" s="143"/>
      <c r="S168" s="141"/>
      <c r="T168" s="141"/>
      <c r="U168" s="141"/>
    </row>
    <row r="169" ht="12.75" customHeight="1">
      <c r="A169" s="141"/>
      <c r="B169" s="141"/>
      <c r="C169" s="141"/>
      <c r="D169" s="141"/>
      <c r="E169" s="142"/>
      <c r="F169" s="141"/>
      <c r="G169" s="141"/>
      <c r="H169" s="141"/>
      <c r="I169" s="141"/>
      <c r="J169" s="141"/>
      <c r="K169" s="141"/>
      <c r="L169" s="141"/>
      <c r="M169" s="144"/>
      <c r="N169" s="144"/>
      <c r="O169" s="141"/>
      <c r="P169" s="145"/>
      <c r="Q169" s="141"/>
      <c r="R169" s="143"/>
      <c r="S169" s="141"/>
      <c r="T169" s="141"/>
      <c r="U169" s="141"/>
    </row>
    <row r="170" ht="12.75" customHeight="1">
      <c r="A170" s="141"/>
      <c r="B170" s="141"/>
      <c r="C170" s="141"/>
      <c r="D170" s="141"/>
      <c r="E170" s="142"/>
      <c r="F170" s="141"/>
      <c r="G170" s="141"/>
      <c r="H170" s="141"/>
      <c r="I170" s="141"/>
      <c r="J170" s="141"/>
      <c r="K170" s="141"/>
      <c r="L170" s="141"/>
      <c r="M170" s="144"/>
      <c r="N170" s="144"/>
      <c r="O170" s="141"/>
      <c r="P170" s="145"/>
      <c r="Q170" s="141"/>
      <c r="R170" s="143"/>
      <c r="S170" s="141"/>
      <c r="T170" s="141"/>
      <c r="U170" s="141"/>
    </row>
    <row r="171" ht="12.75" customHeight="1">
      <c r="A171" s="141"/>
      <c r="B171" s="141"/>
      <c r="C171" s="141"/>
      <c r="D171" s="141"/>
      <c r="E171" s="142"/>
      <c r="F171" s="141"/>
      <c r="G171" s="141"/>
      <c r="H171" s="141"/>
      <c r="I171" s="141"/>
      <c r="J171" s="141"/>
      <c r="K171" s="141"/>
      <c r="L171" s="141"/>
      <c r="M171" s="144"/>
      <c r="N171" s="144"/>
      <c r="O171" s="141"/>
      <c r="P171" s="145"/>
      <c r="Q171" s="141"/>
      <c r="R171" s="143"/>
      <c r="S171" s="141"/>
      <c r="T171" s="141"/>
      <c r="U171" s="141"/>
    </row>
    <row r="172" ht="12.75" customHeight="1">
      <c r="A172" s="141"/>
      <c r="B172" s="141"/>
      <c r="C172" s="141"/>
      <c r="D172" s="141"/>
      <c r="E172" s="142"/>
      <c r="F172" s="141"/>
      <c r="G172" s="141"/>
      <c r="H172" s="141"/>
      <c r="I172" s="141"/>
      <c r="J172" s="141"/>
      <c r="K172" s="141"/>
      <c r="L172" s="141"/>
      <c r="M172" s="144"/>
      <c r="N172" s="144"/>
      <c r="O172" s="141"/>
      <c r="P172" s="145"/>
      <c r="Q172" s="141"/>
      <c r="R172" s="143"/>
      <c r="S172" s="141"/>
      <c r="T172" s="141"/>
      <c r="U172" s="141"/>
    </row>
    <row r="173" ht="12.75" customHeight="1">
      <c r="A173" s="141"/>
      <c r="B173" s="141"/>
      <c r="C173" s="141"/>
      <c r="D173" s="141"/>
      <c r="E173" s="142"/>
      <c r="F173" s="141"/>
      <c r="G173" s="141"/>
      <c r="H173" s="141"/>
      <c r="I173" s="141"/>
      <c r="J173" s="141"/>
      <c r="K173" s="141"/>
      <c r="L173" s="141"/>
      <c r="M173" s="144"/>
      <c r="N173" s="144"/>
      <c r="O173" s="141"/>
      <c r="P173" s="145"/>
      <c r="Q173" s="141"/>
      <c r="R173" s="143"/>
      <c r="S173" s="141"/>
      <c r="T173" s="141"/>
      <c r="U173" s="141"/>
    </row>
    <row r="174" ht="12.75" customHeight="1">
      <c r="A174" s="141"/>
      <c r="B174" s="141"/>
      <c r="C174" s="141"/>
      <c r="D174" s="141"/>
      <c r="E174" s="142"/>
      <c r="F174" s="141"/>
      <c r="G174" s="141"/>
      <c r="H174" s="141"/>
      <c r="I174" s="141"/>
      <c r="J174" s="141"/>
      <c r="K174" s="141"/>
      <c r="L174" s="141"/>
      <c r="M174" s="144"/>
      <c r="N174" s="144"/>
      <c r="O174" s="141"/>
      <c r="P174" s="145"/>
      <c r="Q174" s="141"/>
      <c r="R174" s="143"/>
      <c r="S174" s="141"/>
      <c r="T174" s="141"/>
      <c r="U174" s="141"/>
    </row>
    <row r="175" ht="12.75" customHeight="1">
      <c r="A175" s="141"/>
      <c r="B175" s="141"/>
      <c r="C175" s="141"/>
      <c r="D175" s="141"/>
      <c r="E175" s="142"/>
      <c r="F175" s="141"/>
      <c r="G175" s="141"/>
      <c r="H175" s="141"/>
      <c r="I175" s="141"/>
      <c r="J175" s="141"/>
      <c r="K175" s="141"/>
      <c r="L175" s="141"/>
      <c r="M175" s="144"/>
      <c r="N175" s="144"/>
      <c r="O175" s="141"/>
      <c r="P175" s="145"/>
      <c r="Q175" s="141"/>
      <c r="R175" s="143"/>
      <c r="S175" s="141"/>
      <c r="T175" s="141"/>
      <c r="U175" s="141"/>
    </row>
    <row r="176" ht="12.75" customHeight="1">
      <c r="A176" s="141"/>
      <c r="B176" s="141"/>
      <c r="C176" s="141"/>
      <c r="D176" s="141"/>
      <c r="E176" s="142"/>
      <c r="F176" s="141"/>
      <c r="G176" s="141"/>
      <c r="H176" s="141"/>
      <c r="I176" s="141"/>
      <c r="J176" s="141"/>
      <c r="K176" s="141"/>
      <c r="L176" s="141"/>
      <c r="M176" s="144"/>
      <c r="N176" s="144"/>
      <c r="O176" s="141"/>
      <c r="P176" s="145"/>
      <c r="Q176" s="141"/>
      <c r="R176" s="143"/>
      <c r="S176" s="141"/>
      <c r="T176" s="141"/>
      <c r="U176" s="141"/>
    </row>
    <row r="177" ht="12.75" customHeight="1">
      <c r="A177" s="141"/>
      <c r="B177" s="141"/>
      <c r="C177" s="141"/>
      <c r="D177" s="141"/>
      <c r="E177" s="142"/>
      <c r="F177" s="141"/>
      <c r="G177" s="141"/>
      <c r="H177" s="141"/>
      <c r="I177" s="141"/>
      <c r="J177" s="141"/>
      <c r="K177" s="141"/>
      <c r="L177" s="141"/>
      <c r="M177" s="144"/>
      <c r="N177" s="144"/>
      <c r="O177" s="141"/>
      <c r="P177" s="145"/>
      <c r="Q177" s="141"/>
      <c r="R177" s="143"/>
      <c r="S177" s="141"/>
      <c r="T177" s="141"/>
      <c r="U177" s="141"/>
    </row>
    <row r="178" ht="12.75" customHeight="1">
      <c r="A178" s="141"/>
      <c r="B178" s="141"/>
      <c r="C178" s="141"/>
      <c r="D178" s="141"/>
      <c r="E178" s="142"/>
      <c r="F178" s="141"/>
      <c r="G178" s="141"/>
      <c r="H178" s="141"/>
      <c r="I178" s="141"/>
      <c r="J178" s="141"/>
      <c r="K178" s="141"/>
      <c r="L178" s="141"/>
      <c r="M178" s="144"/>
      <c r="N178" s="144"/>
      <c r="O178" s="141"/>
      <c r="P178" s="145"/>
      <c r="Q178" s="141"/>
      <c r="R178" s="143"/>
      <c r="S178" s="141"/>
      <c r="T178" s="141"/>
      <c r="U178" s="141"/>
    </row>
    <row r="179" ht="12.75" customHeight="1">
      <c r="A179" s="141"/>
      <c r="B179" s="141"/>
      <c r="C179" s="141"/>
      <c r="D179" s="141"/>
      <c r="E179" s="142"/>
      <c r="F179" s="141"/>
      <c r="G179" s="141"/>
      <c r="H179" s="141"/>
      <c r="I179" s="141"/>
      <c r="J179" s="141"/>
      <c r="K179" s="141"/>
      <c r="L179" s="141"/>
      <c r="M179" s="144"/>
      <c r="N179" s="144"/>
      <c r="O179" s="141"/>
      <c r="P179" s="145"/>
      <c r="Q179" s="141"/>
      <c r="R179" s="143"/>
      <c r="S179" s="141"/>
      <c r="T179" s="141"/>
      <c r="U179" s="141"/>
    </row>
    <row r="180" ht="12.75" customHeight="1">
      <c r="A180" s="141"/>
      <c r="B180" s="141"/>
      <c r="C180" s="141"/>
      <c r="D180" s="141"/>
      <c r="E180" s="142"/>
      <c r="F180" s="141"/>
      <c r="G180" s="141"/>
      <c r="H180" s="141"/>
      <c r="I180" s="141"/>
      <c r="J180" s="141"/>
      <c r="K180" s="141"/>
      <c r="L180" s="141"/>
      <c r="M180" s="144"/>
      <c r="N180" s="144"/>
      <c r="O180" s="141"/>
      <c r="P180" s="145"/>
      <c r="Q180" s="141"/>
      <c r="R180" s="143"/>
      <c r="S180" s="141"/>
      <c r="T180" s="141"/>
      <c r="U180" s="141"/>
    </row>
    <row r="181" ht="12.75" customHeight="1">
      <c r="A181" s="141"/>
      <c r="B181" s="141"/>
      <c r="C181" s="141"/>
      <c r="D181" s="141"/>
      <c r="E181" s="142"/>
      <c r="F181" s="141"/>
      <c r="G181" s="141"/>
      <c r="H181" s="141"/>
      <c r="I181" s="141"/>
      <c r="J181" s="141"/>
      <c r="K181" s="141"/>
      <c r="L181" s="141"/>
      <c r="M181" s="144"/>
      <c r="N181" s="144"/>
      <c r="O181" s="141"/>
      <c r="P181" s="145"/>
      <c r="Q181" s="141"/>
      <c r="R181" s="143"/>
      <c r="S181" s="141"/>
      <c r="T181" s="141"/>
      <c r="U181" s="141"/>
    </row>
    <row r="182" ht="12.75" customHeight="1">
      <c r="A182" s="141"/>
      <c r="B182" s="141"/>
      <c r="C182" s="141"/>
      <c r="D182" s="141"/>
      <c r="E182" s="142"/>
      <c r="F182" s="141"/>
      <c r="G182" s="141"/>
      <c r="H182" s="141"/>
      <c r="I182" s="141"/>
      <c r="J182" s="141"/>
      <c r="K182" s="141"/>
      <c r="L182" s="141"/>
      <c r="M182" s="144"/>
      <c r="N182" s="144"/>
      <c r="O182" s="141"/>
      <c r="P182" s="145"/>
      <c r="Q182" s="141"/>
      <c r="R182" s="143"/>
      <c r="S182" s="141"/>
      <c r="T182" s="141"/>
      <c r="U182" s="141"/>
    </row>
    <row r="183" ht="12.75" customHeight="1">
      <c r="A183" s="141"/>
      <c r="B183" s="141"/>
      <c r="C183" s="141"/>
      <c r="D183" s="141"/>
      <c r="E183" s="142"/>
      <c r="F183" s="141"/>
      <c r="G183" s="141"/>
      <c r="H183" s="141"/>
      <c r="I183" s="141"/>
      <c r="J183" s="141"/>
      <c r="K183" s="141"/>
      <c r="L183" s="141"/>
      <c r="M183" s="144"/>
      <c r="N183" s="144"/>
      <c r="O183" s="141"/>
      <c r="P183" s="145"/>
      <c r="Q183" s="141"/>
      <c r="R183" s="143"/>
      <c r="S183" s="141"/>
      <c r="T183" s="141"/>
      <c r="U183" s="141"/>
    </row>
    <row r="184" ht="12.75" customHeight="1">
      <c r="A184" s="141"/>
      <c r="B184" s="141"/>
      <c r="C184" s="141"/>
      <c r="D184" s="141"/>
      <c r="E184" s="142"/>
      <c r="F184" s="141"/>
      <c r="G184" s="141"/>
      <c r="H184" s="141"/>
      <c r="I184" s="141"/>
      <c r="J184" s="141"/>
      <c r="K184" s="141"/>
      <c r="L184" s="141"/>
      <c r="M184" s="144"/>
      <c r="N184" s="144"/>
      <c r="O184" s="141"/>
      <c r="P184" s="145"/>
      <c r="Q184" s="141"/>
      <c r="R184" s="143"/>
      <c r="S184" s="141"/>
      <c r="T184" s="141"/>
      <c r="U184" s="141"/>
    </row>
    <row r="185" ht="12.75" customHeight="1">
      <c r="A185" s="141"/>
      <c r="B185" s="141"/>
      <c r="C185" s="141"/>
      <c r="D185" s="141"/>
      <c r="E185" s="142"/>
      <c r="F185" s="141"/>
      <c r="G185" s="141"/>
      <c r="H185" s="141"/>
      <c r="I185" s="141"/>
      <c r="J185" s="141"/>
      <c r="K185" s="141"/>
      <c r="L185" s="141"/>
      <c r="M185" s="144"/>
      <c r="N185" s="144"/>
      <c r="O185" s="141"/>
      <c r="P185" s="145"/>
      <c r="Q185" s="141"/>
      <c r="R185" s="143"/>
      <c r="S185" s="141"/>
      <c r="T185" s="141"/>
      <c r="U185" s="141"/>
    </row>
    <row r="186" ht="12.75" customHeight="1">
      <c r="A186" s="141"/>
      <c r="B186" s="141"/>
      <c r="C186" s="141"/>
      <c r="D186" s="141"/>
      <c r="E186" s="142"/>
      <c r="F186" s="141"/>
      <c r="G186" s="141"/>
      <c r="H186" s="141"/>
      <c r="I186" s="141"/>
      <c r="J186" s="141"/>
      <c r="K186" s="141"/>
      <c r="L186" s="141"/>
      <c r="M186" s="144"/>
      <c r="N186" s="144"/>
      <c r="O186" s="141"/>
      <c r="P186" s="145"/>
      <c r="Q186" s="141"/>
      <c r="R186" s="143"/>
      <c r="S186" s="141"/>
      <c r="T186" s="141"/>
      <c r="U186" s="141"/>
    </row>
    <row r="187" ht="12.75" customHeight="1">
      <c r="A187" s="141"/>
      <c r="B187" s="141"/>
      <c r="C187" s="141"/>
      <c r="D187" s="141"/>
      <c r="E187" s="142"/>
      <c r="F187" s="141"/>
      <c r="G187" s="141"/>
      <c r="H187" s="141"/>
      <c r="I187" s="141"/>
      <c r="J187" s="141"/>
      <c r="K187" s="141"/>
      <c r="L187" s="141"/>
      <c r="M187" s="144"/>
      <c r="N187" s="144"/>
      <c r="O187" s="141"/>
      <c r="P187" s="145"/>
      <c r="Q187" s="141"/>
      <c r="R187" s="143"/>
      <c r="S187" s="141"/>
      <c r="T187" s="141"/>
      <c r="U187" s="141"/>
    </row>
    <row r="188" ht="12.75" customHeight="1">
      <c r="A188" s="141"/>
      <c r="B188" s="141"/>
      <c r="C188" s="141"/>
      <c r="D188" s="141"/>
      <c r="E188" s="142"/>
      <c r="F188" s="141"/>
      <c r="G188" s="141"/>
      <c r="H188" s="141"/>
      <c r="I188" s="141"/>
      <c r="J188" s="141"/>
      <c r="K188" s="141"/>
      <c r="L188" s="141"/>
      <c r="M188" s="144"/>
      <c r="N188" s="144"/>
      <c r="O188" s="141"/>
      <c r="P188" s="145"/>
      <c r="Q188" s="141"/>
      <c r="R188" s="143"/>
      <c r="S188" s="141"/>
      <c r="T188" s="141"/>
      <c r="U188" s="141"/>
    </row>
    <row r="189" ht="12.75" customHeight="1">
      <c r="A189" s="141"/>
      <c r="B189" s="141"/>
      <c r="C189" s="141"/>
      <c r="D189" s="141"/>
      <c r="E189" s="142"/>
      <c r="F189" s="141"/>
      <c r="G189" s="141"/>
      <c r="H189" s="141"/>
      <c r="I189" s="141"/>
      <c r="J189" s="141"/>
      <c r="K189" s="141"/>
      <c r="L189" s="141"/>
      <c r="M189" s="144"/>
      <c r="N189" s="144"/>
      <c r="O189" s="141"/>
      <c r="P189" s="145"/>
      <c r="Q189" s="141"/>
      <c r="R189" s="143"/>
      <c r="S189" s="141"/>
      <c r="T189" s="141"/>
      <c r="U189" s="141"/>
    </row>
    <row r="190" ht="12.75" customHeight="1">
      <c r="A190" s="141"/>
      <c r="B190" s="141"/>
      <c r="C190" s="141"/>
      <c r="D190" s="141"/>
      <c r="E190" s="142"/>
      <c r="F190" s="141"/>
      <c r="G190" s="141"/>
      <c r="H190" s="141"/>
      <c r="I190" s="141"/>
      <c r="J190" s="141"/>
      <c r="K190" s="141"/>
      <c r="L190" s="141"/>
      <c r="M190" s="144"/>
      <c r="N190" s="144"/>
      <c r="O190" s="141"/>
      <c r="P190" s="145"/>
      <c r="Q190" s="141"/>
      <c r="R190" s="143"/>
      <c r="S190" s="141"/>
      <c r="T190" s="141"/>
      <c r="U190" s="141"/>
    </row>
    <row r="191" ht="12.75" customHeight="1">
      <c r="A191" s="141"/>
      <c r="B191" s="141"/>
      <c r="C191" s="141"/>
      <c r="D191" s="141"/>
      <c r="E191" s="142"/>
      <c r="F191" s="141"/>
      <c r="G191" s="141"/>
      <c r="H191" s="141"/>
      <c r="I191" s="141"/>
      <c r="J191" s="141"/>
      <c r="K191" s="141"/>
      <c r="L191" s="141"/>
      <c r="M191" s="144"/>
      <c r="N191" s="144"/>
      <c r="O191" s="141"/>
      <c r="P191" s="145"/>
      <c r="Q191" s="141"/>
      <c r="R191" s="143"/>
      <c r="S191" s="141"/>
      <c r="T191" s="141"/>
      <c r="U191" s="141"/>
    </row>
    <row r="192" ht="12.75" customHeight="1">
      <c r="A192" s="141"/>
      <c r="B192" s="141"/>
      <c r="C192" s="141"/>
      <c r="D192" s="141"/>
      <c r="E192" s="142"/>
      <c r="F192" s="141"/>
      <c r="G192" s="141"/>
      <c r="H192" s="141"/>
      <c r="I192" s="141"/>
      <c r="J192" s="141"/>
      <c r="K192" s="141"/>
      <c r="L192" s="141"/>
      <c r="M192" s="144"/>
      <c r="N192" s="144"/>
      <c r="O192" s="141"/>
      <c r="P192" s="145"/>
      <c r="Q192" s="141"/>
      <c r="R192" s="143"/>
      <c r="S192" s="141"/>
      <c r="T192" s="141"/>
      <c r="U192" s="141"/>
    </row>
    <row r="193" ht="12.75" customHeight="1">
      <c r="A193" s="141"/>
      <c r="B193" s="141"/>
      <c r="C193" s="141"/>
      <c r="D193" s="141"/>
      <c r="E193" s="142"/>
      <c r="F193" s="141"/>
      <c r="G193" s="141"/>
      <c r="H193" s="141"/>
      <c r="I193" s="141"/>
      <c r="J193" s="141"/>
      <c r="K193" s="141"/>
      <c r="L193" s="141"/>
      <c r="M193" s="144"/>
      <c r="N193" s="144"/>
      <c r="O193" s="141"/>
      <c r="P193" s="145"/>
      <c r="Q193" s="141"/>
      <c r="R193" s="143"/>
      <c r="S193" s="141"/>
      <c r="T193" s="141"/>
      <c r="U193" s="141"/>
    </row>
    <row r="194" ht="12.75" customHeight="1">
      <c r="A194" s="141"/>
      <c r="B194" s="141"/>
      <c r="C194" s="141"/>
      <c r="D194" s="141"/>
      <c r="E194" s="142"/>
      <c r="F194" s="141"/>
      <c r="G194" s="141"/>
      <c r="H194" s="141"/>
      <c r="I194" s="141"/>
      <c r="J194" s="141"/>
      <c r="K194" s="141"/>
      <c r="L194" s="141"/>
      <c r="M194" s="144"/>
      <c r="N194" s="144"/>
      <c r="O194" s="141"/>
      <c r="P194" s="145"/>
      <c r="Q194" s="141"/>
      <c r="R194" s="143"/>
      <c r="S194" s="141"/>
      <c r="T194" s="141"/>
      <c r="U194" s="141"/>
    </row>
    <row r="195" ht="12.75" customHeight="1">
      <c r="A195" s="141"/>
      <c r="B195" s="141"/>
      <c r="C195" s="141"/>
      <c r="D195" s="141"/>
      <c r="E195" s="142"/>
      <c r="F195" s="141"/>
      <c r="G195" s="141"/>
      <c r="H195" s="141"/>
      <c r="I195" s="141"/>
      <c r="J195" s="141"/>
      <c r="K195" s="141"/>
      <c r="L195" s="141"/>
      <c r="M195" s="144"/>
      <c r="N195" s="144"/>
      <c r="O195" s="141"/>
      <c r="P195" s="145"/>
      <c r="Q195" s="141"/>
      <c r="R195" s="143"/>
      <c r="S195" s="141"/>
      <c r="T195" s="141"/>
      <c r="U195" s="141"/>
    </row>
    <row r="196" ht="12.75" customHeight="1">
      <c r="A196" s="141"/>
      <c r="B196" s="141"/>
      <c r="C196" s="141"/>
      <c r="D196" s="141"/>
      <c r="E196" s="142"/>
      <c r="F196" s="141"/>
      <c r="G196" s="141"/>
      <c r="H196" s="141"/>
      <c r="I196" s="141"/>
      <c r="J196" s="141"/>
      <c r="K196" s="141"/>
      <c r="L196" s="141"/>
      <c r="M196" s="144"/>
      <c r="N196" s="144"/>
      <c r="O196" s="141"/>
      <c r="P196" s="145"/>
      <c r="Q196" s="141"/>
      <c r="R196" s="143"/>
      <c r="S196" s="141"/>
      <c r="T196" s="141"/>
      <c r="U196" s="141"/>
    </row>
    <row r="197" ht="12.75" customHeight="1">
      <c r="A197" s="141"/>
      <c r="B197" s="141"/>
      <c r="C197" s="141"/>
      <c r="D197" s="141"/>
      <c r="E197" s="142"/>
      <c r="F197" s="141"/>
      <c r="G197" s="141"/>
      <c r="H197" s="141"/>
      <c r="I197" s="141"/>
      <c r="J197" s="141"/>
      <c r="K197" s="141"/>
      <c r="L197" s="141"/>
      <c r="M197" s="144"/>
      <c r="N197" s="144"/>
      <c r="O197" s="141"/>
      <c r="P197" s="145"/>
      <c r="Q197" s="141"/>
      <c r="R197" s="143"/>
      <c r="S197" s="141"/>
      <c r="T197" s="141"/>
      <c r="U197" s="141"/>
    </row>
    <row r="198" ht="12.75" customHeight="1">
      <c r="A198" s="141"/>
      <c r="B198" s="141"/>
      <c r="C198" s="141"/>
      <c r="D198" s="141"/>
      <c r="E198" s="142"/>
      <c r="F198" s="141"/>
      <c r="G198" s="141"/>
      <c r="H198" s="141"/>
      <c r="I198" s="141"/>
      <c r="J198" s="141"/>
      <c r="K198" s="141"/>
      <c r="L198" s="141"/>
      <c r="M198" s="144"/>
      <c r="N198" s="144"/>
      <c r="O198" s="141"/>
      <c r="P198" s="145"/>
      <c r="Q198" s="141"/>
      <c r="R198" s="143"/>
      <c r="S198" s="141"/>
      <c r="T198" s="141"/>
      <c r="U198" s="141"/>
    </row>
    <row r="199" ht="12.75" customHeight="1">
      <c r="A199" s="141"/>
      <c r="B199" s="141"/>
      <c r="C199" s="141"/>
      <c r="D199" s="141"/>
      <c r="E199" s="142"/>
      <c r="F199" s="141"/>
      <c r="G199" s="141"/>
      <c r="H199" s="141"/>
      <c r="I199" s="141"/>
      <c r="J199" s="141"/>
      <c r="K199" s="141"/>
      <c r="L199" s="141"/>
      <c r="M199" s="144"/>
      <c r="N199" s="144"/>
      <c r="O199" s="141"/>
      <c r="P199" s="145"/>
      <c r="Q199" s="141"/>
      <c r="R199" s="143"/>
      <c r="S199" s="141"/>
      <c r="T199" s="141"/>
      <c r="U199" s="141"/>
    </row>
    <row r="200" ht="12.75" customHeight="1">
      <c r="A200" s="141"/>
      <c r="B200" s="141"/>
      <c r="C200" s="141"/>
      <c r="D200" s="141"/>
      <c r="E200" s="142"/>
      <c r="F200" s="141"/>
      <c r="G200" s="141"/>
      <c r="H200" s="141"/>
      <c r="I200" s="141"/>
      <c r="J200" s="141"/>
      <c r="K200" s="141"/>
      <c r="L200" s="141"/>
      <c r="M200" s="144"/>
      <c r="N200" s="144"/>
      <c r="O200" s="141"/>
      <c r="P200" s="145"/>
      <c r="Q200" s="141"/>
      <c r="R200" s="143"/>
      <c r="S200" s="141"/>
      <c r="T200" s="141"/>
      <c r="U200" s="141"/>
    </row>
    <row r="201" ht="12.75" customHeight="1">
      <c r="A201" s="141"/>
      <c r="B201" s="141"/>
      <c r="C201" s="141"/>
      <c r="D201" s="141"/>
      <c r="E201" s="142"/>
      <c r="F201" s="141"/>
      <c r="G201" s="141"/>
      <c r="H201" s="141"/>
      <c r="I201" s="141"/>
      <c r="J201" s="141"/>
      <c r="K201" s="141"/>
      <c r="L201" s="141"/>
      <c r="M201" s="144"/>
      <c r="N201" s="144"/>
      <c r="O201" s="141"/>
      <c r="P201" s="145"/>
      <c r="Q201" s="141"/>
      <c r="R201" s="143"/>
      <c r="S201" s="141"/>
      <c r="T201" s="141"/>
      <c r="U201" s="141"/>
    </row>
    <row r="202" ht="12.75" customHeight="1">
      <c r="A202" s="141"/>
      <c r="B202" s="141"/>
      <c r="C202" s="141"/>
      <c r="D202" s="141"/>
      <c r="E202" s="142"/>
      <c r="F202" s="141"/>
      <c r="G202" s="141"/>
      <c r="H202" s="141"/>
      <c r="I202" s="141"/>
      <c r="J202" s="141"/>
      <c r="K202" s="141"/>
      <c r="L202" s="141"/>
      <c r="M202" s="144"/>
      <c r="N202" s="144"/>
      <c r="O202" s="141"/>
      <c r="P202" s="145"/>
      <c r="Q202" s="141"/>
      <c r="R202" s="143"/>
      <c r="S202" s="141"/>
      <c r="T202" s="141"/>
      <c r="U202" s="141"/>
    </row>
    <row r="203" ht="12.75" customHeight="1">
      <c r="A203" s="141"/>
      <c r="B203" s="141"/>
      <c r="C203" s="141"/>
      <c r="D203" s="141"/>
      <c r="E203" s="142"/>
      <c r="F203" s="141"/>
      <c r="G203" s="141"/>
      <c r="H203" s="141"/>
      <c r="I203" s="141"/>
      <c r="J203" s="141"/>
      <c r="K203" s="141"/>
      <c r="L203" s="141"/>
      <c r="M203" s="144"/>
      <c r="N203" s="144"/>
      <c r="O203" s="141"/>
      <c r="P203" s="145"/>
      <c r="Q203" s="141"/>
      <c r="R203" s="143"/>
      <c r="S203" s="141"/>
      <c r="T203" s="141"/>
      <c r="U203" s="141"/>
    </row>
    <row r="204" ht="12.75" customHeight="1">
      <c r="A204" s="141"/>
      <c r="B204" s="141"/>
      <c r="C204" s="141"/>
      <c r="D204" s="141"/>
      <c r="E204" s="142"/>
      <c r="F204" s="141"/>
      <c r="G204" s="141"/>
      <c r="H204" s="141"/>
      <c r="I204" s="141"/>
      <c r="J204" s="141"/>
      <c r="K204" s="141"/>
      <c r="L204" s="141"/>
      <c r="M204" s="144"/>
      <c r="N204" s="144"/>
      <c r="O204" s="141"/>
      <c r="P204" s="145"/>
      <c r="Q204" s="141"/>
      <c r="R204" s="143"/>
      <c r="S204" s="141"/>
      <c r="T204" s="141"/>
      <c r="U204" s="141"/>
    </row>
    <row r="205" ht="12.75" customHeight="1">
      <c r="A205" s="141"/>
      <c r="B205" s="141"/>
      <c r="C205" s="141"/>
      <c r="D205" s="141"/>
      <c r="E205" s="142"/>
      <c r="F205" s="141"/>
      <c r="G205" s="141"/>
      <c r="H205" s="141"/>
      <c r="I205" s="141"/>
      <c r="J205" s="141"/>
      <c r="K205" s="141"/>
      <c r="L205" s="141"/>
      <c r="M205" s="144"/>
      <c r="N205" s="144"/>
      <c r="O205" s="141"/>
      <c r="P205" s="145"/>
      <c r="Q205" s="141"/>
      <c r="R205" s="143"/>
      <c r="S205" s="141"/>
      <c r="T205" s="141"/>
      <c r="U205" s="141"/>
    </row>
    <row r="206" ht="12.75" customHeight="1">
      <c r="A206" s="141"/>
      <c r="B206" s="141"/>
      <c r="C206" s="141"/>
      <c r="D206" s="141"/>
      <c r="E206" s="142"/>
      <c r="F206" s="141"/>
      <c r="G206" s="141"/>
      <c r="H206" s="141"/>
      <c r="I206" s="141"/>
      <c r="J206" s="141"/>
      <c r="K206" s="141"/>
      <c r="L206" s="141"/>
      <c r="M206" s="144"/>
      <c r="N206" s="144"/>
      <c r="O206" s="141"/>
      <c r="P206" s="145"/>
      <c r="Q206" s="141"/>
      <c r="R206" s="143"/>
      <c r="S206" s="141"/>
      <c r="T206" s="141"/>
      <c r="U206" s="141"/>
    </row>
    <row r="207" ht="12.75" customHeight="1">
      <c r="A207" s="141"/>
      <c r="B207" s="141"/>
      <c r="C207" s="141"/>
      <c r="D207" s="141"/>
      <c r="E207" s="142"/>
      <c r="F207" s="141"/>
      <c r="G207" s="141"/>
      <c r="H207" s="141"/>
      <c r="I207" s="141"/>
      <c r="J207" s="141"/>
      <c r="K207" s="141"/>
      <c r="L207" s="141"/>
      <c r="M207" s="144"/>
      <c r="N207" s="144"/>
      <c r="O207" s="141"/>
      <c r="P207" s="145"/>
      <c r="Q207" s="141"/>
      <c r="R207" s="143"/>
      <c r="S207" s="141"/>
      <c r="T207" s="141"/>
      <c r="U207" s="141"/>
    </row>
    <row r="208" ht="12.75" customHeight="1">
      <c r="A208" s="141"/>
      <c r="B208" s="141"/>
      <c r="C208" s="141"/>
      <c r="D208" s="141"/>
      <c r="E208" s="142"/>
      <c r="F208" s="141"/>
      <c r="G208" s="141"/>
      <c r="H208" s="141"/>
      <c r="I208" s="141"/>
      <c r="J208" s="141"/>
      <c r="K208" s="141"/>
      <c r="L208" s="141"/>
      <c r="M208" s="144"/>
      <c r="N208" s="144"/>
      <c r="O208" s="141"/>
      <c r="P208" s="145"/>
      <c r="Q208" s="141"/>
      <c r="R208" s="143"/>
      <c r="S208" s="141"/>
      <c r="T208" s="141"/>
      <c r="U208" s="141"/>
    </row>
    <row r="209" ht="12.75" customHeight="1">
      <c r="A209" s="141"/>
      <c r="B209" s="141"/>
      <c r="C209" s="141"/>
      <c r="D209" s="141"/>
      <c r="E209" s="142"/>
      <c r="F209" s="141"/>
      <c r="G209" s="141"/>
      <c r="H209" s="141"/>
      <c r="I209" s="141"/>
      <c r="J209" s="141"/>
      <c r="K209" s="141"/>
      <c r="L209" s="141"/>
      <c r="M209" s="144"/>
      <c r="N209" s="144"/>
      <c r="O209" s="141"/>
      <c r="P209" s="145"/>
      <c r="Q209" s="141"/>
      <c r="R209" s="143"/>
      <c r="S209" s="141"/>
      <c r="T209" s="141"/>
      <c r="U209" s="141"/>
    </row>
    <row r="210" ht="12.75" customHeight="1">
      <c r="A210" s="141"/>
      <c r="B210" s="141"/>
      <c r="C210" s="141"/>
      <c r="D210" s="141"/>
      <c r="E210" s="142"/>
      <c r="F210" s="141"/>
      <c r="G210" s="141"/>
      <c r="H210" s="141"/>
      <c r="I210" s="141"/>
      <c r="J210" s="141"/>
      <c r="K210" s="141"/>
      <c r="L210" s="141"/>
      <c r="M210" s="144"/>
      <c r="N210" s="144"/>
      <c r="O210" s="141"/>
      <c r="P210" s="145"/>
      <c r="Q210" s="141"/>
      <c r="R210" s="143"/>
      <c r="S210" s="141"/>
      <c r="T210" s="141"/>
      <c r="U210" s="141"/>
    </row>
    <row r="211" ht="12.75" customHeight="1">
      <c r="A211" s="141"/>
      <c r="B211" s="141"/>
      <c r="C211" s="141"/>
      <c r="D211" s="141"/>
      <c r="E211" s="142"/>
      <c r="F211" s="141"/>
      <c r="G211" s="141"/>
      <c r="H211" s="141"/>
      <c r="I211" s="141"/>
      <c r="J211" s="141"/>
      <c r="K211" s="141"/>
      <c r="L211" s="141"/>
      <c r="M211" s="144"/>
      <c r="N211" s="144"/>
      <c r="O211" s="141"/>
      <c r="P211" s="145"/>
      <c r="Q211" s="141"/>
      <c r="R211" s="143"/>
      <c r="S211" s="141"/>
      <c r="T211" s="141"/>
      <c r="U211" s="141"/>
    </row>
    <row r="212" ht="12.75" customHeight="1">
      <c r="A212" s="141"/>
      <c r="B212" s="141"/>
      <c r="C212" s="141"/>
      <c r="D212" s="141"/>
      <c r="E212" s="142"/>
      <c r="F212" s="141"/>
      <c r="G212" s="141"/>
      <c r="H212" s="141"/>
      <c r="I212" s="141"/>
      <c r="J212" s="141"/>
      <c r="K212" s="141"/>
      <c r="L212" s="141"/>
      <c r="M212" s="144"/>
      <c r="N212" s="144"/>
      <c r="O212" s="141"/>
      <c r="P212" s="145"/>
      <c r="Q212" s="141"/>
      <c r="R212" s="143"/>
      <c r="S212" s="141"/>
      <c r="T212" s="141"/>
      <c r="U212" s="141"/>
    </row>
    <row r="213" ht="12.75" customHeight="1">
      <c r="A213" s="141"/>
      <c r="B213" s="141"/>
      <c r="C213" s="141"/>
      <c r="D213" s="141"/>
      <c r="E213" s="142"/>
      <c r="F213" s="141"/>
      <c r="G213" s="141"/>
      <c r="H213" s="141"/>
      <c r="I213" s="141"/>
      <c r="J213" s="141"/>
      <c r="K213" s="141"/>
      <c r="L213" s="141"/>
      <c r="M213" s="144"/>
      <c r="N213" s="144"/>
      <c r="O213" s="141"/>
      <c r="P213" s="145"/>
      <c r="Q213" s="141"/>
      <c r="R213" s="143"/>
      <c r="S213" s="141"/>
      <c r="T213" s="141"/>
      <c r="U213" s="141"/>
    </row>
    <row r="214" ht="12.75" customHeight="1">
      <c r="A214" s="141"/>
      <c r="B214" s="141"/>
      <c r="C214" s="141"/>
      <c r="D214" s="141"/>
      <c r="E214" s="142"/>
      <c r="F214" s="141"/>
      <c r="G214" s="141"/>
      <c r="H214" s="141"/>
      <c r="I214" s="141"/>
      <c r="J214" s="141"/>
      <c r="K214" s="141"/>
      <c r="L214" s="141"/>
      <c r="M214" s="144"/>
      <c r="N214" s="144"/>
      <c r="O214" s="141"/>
      <c r="P214" s="145"/>
      <c r="Q214" s="141"/>
      <c r="R214" s="143"/>
      <c r="S214" s="141"/>
      <c r="T214" s="141"/>
      <c r="U214" s="141"/>
    </row>
    <row r="215" ht="12.75" customHeight="1">
      <c r="A215" s="141"/>
      <c r="B215" s="141"/>
      <c r="C215" s="141"/>
      <c r="D215" s="141"/>
      <c r="E215" s="142"/>
      <c r="F215" s="141"/>
      <c r="G215" s="141"/>
      <c r="H215" s="141"/>
      <c r="I215" s="141"/>
      <c r="J215" s="141"/>
      <c r="K215" s="141"/>
      <c r="L215" s="141"/>
      <c r="M215" s="144"/>
      <c r="N215" s="144"/>
      <c r="O215" s="141"/>
      <c r="P215" s="145"/>
      <c r="Q215" s="141"/>
      <c r="R215" s="143"/>
      <c r="S215" s="141"/>
      <c r="T215" s="141"/>
      <c r="U215" s="141"/>
    </row>
    <row r="216" ht="12.75" customHeight="1">
      <c r="A216" s="141"/>
      <c r="B216" s="141"/>
      <c r="C216" s="141"/>
      <c r="D216" s="141"/>
      <c r="E216" s="142"/>
      <c r="F216" s="141"/>
      <c r="G216" s="141"/>
      <c r="H216" s="141"/>
      <c r="I216" s="141"/>
      <c r="J216" s="141"/>
      <c r="K216" s="141"/>
      <c r="L216" s="141"/>
      <c r="M216" s="144"/>
      <c r="N216" s="144"/>
      <c r="O216" s="141"/>
      <c r="P216" s="145"/>
      <c r="Q216" s="141"/>
      <c r="R216" s="143"/>
      <c r="S216" s="141"/>
      <c r="T216" s="141"/>
      <c r="U216" s="141"/>
    </row>
    <row r="217" ht="12.75" customHeight="1">
      <c r="A217" s="141"/>
      <c r="B217" s="141"/>
      <c r="C217" s="141"/>
      <c r="D217" s="141"/>
      <c r="E217" s="142"/>
      <c r="F217" s="141"/>
      <c r="G217" s="141"/>
      <c r="H217" s="141"/>
      <c r="I217" s="141"/>
      <c r="J217" s="141"/>
      <c r="K217" s="141"/>
      <c r="L217" s="141"/>
      <c r="M217" s="144"/>
      <c r="N217" s="144"/>
      <c r="O217" s="141"/>
      <c r="P217" s="145"/>
      <c r="Q217" s="141"/>
      <c r="R217" s="143"/>
      <c r="S217" s="141"/>
      <c r="T217" s="141"/>
      <c r="U217" s="141"/>
    </row>
    <row r="218" ht="12.75" customHeight="1">
      <c r="A218" s="141"/>
      <c r="B218" s="141"/>
      <c r="C218" s="141"/>
      <c r="D218" s="141"/>
      <c r="E218" s="142"/>
      <c r="F218" s="141"/>
      <c r="G218" s="141"/>
      <c r="H218" s="141"/>
      <c r="I218" s="141"/>
      <c r="J218" s="141"/>
      <c r="K218" s="141"/>
      <c r="L218" s="141"/>
      <c r="M218" s="144"/>
      <c r="N218" s="144"/>
      <c r="O218" s="141"/>
      <c r="P218" s="145"/>
      <c r="Q218" s="141"/>
      <c r="R218" s="143"/>
      <c r="S218" s="141"/>
      <c r="T218" s="141"/>
      <c r="U218" s="141"/>
    </row>
    <row r="219" ht="12.75" customHeight="1">
      <c r="A219" s="141"/>
      <c r="B219" s="141"/>
      <c r="C219" s="141"/>
      <c r="D219" s="141"/>
      <c r="E219" s="142"/>
      <c r="F219" s="141"/>
      <c r="G219" s="141"/>
      <c r="H219" s="141"/>
      <c r="I219" s="141"/>
      <c r="J219" s="141"/>
      <c r="K219" s="141"/>
      <c r="L219" s="141"/>
      <c r="M219" s="144"/>
      <c r="N219" s="144"/>
      <c r="O219" s="141"/>
      <c r="P219" s="145"/>
      <c r="Q219" s="141"/>
      <c r="R219" s="143"/>
      <c r="S219" s="141"/>
      <c r="T219" s="141"/>
      <c r="U219" s="141"/>
    </row>
    <row r="220" ht="12.75" customHeight="1">
      <c r="A220" s="141"/>
      <c r="B220" s="141"/>
      <c r="C220" s="141"/>
      <c r="D220" s="141"/>
      <c r="E220" s="142"/>
      <c r="F220" s="141"/>
      <c r="G220" s="141"/>
      <c r="H220" s="141"/>
      <c r="I220" s="141"/>
      <c r="J220" s="141"/>
      <c r="K220" s="141"/>
      <c r="L220" s="141"/>
      <c r="M220" s="144"/>
      <c r="N220" s="144"/>
      <c r="O220" s="141"/>
      <c r="P220" s="145"/>
      <c r="Q220" s="141"/>
      <c r="R220" s="143"/>
      <c r="S220" s="141"/>
      <c r="T220" s="141"/>
      <c r="U220" s="141"/>
    </row>
    <row r="221" ht="12.75" customHeight="1">
      <c r="A221" s="141"/>
      <c r="B221" s="141"/>
      <c r="C221" s="141"/>
      <c r="D221" s="141"/>
      <c r="E221" s="142"/>
      <c r="F221" s="141"/>
      <c r="G221" s="141"/>
      <c r="H221" s="141"/>
      <c r="I221" s="141"/>
      <c r="J221" s="141"/>
      <c r="K221" s="141"/>
      <c r="L221" s="141"/>
      <c r="M221" s="144"/>
      <c r="N221" s="144"/>
      <c r="O221" s="141"/>
      <c r="P221" s="145"/>
      <c r="Q221" s="141"/>
      <c r="R221" s="143"/>
      <c r="S221" s="141"/>
      <c r="T221" s="141"/>
      <c r="U221" s="141"/>
    </row>
    <row r="222" ht="12.75" customHeight="1">
      <c r="A222" s="141"/>
      <c r="B222" s="141"/>
      <c r="C222" s="141"/>
      <c r="D222" s="141"/>
      <c r="E222" s="142"/>
      <c r="F222" s="141"/>
      <c r="G222" s="141"/>
      <c r="H222" s="141"/>
      <c r="I222" s="141"/>
      <c r="J222" s="141"/>
      <c r="K222" s="141"/>
      <c r="L222" s="141"/>
      <c r="M222" s="144"/>
      <c r="N222" s="144"/>
      <c r="O222" s="141"/>
      <c r="P222" s="145"/>
      <c r="Q222" s="141"/>
      <c r="R222" s="143"/>
      <c r="S222" s="141"/>
      <c r="T222" s="141"/>
      <c r="U222" s="141"/>
    </row>
    <row r="223" ht="12.75" customHeight="1">
      <c r="A223" s="141"/>
      <c r="B223" s="141"/>
      <c r="C223" s="141"/>
      <c r="D223" s="141"/>
      <c r="E223" s="142"/>
      <c r="F223" s="141"/>
      <c r="G223" s="141"/>
      <c r="H223" s="141"/>
      <c r="I223" s="141"/>
      <c r="J223" s="141"/>
      <c r="K223" s="141"/>
      <c r="L223" s="141"/>
      <c r="M223" s="144"/>
      <c r="N223" s="144"/>
      <c r="O223" s="141"/>
      <c r="P223" s="145"/>
      <c r="Q223" s="141"/>
      <c r="R223" s="143"/>
      <c r="S223" s="141"/>
      <c r="T223" s="141"/>
      <c r="U223" s="141"/>
    </row>
    <row r="224" ht="12.75" customHeight="1">
      <c r="A224" s="141"/>
      <c r="B224" s="141"/>
      <c r="C224" s="141"/>
      <c r="D224" s="141"/>
      <c r="E224" s="142"/>
      <c r="F224" s="141"/>
      <c r="G224" s="141"/>
      <c r="H224" s="141"/>
      <c r="I224" s="141"/>
      <c r="J224" s="141"/>
      <c r="K224" s="141"/>
      <c r="L224" s="141"/>
      <c r="M224" s="144"/>
      <c r="N224" s="144"/>
      <c r="O224" s="141"/>
      <c r="P224" s="145"/>
      <c r="Q224" s="141"/>
      <c r="R224" s="143"/>
      <c r="S224" s="141"/>
      <c r="T224" s="141"/>
      <c r="U224" s="141"/>
    </row>
    <row r="225" ht="12.75" customHeight="1">
      <c r="A225" s="141"/>
      <c r="B225" s="141"/>
      <c r="C225" s="141"/>
      <c r="D225" s="141"/>
      <c r="E225" s="142"/>
      <c r="F225" s="141"/>
      <c r="G225" s="141"/>
      <c r="H225" s="141"/>
      <c r="I225" s="141"/>
      <c r="J225" s="141"/>
      <c r="K225" s="141"/>
      <c r="L225" s="141"/>
      <c r="M225" s="144"/>
      <c r="N225" s="144"/>
      <c r="O225" s="141"/>
      <c r="P225" s="145"/>
      <c r="Q225" s="141"/>
      <c r="R225" s="143"/>
      <c r="S225" s="141"/>
      <c r="T225" s="141"/>
      <c r="U225" s="141"/>
    </row>
    <row r="226" ht="12.75" customHeight="1">
      <c r="A226" s="141"/>
      <c r="B226" s="141"/>
      <c r="C226" s="141"/>
      <c r="D226" s="141"/>
      <c r="E226" s="142"/>
      <c r="F226" s="141"/>
      <c r="G226" s="141"/>
      <c r="H226" s="141"/>
      <c r="I226" s="141"/>
      <c r="J226" s="141"/>
      <c r="K226" s="141"/>
      <c r="L226" s="141"/>
      <c r="M226" s="144"/>
      <c r="N226" s="144"/>
      <c r="O226" s="141"/>
      <c r="P226" s="145"/>
      <c r="Q226" s="141"/>
      <c r="R226" s="143"/>
      <c r="S226" s="141"/>
      <c r="T226" s="141"/>
      <c r="U226" s="141"/>
    </row>
    <row r="227" ht="12.75" customHeight="1">
      <c r="A227" s="141"/>
      <c r="B227" s="141"/>
      <c r="C227" s="141"/>
      <c r="D227" s="141"/>
      <c r="E227" s="142"/>
      <c r="F227" s="141"/>
      <c r="G227" s="141"/>
      <c r="H227" s="141"/>
      <c r="I227" s="141"/>
      <c r="J227" s="141"/>
      <c r="K227" s="141"/>
      <c r="L227" s="141"/>
      <c r="M227" s="144"/>
      <c r="N227" s="144"/>
      <c r="O227" s="141"/>
      <c r="P227" s="145"/>
      <c r="Q227" s="141"/>
      <c r="R227" s="143"/>
      <c r="S227" s="141"/>
      <c r="T227" s="141"/>
      <c r="U227" s="141"/>
    </row>
    <row r="228" ht="12.75" customHeight="1">
      <c r="A228" s="141"/>
      <c r="B228" s="141"/>
      <c r="C228" s="141"/>
      <c r="D228" s="141"/>
      <c r="E228" s="142"/>
      <c r="F228" s="141"/>
      <c r="G228" s="141"/>
      <c r="H228" s="141"/>
      <c r="I228" s="141"/>
      <c r="J228" s="141"/>
      <c r="K228" s="141"/>
      <c r="L228" s="141"/>
      <c r="M228" s="144"/>
      <c r="N228" s="144"/>
      <c r="O228" s="141"/>
      <c r="P228" s="145"/>
      <c r="Q228" s="141"/>
      <c r="R228" s="143"/>
      <c r="S228" s="141"/>
      <c r="T228" s="141"/>
      <c r="U228" s="141"/>
    </row>
    <row r="229" ht="12.75" customHeight="1">
      <c r="A229" s="141"/>
      <c r="B229" s="141"/>
      <c r="C229" s="141"/>
      <c r="D229" s="141"/>
      <c r="E229" s="142"/>
      <c r="F229" s="141"/>
      <c r="G229" s="141"/>
      <c r="H229" s="141"/>
      <c r="I229" s="141"/>
      <c r="J229" s="141"/>
      <c r="K229" s="141"/>
      <c r="L229" s="141"/>
      <c r="M229" s="144"/>
      <c r="N229" s="144"/>
      <c r="O229" s="141"/>
      <c r="P229" s="145"/>
      <c r="Q229" s="141"/>
      <c r="R229" s="143"/>
      <c r="S229" s="141"/>
      <c r="T229" s="141"/>
      <c r="U229" s="141"/>
    </row>
    <row r="230" ht="12.75" customHeight="1">
      <c r="A230" s="141"/>
      <c r="B230" s="141"/>
      <c r="C230" s="141"/>
      <c r="D230" s="141"/>
      <c r="E230" s="142"/>
      <c r="F230" s="141"/>
      <c r="G230" s="141"/>
      <c r="H230" s="141"/>
      <c r="I230" s="141"/>
      <c r="J230" s="141"/>
      <c r="K230" s="141"/>
      <c r="L230" s="141"/>
      <c r="M230" s="144"/>
      <c r="N230" s="144"/>
      <c r="O230" s="141"/>
      <c r="P230" s="145"/>
      <c r="Q230" s="141"/>
      <c r="R230" s="143"/>
      <c r="S230" s="141"/>
      <c r="T230" s="141"/>
      <c r="U230" s="141"/>
    </row>
    <row r="231" ht="12.75" customHeight="1">
      <c r="A231" s="141"/>
      <c r="B231" s="141"/>
      <c r="C231" s="141"/>
      <c r="D231" s="141"/>
      <c r="E231" s="142"/>
      <c r="F231" s="141"/>
      <c r="G231" s="141"/>
      <c r="H231" s="141"/>
      <c r="I231" s="141"/>
      <c r="J231" s="141"/>
      <c r="K231" s="141"/>
      <c r="L231" s="141"/>
      <c r="M231" s="144"/>
      <c r="N231" s="144"/>
      <c r="O231" s="141"/>
      <c r="P231" s="145"/>
      <c r="Q231" s="141"/>
      <c r="R231" s="143"/>
      <c r="S231" s="141"/>
      <c r="T231" s="141"/>
      <c r="U231" s="141"/>
    </row>
    <row r="232" ht="12.75" customHeight="1">
      <c r="A232" s="141"/>
      <c r="B232" s="141"/>
      <c r="C232" s="141"/>
      <c r="D232" s="141"/>
      <c r="E232" s="142"/>
      <c r="F232" s="141"/>
      <c r="G232" s="141"/>
      <c r="H232" s="141"/>
      <c r="I232" s="141"/>
      <c r="J232" s="141"/>
      <c r="K232" s="141"/>
      <c r="L232" s="141"/>
      <c r="M232" s="144"/>
      <c r="N232" s="144"/>
      <c r="O232" s="141"/>
      <c r="P232" s="145"/>
      <c r="Q232" s="141"/>
      <c r="R232" s="143"/>
      <c r="S232" s="141"/>
      <c r="T232" s="141"/>
      <c r="U232" s="141"/>
    </row>
    <row r="233" ht="12.75" customHeight="1">
      <c r="A233" s="141"/>
      <c r="B233" s="141"/>
      <c r="C233" s="141"/>
      <c r="D233" s="141"/>
      <c r="E233" s="142"/>
      <c r="F233" s="141"/>
      <c r="G233" s="141"/>
      <c r="H233" s="141"/>
      <c r="I233" s="141"/>
      <c r="J233" s="141"/>
      <c r="K233" s="141"/>
      <c r="L233" s="141"/>
      <c r="M233" s="144"/>
      <c r="N233" s="144"/>
      <c r="O233" s="141"/>
      <c r="P233" s="145"/>
      <c r="Q233" s="141"/>
      <c r="R233" s="143"/>
      <c r="S233" s="141"/>
      <c r="T233" s="141"/>
      <c r="U233" s="141"/>
    </row>
    <row r="234" ht="12.75" customHeight="1">
      <c r="A234" s="141"/>
      <c r="B234" s="141"/>
      <c r="C234" s="141"/>
      <c r="D234" s="141"/>
      <c r="E234" s="142"/>
      <c r="F234" s="141"/>
      <c r="G234" s="141"/>
      <c r="H234" s="141"/>
      <c r="I234" s="141"/>
      <c r="J234" s="141"/>
      <c r="K234" s="141"/>
      <c r="L234" s="141"/>
      <c r="M234" s="144"/>
      <c r="N234" s="144"/>
      <c r="O234" s="141"/>
      <c r="P234" s="145"/>
      <c r="Q234" s="141"/>
      <c r="R234" s="143"/>
      <c r="S234" s="141"/>
      <c r="T234" s="141"/>
      <c r="U234" s="141"/>
    </row>
    <row r="235" ht="12.75" customHeight="1">
      <c r="A235" s="141"/>
      <c r="B235" s="141"/>
      <c r="C235" s="141"/>
      <c r="D235" s="141"/>
      <c r="E235" s="142"/>
      <c r="F235" s="141"/>
      <c r="G235" s="141"/>
      <c r="H235" s="141"/>
      <c r="I235" s="141"/>
      <c r="J235" s="141"/>
      <c r="K235" s="141"/>
      <c r="L235" s="141"/>
      <c r="M235" s="144"/>
      <c r="N235" s="144"/>
      <c r="O235" s="141"/>
      <c r="P235" s="145"/>
      <c r="Q235" s="141"/>
      <c r="R235" s="143"/>
      <c r="S235" s="141"/>
      <c r="T235" s="141"/>
      <c r="U235" s="141"/>
    </row>
    <row r="236" ht="12.75" customHeight="1">
      <c r="A236" s="141"/>
      <c r="B236" s="141"/>
      <c r="C236" s="141"/>
      <c r="D236" s="141"/>
      <c r="E236" s="142"/>
      <c r="F236" s="141"/>
      <c r="G236" s="141"/>
      <c r="H236" s="141"/>
      <c r="I236" s="141"/>
      <c r="J236" s="141"/>
      <c r="K236" s="141"/>
      <c r="L236" s="141"/>
      <c r="M236" s="144"/>
      <c r="N236" s="144"/>
      <c r="O236" s="141"/>
      <c r="P236" s="145"/>
      <c r="Q236" s="141"/>
      <c r="R236" s="143"/>
      <c r="S236" s="141"/>
      <c r="T236" s="141"/>
      <c r="U236" s="141"/>
    </row>
    <row r="237" ht="12.75" customHeight="1">
      <c r="A237" s="141"/>
      <c r="B237" s="141"/>
      <c r="C237" s="141"/>
      <c r="D237" s="141"/>
      <c r="E237" s="142"/>
      <c r="F237" s="141"/>
      <c r="G237" s="141"/>
      <c r="H237" s="141"/>
      <c r="I237" s="141"/>
      <c r="J237" s="141"/>
      <c r="K237" s="141"/>
      <c r="L237" s="141"/>
      <c r="M237" s="144"/>
      <c r="N237" s="144"/>
      <c r="O237" s="141"/>
      <c r="P237" s="145"/>
      <c r="Q237" s="141"/>
      <c r="R237" s="143"/>
      <c r="S237" s="141"/>
      <c r="T237" s="141"/>
      <c r="U237" s="141"/>
    </row>
    <row r="238" ht="12.75" customHeight="1">
      <c r="A238" s="141"/>
      <c r="B238" s="141"/>
      <c r="C238" s="141"/>
      <c r="D238" s="141"/>
      <c r="E238" s="142"/>
      <c r="F238" s="141"/>
      <c r="G238" s="141"/>
      <c r="H238" s="141"/>
      <c r="I238" s="141"/>
      <c r="J238" s="141"/>
      <c r="K238" s="141"/>
      <c r="L238" s="141"/>
      <c r="M238" s="144"/>
      <c r="N238" s="144"/>
      <c r="O238" s="141"/>
      <c r="P238" s="145"/>
      <c r="Q238" s="141"/>
      <c r="R238" s="143"/>
      <c r="S238" s="141"/>
      <c r="T238" s="141"/>
      <c r="U238" s="141"/>
    </row>
    <row r="239" ht="12.75" customHeight="1">
      <c r="A239" s="141"/>
      <c r="B239" s="141"/>
      <c r="C239" s="141"/>
      <c r="D239" s="141"/>
      <c r="E239" s="142"/>
      <c r="F239" s="141"/>
      <c r="G239" s="141"/>
      <c r="H239" s="141"/>
      <c r="I239" s="141"/>
      <c r="J239" s="141"/>
      <c r="K239" s="141"/>
      <c r="L239" s="141"/>
      <c r="M239" s="144"/>
      <c r="N239" s="144"/>
      <c r="O239" s="141"/>
      <c r="P239" s="145"/>
      <c r="Q239" s="141"/>
      <c r="R239" s="143"/>
      <c r="S239" s="141"/>
      <c r="T239" s="141"/>
      <c r="U239" s="141"/>
    </row>
    <row r="240" ht="12.75" customHeight="1">
      <c r="A240" s="141"/>
      <c r="B240" s="141"/>
      <c r="C240" s="141"/>
      <c r="D240" s="141"/>
      <c r="E240" s="142"/>
      <c r="F240" s="141"/>
      <c r="G240" s="141"/>
      <c r="H240" s="141"/>
      <c r="I240" s="141"/>
      <c r="J240" s="141"/>
      <c r="K240" s="141"/>
      <c r="L240" s="141"/>
      <c r="M240" s="144"/>
      <c r="N240" s="144"/>
      <c r="O240" s="141"/>
      <c r="P240" s="145"/>
      <c r="Q240" s="141"/>
      <c r="R240" s="143"/>
      <c r="S240" s="141"/>
      <c r="T240" s="141"/>
      <c r="U240" s="141"/>
    </row>
    <row r="241" ht="12.75" customHeight="1">
      <c r="A241" s="141"/>
      <c r="B241" s="141"/>
      <c r="C241" s="141"/>
      <c r="D241" s="141"/>
      <c r="E241" s="142"/>
      <c r="F241" s="141"/>
      <c r="G241" s="141"/>
      <c r="H241" s="141"/>
      <c r="I241" s="141"/>
      <c r="J241" s="141"/>
      <c r="K241" s="141"/>
      <c r="L241" s="141"/>
      <c r="M241" s="144"/>
      <c r="N241" s="144"/>
      <c r="O241" s="141"/>
      <c r="P241" s="145"/>
      <c r="Q241" s="141"/>
      <c r="R241" s="143"/>
      <c r="S241" s="141"/>
      <c r="T241" s="141"/>
      <c r="U241" s="141"/>
    </row>
    <row r="242" ht="12.75" customHeight="1">
      <c r="A242" s="141"/>
      <c r="B242" s="141"/>
      <c r="C242" s="141"/>
      <c r="D242" s="141"/>
      <c r="E242" s="142"/>
      <c r="F242" s="141"/>
      <c r="G242" s="141"/>
      <c r="H242" s="141"/>
      <c r="I242" s="141"/>
      <c r="J242" s="141"/>
      <c r="K242" s="141"/>
      <c r="L242" s="141"/>
      <c r="M242" s="144"/>
      <c r="N242" s="144"/>
      <c r="O242" s="141"/>
      <c r="P242" s="145"/>
      <c r="Q242" s="141"/>
      <c r="R242" s="143"/>
      <c r="S242" s="141"/>
      <c r="T242" s="141"/>
      <c r="U242" s="141"/>
    </row>
    <row r="243" ht="12.75" customHeight="1">
      <c r="A243" s="141"/>
      <c r="B243" s="141"/>
      <c r="C243" s="141"/>
      <c r="D243" s="141"/>
      <c r="E243" s="142"/>
      <c r="F243" s="141"/>
      <c r="G243" s="141"/>
      <c r="H243" s="141"/>
      <c r="I243" s="141"/>
      <c r="J243" s="141"/>
      <c r="K243" s="141"/>
      <c r="L243" s="141"/>
      <c r="M243" s="144"/>
      <c r="N243" s="144"/>
      <c r="O243" s="141"/>
      <c r="P243" s="145"/>
      <c r="Q243" s="141"/>
      <c r="R243" s="143"/>
      <c r="S243" s="141"/>
      <c r="T243" s="141"/>
      <c r="U243" s="141"/>
    </row>
    <row r="244" ht="12.75" customHeight="1">
      <c r="A244" s="141"/>
      <c r="B244" s="141"/>
      <c r="C244" s="141"/>
      <c r="D244" s="141"/>
      <c r="E244" s="142"/>
      <c r="F244" s="141"/>
      <c r="G244" s="141"/>
      <c r="H244" s="141"/>
      <c r="I244" s="141"/>
      <c r="J244" s="141"/>
      <c r="K244" s="141"/>
      <c r="L244" s="141"/>
      <c r="M244" s="144"/>
      <c r="N244" s="144"/>
      <c r="O244" s="141"/>
      <c r="P244" s="145"/>
      <c r="Q244" s="141"/>
      <c r="R244" s="143"/>
      <c r="S244" s="141"/>
      <c r="T244" s="141"/>
      <c r="U244" s="141"/>
    </row>
    <row r="245" ht="12.75" customHeight="1">
      <c r="A245" s="141"/>
      <c r="B245" s="141"/>
      <c r="C245" s="141"/>
      <c r="D245" s="141"/>
      <c r="E245" s="142"/>
      <c r="F245" s="141"/>
      <c r="G245" s="141"/>
      <c r="H245" s="141"/>
      <c r="I245" s="141"/>
      <c r="J245" s="141"/>
      <c r="K245" s="141"/>
      <c r="L245" s="141"/>
      <c r="M245" s="144"/>
      <c r="N245" s="144"/>
      <c r="O245" s="141"/>
      <c r="P245" s="145"/>
      <c r="Q245" s="141"/>
      <c r="R245" s="143"/>
      <c r="S245" s="141"/>
      <c r="T245" s="141"/>
      <c r="U245" s="141"/>
    </row>
    <row r="246" ht="12.75" customHeight="1">
      <c r="A246" s="141"/>
      <c r="B246" s="141"/>
      <c r="C246" s="141"/>
      <c r="D246" s="141"/>
      <c r="E246" s="142"/>
      <c r="F246" s="141"/>
      <c r="G246" s="141"/>
      <c r="H246" s="141"/>
      <c r="I246" s="141"/>
      <c r="J246" s="141"/>
      <c r="K246" s="141"/>
      <c r="L246" s="141"/>
      <c r="M246" s="144"/>
      <c r="N246" s="144"/>
      <c r="O246" s="141"/>
      <c r="P246" s="145"/>
      <c r="Q246" s="141"/>
      <c r="R246" s="143"/>
      <c r="S246" s="141"/>
      <c r="T246" s="141"/>
      <c r="U246" s="141"/>
    </row>
    <row r="247" ht="12.75" customHeight="1">
      <c r="A247" s="141"/>
      <c r="B247" s="141"/>
      <c r="C247" s="141"/>
      <c r="D247" s="141"/>
      <c r="E247" s="142"/>
      <c r="F247" s="141"/>
      <c r="G247" s="141"/>
      <c r="H247" s="141"/>
      <c r="I247" s="141"/>
      <c r="J247" s="141"/>
      <c r="K247" s="141"/>
      <c r="L247" s="141"/>
      <c r="M247" s="144"/>
      <c r="N247" s="144"/>
      <c r="O247" s="141"/>
      <c r="P247" s="145"/>
      <c r="Q247" s="141"/>
      <c r="R247" s="143"/>
      <c r="S247" s="141"/>
      <c r="T247" s="141"/>
      <c r="U247" s="141"/>
    </row>
    <row r="248" ht="12.75" customHeight="1">
      <c r="A248" s="141"/>
      <c r="B248" s="141"/>
      <c r="C248" s="141"/>
      <c r="D248" s="141"/>
      <c r="E248" s="142"/>
      <c r="F248" s="141"/>
      <c r="G248" s="141"/>
      <c r="H248" s="141"/>
      <c r="I248" s="141"/>
      <c r="J248" s="141"/>
      <c r="K248" s="141"/>
      <c r="L248" s="141"/>
      <c r="M248" s="144"/>
      <c r="N248" s="144"/>
      <c r="O248" s="141"/>
      <c r="P248" s="145"/>
      <c r="Q248" s="141"/>
      <c r="R248" s="143"/>
      <c r="S248" s="141"/>
      <c r="T248" s="141"/>
      <c r="U248" s="141"/>
    </row>
    <row r="249" ht="12.75" customHeight="1">
      <c r="A249" s="141"/>
      <c r="B249" s="141"/>
      <c r="C249" s="141"/>
      <c r="D249" s="141"/>
      <c r="E249" s="142"/>
      <c r="F249" s="141"/>
      <c r="G249" s="141"/>
      <c r="H249" s="141"/>
      <c r="I249" s="141"/>
      <c r="J249" s="141"/>
      <c r="K249" s="141"/>
      <c r="L249" s="141"/>
      <c r="M249" s="144"/>
      <c r="N249" s="144"/>
      <c r="O249" s="141"/>
      <c r="P249" s="145"/>
      <c r="Q249" s="141"/>
      <c r="R249" s="143"/>
      <c r="S249" s="141"/>
      <c r="T249" s="141"/>
      <c r="U249" s="141"/>
    </row>
    <row r="250" ht="12.75" customHeight="1">
      <c r="A250" s="141"/>
      <c r="B250" s="141"/>
      <c r="C250" s="141"/>
      <c r="D250" s="141"/>
      <c r="E250" s="142"/>
      <c r="F250" s="141"/>
      <c r="G250" s="141"/>
      <c r="H250" s="141"/>
      <c r="I250" s="141"/>
      <c r="J250" s="141"/>
      <c r="K250" s="141"/>
      <c r="L250" s="141"/>
      <c r="M250" s="144"/>
      <c r="N250" s="144"/>
      <c r="O250" s="141"/>
      <c r="P250" s="145"/>
      <c r="Q250" s="141"/>
      <c r="R250" s="143"/>
      <c r="S250" s="141"/>
      <c r="T250" s="141"/>
      <c r="U250" s="141"/>
    </row>
    <row r="251" ht="12.75" customHeight="1">
      <c r="A251" s="141"/>
      <c r="B251" s="141"/>
      <c r="C251" s="141"/>
      <c r="D251" s="141"/>
      <c r="E251" s="142"/>
      <c r="F251" s="141"/>
      <c r="G251" s="141"/>
      <c r="H251" s="141"/>
      <c r="I251" s="141"/>
      <c r="J251" s="141"/>
      <c r="K251" s="141"/>
      <c r="L251" s="141"/>
      <c r="M251" s="144"/>
      <c r="N251" s="144"/>
      <c r="O251" s="141"/>
      <c r="P251" s="145"/>
      <c r="Q251" s="141"/>
      <c r="R251" s="143"/>
      <c r="S251" s="141"/>
      <c r="T251" s="141"/>
      <c r="U251" s="141"/>
    </row>
    <row r="252" ht="12.75" customHeight="1">
      <c r="A252" s="141"/>
      <c r="B252" s="141"/>
      <c r="C252" s="141"/>
      <c r="D252" s="141"/>
      <c r="E252" s="142"/>
      <c r="F252" s="141"/>
      <c r="G252" s="141"/>
      <c r="H252" s="141"/>
      <c r="I252" s="141"/>
      <c r="J252" s="141"/>
      <c r="K252" s="141"/>
      <c r="L252" s="141"/>
      <c r="M252" s="144"/>
      <c r="N252" s="144"/>
      <c r="O252" s="141"/>
      <c r="P252" s="145"/>
      <c r="Q252" s="141"/>
      <c r="R252" s="143"/>
      <c r="S252" s="141"/>
      <c r="T252" s="141"/>
      <c r="U252" s="141"/>
    </row>
    <row r="253" ht="12.75" customHeight="1">
      <c r="A253" s="141"/>
      <c r="B253" s="141"/>
      <c r="C253" s="141"/>
      <c r="D253" s="141"/>
      <c r="E253" s="142"/>
      <c r="F253" s="141"/>
      <c r="G253" s="141"/>
      <c r="H253" s="141"/>
      <c r="I253" s="141"/>
      <c r="J253" s="141"/>
      <c r="K253" s="141"/>
      <c r="L253" s="141"/>
      <c r="M253" s="144"/>
      <c r="N253" s="144"/>
      <c r="O253" s="141"/>
      <c r="P253" s="145"/>
      <c r="Q253" s="141"/>
      <c r="R253" s="143"/>
      <c r="S253" s="141"/>
      <c r="T253" s="141"/>
      <c r="U253" s="141"/>
    </row>
    <row r="254" ht="12.75" customHeight="1">
      <c r="A254" s="141"/>
      <c r="B254" s="141"/>
      <c r="C254" s="141"/>
      <c r="D254" s="141"/>
      <c r="E254" s="142"/>
      <c r="F254" s="141"/>
      <c r="G254" s="141"/>
      <c r="H254" s="141"/>
      <c r="I254" s="141"/>
      <c r="J254" s="141"/>
      <c r="K254" s="141"/>
      <c r="L254" s="141"/>
      <c r="M254" s="144"/>
      <c r="N254" s="144"/>
      <c r="O254" s="141"/>
      <c r="P254" s="145"/>
      <c r="Q254" s="141"/>
      <c r="R254" s="143"/>
      <c r="S254" s="141"/>
      <c r="T254" s="141"/>
      <c r="U254" s="141"/>
    </row>
    <row r="255" ht="12.75" customHeight="1">
      <c r="A255" s="141"/>
      <c r="B255" s="141"/>
      <c r="C255" s="141"/>
      <c r="D255" s="141"/>
      <c r="E255" s="142"/>
      <c r="F255" s="141"/>
      <c r="G255" s="141"/>
      <c r="H255" s="141"/>
      <c r="I255" s="141"/>
      <c r="J255" s="141"/>
      <c r="K255" s="141"/>
      <c r="L255" s="141"/>
      <c r="M255" s="144"/>
      <c r="N255" s="144"/>
      <c r="O255" s="141"/>
      <c r="P255" s="145"/>
      <c r="Q255" s="141"/>
      <c r="R255" s="143"/>
      <c r="S255" s="141"/>
      <c r="T255" s="141"/>
      <c r="U255" s="141"/>
    </row>
    <row r="256" ht="12.75" customHeight="1">
      <c r="A256" s="141"/>
      <c r="B256" s="141"/>
      <c r="C256" s="141"/>
      <c r="D256" s="141"/>
      <c r="E256" s="142"/>
      <c r="F256" s="141"/>
      <c r="G256" s="141"/>
      <c r="H256" s="141"/>
      <c r="I256" s="141"/>
      <c r="J256" s="141"/>
      <c r="K256" s="141"/>
      <c r="L256" s="141"/>
      <c r="M256" s="144"/>
      <c r="N256" s="144"/>
      <c r="O256" s="141"/>
      <c r="P256" s="145"/>
      <c r="Q256" s="141"/>
      <c r="R256" s="143"/>
      <c r="S256" s="141"/>
      <c r="T256" s="141"/>
      <c r="U256" s="141"/>
    </row>
    <row r="257" ht="12.75" customHeight="1">
      <c r="A257" s="141"/>
      <c r="B257" s="141"/>
      <c r="C257" s="141"/>
      <c r="D257" s="141"/>
      <c r="E257" s="142"/>
      <c r="F257" s="141"/>
      <c r="G257" s="141"/>
      <c r="H257" s="141"/>
      <c r="I257" s="141"/>
      <c r="J257" s="141"/>
      <c r="K257" s="141"/>
      <c r="L257" s="141"/>
      <c r="M257" s="144"/>
      <c r="N257" s="144"/>
      <c r="O257" s="141"/>
      <c r="P257" s="145"/>
      <c r="Q257" s="141"/>
      <c r="R257" s="143"/>
      <c r="S257" s="141"/>
      <c r="T257" s="141"/>
      <c r="U257" s="141"/>
    </row>
    <row r="258" ht="12.75" customHeight="1">
      <c r="A258" s="141"/>
      <c r="B258" s="141"/>
      <c r="C258" s="141"/>
      <c r="D258" s="141"/>
      <c r="E258" s="142"/>
      <c r="F258" s="141"/>
      <c r="G258" s="141"/>
      <c r="H258" s="141"/>
      <c r="I258" s="141"/>
      <c r="J258" s="141"/>
      <c r="K258" s="141"/>
      <c r="L258" s="141"/>
      <c r="M258" s="144"/>
      <c r="N258" s="144"/>
      <c r="O258" s="141"/>
      <c r="P258" s="145"/>
      <c r="Q258" s="141"/>
      <c r="R258" s="143"/>
      <c r="S258" s="141"/>
      <c r="T258" s="141"/>
      <c r="U258" s="141"/>
    </row>
    <row r="259" ht="12.75" customHeight="1">
      <c r="A259" s="141"/>
      <c r="B259" s="141"/>
      <c r="C259" s="141"/>
      <c r="D259" s="141"/>
      <c r="E259" s="142"/>
      <c r="F259" s="141"/>
      <c r="G259" s="141"/>
      <c r="H259" s="141"/>
      <c r="I259" s="141"/>
      <c r="J259" s="141"/>
      <c r="K259" s="141"/>
      <c r="L259" s="141"/>
      <c r="M259" s="144"/>
      <c r="N259" s="144"/>
      <c r="O259" s="141"/>
      <c r="P259" s="145"/>
      <c r="Q259" s="141"/>
      <c r="R259" s="143"/>
      <c r="S259" s="141"/>
      <c r="T259" s="141"/>
      <c r="U259" s="141"/>
    </row>
    <row r="260" ht="12.75" customHeight="1">
      <c r="A260" s="141"/>
      <c r="B260" s="141"/>
      <c r="C260" s="141"/>
      <c r="D260" s="141"/>
      <c r="E260" s="142"/>
      <c r="F260" s="141"/>
      <c r="G260" s="141"/>
      <c r="H260" s="141"/>
      <c r="I260" s="141"/>
      <c r="J260" s="141"/>
      <c r="K260" s="141"/>
      <c r="L260" s="141"/>
      <c r="M260" s="144"/>
      <c r="N260" s="144"/>
      <c r="O260" s="141"/>
      <c r="P260" s="145"/>
      <c r="Q260" s="141"/>
      <c r="R260" s="143"/>
      <c r="S260" s="141"/>
      <c r="T260" s="141"/>
      <c r="U260" s="141"/>
    </row>
    <row r="261" ht="12.75" customHeight="1">
      <c r="A261" s="141"/>
      <c r="B261" s="141"/>
      <c r="C261" s="141"/>
      <c r="D261" s="141"/>
      <c r="E261" s="142"/>
      <c r="F261" s="141"/>
      <c r="G261" s="141"/>
      <c r="H261" s="141"/>
      <c r="I261" s="141"/>
      <c r="J261" s="141"/>
      <c r="K261" s="141"/>
      <c r="L261" s="141"/>
      <c r="M261" s="144"/>
      <c r="N261" s="144"/>
      <c r="O261" s="141"/>
      <c r="P261" s="145"/>
      <c r="Q261" s="141"/>
      <c r="R261" s="143"/>
      <c r="S261" s="141"/>
      <c r="T261" s="141"/>
      <c r="U261" s="141"/>
    </row>
    <row r="262" ht="12.75" customHeight="1">
      <c r="A262" s="141"/>
      <c r="B262" s="141"/>
      <c r="C262" s="141"/>
      <c r="D262" s="141"/>
      <c r="E262" s="142"/>
      <c r="F262" s="141"/>
      <c r="G262" s="141"/>
      <c r="H262" s="141"/>
      <c r="I262" s="141"/>
      <c r="J262" s="141"/>
      <c r="K262" s="141"/>
      <c r="L262" s="141"/>
      <c r="M262" s="144"/>
      <c r="N262" s="144"/>
      <c r="O262" s="141"/>
      <c r="P262" s="145"/>
      <c r="Q262" s="141"/>
      <c r="R262" s="143"/>
      <c r="S262" s="141"/>
      <c r="T262" s="141"/>
      <c r="U262" s="141"/>
    </row>
    <row r="263" ht="12.75" customHeight="1">
      <c r="A263" s="141"/>
      <c r="B263" s="141"/>
      <c r="C263" s="141"/>
      <c r="D263" s="141"/>
      <c r="E263" s="142"/>
      <c r="F263" s="141"/>
      <c r="G263" s="141"/>
      <c r="H263" s="141"/>
      <c r="I263" s="141"/>
      <c r="J263" s="141"/>
      <c r="K263" s="141"/>
      <c r="L263" s="141"/>
      <c r="M263" s="144"/>
      <c r="N263" s="144"/>
      <c r="O263" s="141"/>
      <c r="P263" s="145"/>
      <c r="Q263" s="141"/>
      <c r="R263" s="143"/>
      <c r="S263" s="141"/>
      <c r="T263" s="141"/>
      <c r="U263" s="141"/>
    </row>
    <row r="264" ht="12.75" customHeight="1">
      <c r="A264" s="141"/>
      <c r="B264" s="141"/>
      <c r="C264" s="141"/>
      <c r="D264" s="141"/>
      <c r="E264" s="142"/>
      <c r="F264" s="141"/>
      <c r="G264" s="141"/>
      <c r="H264" s="141"/>
      <c r="I264" s="141"/>
      <c r="J264" s="141"/>
      <c r="K264" s="141"/>
      <c r="L264" s="141"/>
      <c r="M264" s="144"/>
      <c r="N264" s="144"/>
      <c r="O264" s="141"/>
      <c r="P264" s="145"/>
      <c r="Q264" s="141"/>
      <c r="R264" s="143"/>
      <c r="S264" s="141"/>
      <c r="T264" s="141"/>
      <c r="U264" s="141"/>
    </row>
    <row r="265" ht="12.75" customHeight="1">
      <c r="A265" s="141"/>
      <c r="B265" s="141"/>
      <c r="C265" s="141"/>
      <c r="D265" s="141"/>
      <c r="E265" s="142"/>
      <c r="F265" s="141"/>
      <c r="G265" s="141"/>
      <c r="H265" s="141"/>
      <c r="I265" s="141"/>
      <c r="J265" s="141"/>
      <c r="K265" s="141"/>
      <c r="L265" s="141"/>
      <c r="M265" s="144"/>
      <c r="N265" s="144"/>
      <c r="O265" s="141"/>
      <c r="P265" s="145"/>
      <c r="Q265" s="141"/>
      <c r="R265" s="143"/>
      <c r="S265" s="141"/>
      <c r="T265" s="141"/>
      <c r="U265" s="141"/>
    </row>
    <row r="266" ht="12.75" customHeight="1">
      <c r="A266" s="141"/>
      <c r="B266" s="141"/>
      <c r="C266" s="141"/>
      <c r="D266" s="141"/>
      <c r="E266" s="142"/>
      <c r="F266" s="141"/>
      <c r="G266" s="141"/>
      <c r="H266" s="141"/>
      <c r="I266" s="141"/>
      <c r="J266" s="141"/>
      <c r="K266" s="141"/>
      <c r="L266" s="141"/>
      <c r="M266" s="144"/>
      <c r="N266" s="144"/>
      <c r="O266" s="141"/>
      <c r="P266" s="145"/>
      <c r="Q266" s="141"/>
      <c r="R266" s="143"/>
      <c r="S266" s="141"/>
      <c r="T266" s="141"/>
      <c r="U266" s="141"/>
    </row>
    <row r="267" ht="12.75" customHeight="1">
      <c r="A267" s="141"/>
      <c r="B267" s="141"/>
      <c r="C267" s="141"/>
      <c r="D267" s="141"/>
      <c r="E267" s="142"/>
      <c r="F267" s="141"/>
      <c r="G267" s="141"/>
      <c r="H267" s="141"/>
      <c r="I267" s="141"/>
      <c r="J267" s="141"/>
      <c r="K267" s="141"/>
      <c r="L267" s="141"/>
      <c r="M267" s="144"/>
      <c r="N267" s="144"/>
      <c r="O267" s="141"/>
      <c r="P267" s="145"/>
      <c r="Q267" s="141"/>
      <c r="R267" s="143"/>
      <c r="S267" s="141"/>
      <c r="T267" s="141"/>
      <c r="U267" s="141"/>
    </row>
    <row r="268" ht="12.75" customHeight="1">
      <c r="A268" s="141"/>
      <c r="B268" s="141"/>
      <c r="C268" s="141"/>
      <c r="D268" s="141"/>
      <c r="E268" s="142"/>
      <c r="F268" s="141"/>
      <c r="G268" s="141"/>
      <c r="H268" s="141"/>
      <c r="I268" s="141"/>
      <c r="J268" s="141"/>
      <c r="K268" s="141"/>
      <c r="L268" s="141"/>
      <c r="M268" s="144"/>
      <c r="N268" s="144"/>
      <c r="O268" s="141"/>
      <c r="P268" s="145"/>
      <c r="Q268" s="141"/>
      <c r="R268" s="143"/>
      <c r="S268" s="141"/>
      <c r="T268" s="141"/>
      <c r="U268" s="141"/>
    </row>
    <row r="269" ht="12.75" customHeight="1">
      <c r="A269" s="141"/>
      <c r="B269" s="141"/>
      <c r="C269" s="141"/>
      <c r="D269" s="141"/>
      <c r="E269" s="142"/>
      <c r="F269" s="141"/>
      <c r="G269" s="141"/>
      <c r="H269" s="141"/>
      <c r="I269" s="141"/>
      <c r="J269" s="141"/>
      <c r="K269" s="141"/>
      <c r="L269" s="141"/>
      <c r="M269" s="144"/>
      <c r="N269" s="144"/>
      <c r="O269" s="141"/>
      <c r="P269" s="145"/>
      <c r="Q269" s="141"/>
      <c r="R269" s="143"/>
      <c r="S269" s="141"/>
      <c r="T269" s="141"/>
      <c r="U269" s="141"/>
    </row>
    <row r="270" ht="12.75" customHeight="1">
      <c r="A270" s="141"/>
      <c r="B270" s="141"/>
      <c r="C270" s="141"/>
      <c r="D270" s="141"/>
      <c r="E270" s="142"/>
      <c r="F270" s="141"/>
      <c r="G270" s="141"/>
      <c r="H270" s="141"/>
      <c r="I270" s="141"/>
      <c r="J270" s="141"/>
      <c r="K270" s="141"/>
      <c r="L270" s="141"/>
      <c r="M270" s="144"/>
      <c r="N270" s="144"/>
      <c r="O270" s="141"/>
      <c r="P270" s="145"/>
      <c r="Q270" s="141"/>
      <c r="R270" s="143"/>
      <c r="S270" s="141"/>
      <c r="T270" s="141"/>
      <c r="U270" s="141"/>
    </row>
    <row r="271" ht="12.75" customHeight="1">
      <c r="A271" s="141"/>
      <c r="B271" s="141"/>
      <c r="C271" s="141"/>
      <c r="D271" s="141"/>
      <c r="E271" s="142"/>
      <c r="F271" s="141"/>
      <c r="G271" s="141"/>
      <c r="H271" s="141"/>
      <c r="I271" s="141"/>
      <c r="J271" s="141"/>
      <c r="K271" s="141"/>
      <c r="L271" s="141"/>
      <c r="M271" s="144"/>
      <c r="N271" s="144"/>
      <c r="O271" s="141"/>
      <c r="P271" s="145"/>
      <c r="Q271" s="141"/>
      <c r="R271" s="143"/>
      <c r="S271" s="141"/>
      <c r="T271" s="141"/>
      <c r="U271" s="141"/>
    </row>
    <row r="272" ht="12.75" customHeight="1">
      <c r="A272" s="141"/>
      <c r="B272" s="141"/>
      <c r="C272" s="141"/>
      <c r="D272" s="141"/>
      <c r="E272" s="142"/>
      <c r="F272" s="141"/>
      <c r="G272" s="141"/>
      <c r="H272" s="141"/>
      <c r="I272" s="141"/>
      <c r="J272" s="141"/>
      <c r="K272" s="141"/>
      <c r="L272" s="141"/>
      <c r="M272" s="144"/>
      <c r="N272" s="144"/>
      <c r="O272" s="141"/>
      <c r="P272" s="145"/>
      <c r="Q272" s="141"/>
      <c r="R272" s="143"/>
      <c r="S272" s="141"/>
      <c r="T272" s="141"/>
      <c r="U272" s="141"/>
    </row>
    <row r="273" ht="12.75" customHeight="1">
      <c r="A273" s="141"/>
      <c r="B273" s="141"/>
      <c r="C273" s="141"/>
      <c r="D273" s="141"/>
      <c r="E273" s="142"/>
      <c r="F273" s="141"/>
      <c r="G273" s="141"/>
      <c r="H273" s="141"/>
      <c r="I273" s="141"/>
      <c r="J273" s="141"/>
      <c r="K273" s="141"/>
      <c r="L273" s="141"/>
      <c r="M273" s="144"/>
      <c r="N273" s="144"/>
      <c r="O273" s="141"/>
      <c r="P273" s="145"/>
      <c r="Q273" s="141"/>
      <c r="R273" s="143"/>
      <c r="S273" s="141"/>
      <c r="T273" s="141"/>
      <c r="U273" s="141"/>
    </row>
    <row r="274" ht="12.75" customHeight="1">
      <c r="A274" s="141"/>
      <c r="B274" s="141"/>
      <c r="C274" s="141"/>
      <c r="D274" s="141"/>
      <c r="E274" s="142"/>
      <c r="F274" s="141"/>
      <c r="G274" s="141"/>
      <c r="H274" s="141"/>
      <c r="I274" s="141"/>
      <c r="J274" s="141"/>
      <c r="K274" s="141"/>
      <c r="L274" s="141"/>
      <c r="M274" s="144"/>
      <c r="N274" s="144"/>
      <c r="O274" s="141"/>
      <c r="P274" s="145"/>
      <c r="Q274" s="141"/>
      <c r="R274" s="143"/>
      <c r="S274" s="141"/>
      <c r="T274" s="141"/>
      <c r="U274" s="141"/>
    </row>
    <row r="275" ht="12.75" customHeight="1">
      <c r="A275" s="141"/>
      <c r="B275" s="141"/>
      <c r="C275" s="141"/>
      <c r="D275" s="141"/>
      <c r="E275" s="142"/>
      <c r="F275" s="141"/>
      <c r="G275" s="141"/>
      <c r="H275" s="141"/>
      <c r="I275" s="141"/>
      <c r="J275" s="141"/>
      <c r="K275" s="141"/>
      <c r="L275" s="141"/>
      <c r="M275" s="144"/>
      <c r="N275" s="144"/>
      <c r="O275" s="141"/>
      <c r="P275" s="145"/>
      <c r="Q275" s="141"/>
      <c r="R275" s="143"/>
      <c r="S275" s="141"/>
      <c r="T275" s="141"/>
      <c r="U275" s="141"/>
    </row>
    <row r="276" ht="12.75" customHeight="1">
      <c r="A276" s="141"/>
      <c r="B276" s="141"/>
      <c r="C276" s="141"/>
      <c r="D276" s="141"/>
      <c r="E276" s="142"/>
      <c r="F276" s="141"/>
      <c r="G276" s="141"/>
      <c r="H276" s="141"/>
      <c r="I276" s="141"/>
      <c r="J276" s="141"/>
      <c r="K276" s="141"/>
      <c r="L276" s="141"/>
      <c r="M276" s="144"/>
      <c r="N276" s="144"/>
      <c r="O276" s="141"/>
      <c r="P276" s="145"/>
      <c r="Q276" s="141"/>
      <c r="R276" s="143"/>
      <c r="S276" s="141"/>
      <c r="T276" s="141"/>
      <c r="U276" s="141"/>
    </row>
    <row r="277" ht="12.75" customHeight="1">
      <c r="A277" s="141"/>
      <c r="B277" s="141"/>
      <c r="C277" s="141"/>
      <c r="D277" s="141"/>
      <c r="E277" s="142"/>
      <c r="F277" s="141"/>
      <c r="G277" s="141"/>
      <c r="H277" s="141"/>
      <c r="I277" s="141"/>
      <c r="J277" s="141"/>
      <c r="K277" s="141"/>
      <c r="L277" s="141"/>
      <c r="M277" s="144"/>
      <c r="N277" s="144"/>
      <c r="O277" s="141"/>
      <c r="P277" s="145"/>
      <c r="Q277" s="141"/>
      <c r="R277" s="143"/>
      <c r="S277" s="141"/>
      <c r="T277" s="141"/>
      <c r="U277" s="141"/>
    </row>
    <row r="278" ht="12.75" customHeight="1">
      <c r="A278" s="141"/>
      <c r="B278" s="141"/>
      <c r="C278" s="141"/>
      <c r="D278" s="141"/>
      <c r="E278" s="142"/>
      <c r="F278" s="141"/>
      <c r="G278" s="141"/>
      <c r="H278" s="141"/>
      <c r="I278" s="141"/>
      <c r="J278" s="141"/>
      <c r="K278" s="141"/>
      <c r="L278" s="141"/>
      <c r="M278" s="144"/>
      <c r="N278" s="144"/>
      <c r="O278" s="141"/>
      <c r="P278" s="145"/>
      <c r="Q278" s="141"/>
      <c r="R278" s="143"/>
      <c r="S278" s="141"/>
      <c r="T278" s="141"/>
      <c r="U278" s="141"/>
    </row>
    <row r="279" ht="12.75" customHeight="1">
      <c r="A279" s="141"/>
      <c r="B279" s="141"/>
      <c r="C279" s="141"/>
      <c r="D279" s="141"/>
      <c r="E279" s="142"/>
      <c r="F279" s="141"/>
      <c r="G279" s="141"/>
      <c r="H279" s="141"/>
      <c r="I279" s="141"/>
      <c r="J279" s="141"/>
      <c r="K279" s="141"/>
      <c r="L279" s="141"/>
      <c r="M279" s="144"/>
      <c r="N279" s="144"/>
      <c r="O279" s="141"/>
      <c r="P279" s="145"/>
      <c r="Q279" s="141"/>
      <c r="R279" s="143"/>
      <c r="S279" s="141"/>
      <c r="T279" s="141"/>
      <c r="U279" s="141"/>
    </row>
    <row r="280" ht="12.75" customHeight="1">
      <c r="A280" s="141"/>
      <c r="B280" s="141"/>
      <c r="C280" s="141"/>
      <c r="D280" s="141"/>
      <c r="E280" s="142"/>
      <c r="F280" s="141"/>
      <c r="G280" s="141"/>
      <c r="H280" s="141"/>
      <c r="I280" s="141"/>
      <c r="J280" s="141"/>
      <c r="K280" s="141"/>
      <c r="L280" s="141"/>
      <c r="M280" s="144"/>
      <c r="N280" s="144"/>
      <c r="O280" s="141"/>
      <c r="P280" s="145"/>
      <c r="Q280" s="141"/>
      <c r="R280" s="143"/>
      <c r="S280" s="141"/>
      <c r="T280" s="141"/>
      <c r="U280" s="141"/>
    </row>
    <row r="281" ht="12.75" customHeight="1">
      <c r="A281" s="141"/>
      <c r="B281" s="141"/>
      <c r="C281" s="141"/>
      <c r="D281" s="141"/>
      <c r="E281" s="142"/>
      <c r="F281" s="141"/>
      <c r="G281" s="141"/>
      <c r="H281" s="141"/>
      <c r="I281" s="141"/>
      <c r="J281" s="141"/>
      <c r="K281" s="141"/>
      <c r="L281" s="141"/>
      <c r="M281" s="144"/>
      <c r="N281" s="144"/>
      <c r="O281" s="141"/>
      <c r="P281" s="145"/>
      <c r="Q281" s="141"/>
      <c r="R281" s="143"/>
      <c r="S281" s="141"/>
      <c r="T281" s="141"/>
      <c r="U281" s="141"/>
    </row>
    <row r="282" ht="12.75" customHeight="1">
      <c r="A282" s="141"/>
      <c r="B282" s="141"/>
      <c r="C282" s="141"/>
      <c r="D282" s="141"/>
      <c r="E282" s="142"/>
      <c r="F282" s="141"/>
      <c r="G282" s="141"/>
      <c r="H282" s="141"/>
      <c r="I282" s="141"/>
      <c r="J282" s="141"/>
      <c r="K282" s="141"/>
      <c r="L282" s="141"/>
      <c r="M282" s="144"/>
      <c r="N282" s="144"/>
      <c r="O282" s="141"/>
      <c r="P282" s="145"/>
      <c r="Q282" s="141"/>
      <c r="R282" s="143"/>
      <c r="S282" s="141"/>
      <c r="T282" s="141"/>
      <c r="U282" s="141"/>
    </row>
    <row r="283" ht="12.75" customHeight="1">
      <c r="A283" s="141"/>
      <c r="B283" s="141"/>
      <c r="C283" s="141"/>
      <c r="D283" s="141"/>
      <c r="E283" s="142"/>
      <c r="F283" s="141"/>
      <c r="G283" s="141"/>
      <c r="H283" s="141"/>
      <c r="I283" s="141"/>
      <c r="J283" s="141"/>
      <c r="K283" s="141"/>
      <c r="L283" s="141"/>
      <c r="M283" s="144"/>
      <c r="N283" s="144"/>
      <c r="O283" s="141"/>
      <c r="P283" s="145"/>
      <c r="Q283" s="141"/>
      <c r="R283" s="143"/>
      <c r="S283" s="141"/>
      <c r="T283" s="141"/>
      <c r="U283" s="141"/>
    </row>
    <row r="284" ht="12.75" customHeight="1">
      <c r="A284" s="141"/>
      <c r="B284" s="141"/>
      <c r="C284" s="141"/>
      <c r="D284" s="141"/>
      <c r="E284" s="142"/>
      <c r="F284" s="141"/>
      <c r="G284" s="141"/>
      <c r="H284" s="141"/>
      <c r="I284" s="141"/>
      <c r="J284" s="141"/>
      <c r="K284" s="141"/>
      <c r="L284" s="141"/>
      <c r="M284" s="144"/>
      <c r="N284" s="144"/>
      <c r="O284" s="141"/>
      <c r="P284" s="145"/>
      <c r="Q284" s="141"/>
      <c r="R284" s="143"/>
      <c r="S284" s="141"/>
      <c r="T284" s="141"/>
      <c r="U284" s="141"/>
    </row>
    <row r="285" ht="12.75" customHeight="1">
      <c r="A285" s="141"/>
      <c r="B285" s="141"/>
      <c r="C285" s="141"/>
      <c r="D285" s="141"/>
      <c r="E285" s="142"/>
      <c r="F285" s="141"/>
      <c r="G285" s="141"/>
      <c r="H285" s="141"/>
      <c r="I285" s="141"/>
      <c r="J285" s="141"/>
      <c r="K285" s="141"/>
      <c r="L285" s="141"/>
      <c r="M285" s="144"/>
      <c r="N285" s="144"/>
      <c r="O285" s="141"/>
      <c r="P285" s="145"/>
      <c r="Q285" s="141"/>
      <c r="R285" s="143"/>
      <c r="S285" s="141"/>
      <c r="T285" s="141"/>
      <c r="U285" s="141"/>
    </row>
    <row r="286" ht="12.75" customHeight="1">
      <c r="A286" s="141"/>
      <c r="B286" s="141"/>
      <c r="C286" s="141"/>
      <c r="D286" s="141"/>
      <c r="E286" s="142"/>
      <c r="F286" s="141"/>
      <c r="G286" s="141"/>
      <c r="H286" s="141"/>
      <c r="I286" s="141"/>
      <c r="J286" s="141"/>
      <c r="K286" s="141"/>
      <c r="L286" s="141"/>
      <c r="M286" s="144"/>
      <c r="N286" s="144"/>
      <c r="O286" s="141"/>
      <c r="P286" s="145"/>
      <c r="Q286" s="141"/>
      <c r="R286" s="143"/>
      <c r="S286" s="141"/>
      <c r="T286" s="141"/>
      <c r="U286" s="141"/>
    </row>
    <row r="287" ht="12.75" customHeight="1">
      <c r="A287" s="141"/>
      <c r="B287" s="141"/>
      <c r="C287" s="141"/>
      <c r="D287" s="141"/>
      <c r="E287" s="142"/>
      <c r="F287" s="141"/>
      <c r="G287" s="141"/>
      <c r="H287" s="141"/>
      <c r="I287" s="141"/>
      <c r="J287" s="141"/>
      <c r="K287" s="141"/>
      <c r="L287" s="141"/>
      <c r="M287" s="144"/>
      <c r="N287" s="144"/>
      <c r="O287" s="141"/>
      <c r="P287" s="145"/>
      <c r="Q287" s="141"/>
      <c r="R287" s="143"/>
      <c r="S287" s="141"/>
      <c r="T287" s="141"/>
      <c r="U287" s="141"/>
    </row>
    <row r="288" ht="12.75" customHeight="1">
      <c r="A288" s="141"/>
      <c r="B288" s="141"/>
      <c r="C288" s="141"/>
      <c r="D288" s="141"/>
      <c r="E288" s="142"/>
      <c r="F288" s="141"/>
      <c r="G288" s="141"/>
      <c r="H288" s="141"/>
      <c r="I288" s="141"/>
      <c r="J288" s="141"/>
      <c r="K288" s="141"/>
      <c r="L288" s="141"/>
      <c r="M288" s="144"/>
      <c r="N288" s="144"/>
      <c r="O288" s="141"/>
      <c r="P288" s="145"/>
      <c r="Q288" s="141"/>
      <c r="R288" s="143"/>
      <c r="S288" s="141"/>
      <c r="T288" s="141"/>
      <c r="U288" s="141"/>
    </row>
    <row r="289" ht="12.75" customHeight="1">
      <c r="A289" s="141"/>
      <c r="B289" s="141"/>
      <c r="C289" s="141"/>
      <c r="D289" s="141"/>
      <c r="E289" s="142"/>
      <c r="F289" s="141"/>
      <c r="G289" s="141"/>
      <c r="H289" s="141"/>
      <c r="I289" s="141"/>
      <c r="J289" s="141"/>
      <c r="K289" s="141"/>
      <c r="L289" s="141"/>
      <c r="M289" s="144"/>
      <c r="N289" s="144"/>
      <c r="O289" s="141"/>
      <c r="P289" s="145"/>
      <c r="Q289" s="141"/>
      <c r="R289" s="143"/>
      <c r="S289" s="141"/>
      <c r="T289" s="141"/>
      <c r="U289" s="141"/>
    </row>
    <row r="290" ht="12.75" customHeight="1">
      <c r="A290" s="141"/>
      <c r="B290" s="141"/>
      <c r="C290" s="141"/>
      <c r="D290" s="141"/>
      <c r="E290" s="142"/>
      <c r="F290" s="141"/>
      <c r="G290" s="141"/>
      <c r="H290" s="141"/>
      <c r="I290" s="141"/>
      <c r="J290" s="141"/>
      <c r="K290" s="141"/>
      <c r="L290" s="141"/>
      <c r="M290" s="144"/>
      <c r="N290" s="144"/>
      <c r="O290" s="141"/>
      <c r="P290" s="145"/>
      <c r="Q290" s="141"/>
      <c r="R290" s="143"/>
      <c r="S290" s="141"/>
      <c r="T290" s="141"/>
      <c r="U290" s="141"/>
    </row>
    <row r="291" ht="12.75" customHeight="1">
      <c r="A291" s="141"/>
      <c r="B291" s="141"/>
      <c r="C291" s="141"/>
      <c r="D291" s="141"/>
      <c r="E291" s="142"/>
      <c r="F291" s="141"/>
      <c r="G291" s="141"/>
      <c r="H291" s="141"/>
      <c r="I291" s="141"/>
      <c r="J291" s="141"/>
      <c r="K291" s="141"/>
      <c r="L291" s="141"/>
      <c r="M291" s="144"/>
      <c r="N291" s="144"/>
      <c r="O291" s="141"/>
      <c r="P291" s="145"/>
      <c r="Q291" s="141"/>
      <c r="R291" s="143"/>
      <c r="S291" s="141"/>
      <c r="T291" s="141"/>
      <c r="U291" s="141"/>
    </row>
    <row r="292" ht="12.75" customHeight="1">
      <c r="A292" s="141"/>
      <c r="B292" s="141"/>
      <c r="C292" s="141"/>
      <c r="D292" s="141"/>
      <c r="E292" s="142"/>
      <c r="F292" s="141"/>
      <c r="G292" s="141"/>
      <c r="H292" s="141"/>
      <c r="I292" s="141"/>
      <c r="J292" s="141"/>
      <c r="K292" s="141"/>
      <c r="L292" s="141"/>
      <c r="M292" s="144"/>
      <c r="N292" s="144"/>
      <c r="O292" s="141"/>
      <c r="P292" s="145"/>
      <c r="Q292" s="141"/>
      <c r="R292" s="143"/>
      <c r="S292" s="141"/>
      <c r="T292" s="141"/>
      <c r="U292" s="141"/>
    </row>
    <row r="293" ht="12.75" customHeight="1">
      <c r="A293" s="141"/>
      <c r="B293" s="141"/>
      <c r="C293" s="141"/>
      <c r="D293" s="141"/>
      <c r="E293" s="142"/>
      <c r="F293" s="141"/>
      <c r="G293" s="141"/>
      <c r="H293" s="141"/>
      <c r="I293" s="141"/>
      <c r="J293" s="141"/>
      <c r="K293" s="141"/>
      <c r="L293" s="141"/>
      <c r="M293" s="144"/>
      <c r="N293" s="144"/>
      <c r="O293" s="141"/>
      <c r="P293" s="145"/>
      <c r="Q293" s="141"/>
      <c r="R293" s="143"/>
      <c r="S293" s="141"/>
      <c r="T293" s="141"/>
      <c r="U293" s="141"/>
    </row>
    <row r="294" ht="12.75" customHeight="1">
      <c r="A294" s="141"/>
      <c r="B294" s="141"/>
      <c r="C294" s="141"/>
      <c r="D294" s="141"/>
      <c r="E294" s="142"/>
      <c r="F294" s="141"/>
      <c r="G294" s="141"/>
      <c r="H294" s="141"/>
      <c r="I294" s="141"/>
      <c r="J294" s="141"/>
      <c r="K294" s="141"/>
      <c r="L294" s="141"/>
      <c r="M294" s="144"/>
      <c r="N294" s="144"/>
      <c r="O294" s="141"/>
      <c r="P294" s="145"/>
      <c r="Q294" s="141"/>
      <c r="R294" s="143"/>
      <c r="S294" s="141"/>
      <c r="T294" s="141"/>
      <c r="U294" s="141"/>
    </row>
    <row r="295" ht="12.75" customHeight="1">
      <c r="A295" s="141"/>
      <c r="B295" s="141"/>
      <c r="C295" s="141"/>
      <c r="D295" s="141"/>
      <c r="E295" s="142"/>
      <c r="F295" s="141"/>
      <c r="G295" s="141"/>
      <c r="H295" s="141"/>
      <c r="I295" s="141"/>
      <c r="J295" s="141"/>
      <c r="K295" s="141"/>
      <c r="L295" s="141"/>
      <c r="M295" s="144"/>
      <c r="N295" s="144"/>
      <c r="O295" s="141"/>
      <c r="P295" s="145"/>
      <c r="Q295" s="141"/>
      <c r="R295" s="143"/>
      <c r="S295" s="141"/>
      <c r="T295" s="141"/>
      <c r="U295" s="141"/>
    </row>
    <row r="296" ht="12.75" customHeight="1">
      <c r="A296" s="141"/>
      <c r="B296" s="141"/>
      <c r="C296" s="141"/>
      <c r="D296" s="141"/>
      <c r="E296" s="142"/>
      <c r="F296" s="141"/>
      <c r="G296" s="141"/>
      <c r="H296" s="141"/>
      <c r="I296" s="141"/>
      <c r="J296" s="141"/>
      <c r="K296" s="141"/>
      <c r="L296" s="141"/>
      <c r="M296" s="144"/>
      <c r="N296" s="144"/>
      <c r="O296" s="141"/>
      <c r="P296" s="145"/>
      <c r="Q296" s="141"/>
      <c r="R296" s="143"/>
      <c r="S296" s="141"/>
      <c r="T296" s="141"/>
      <c r="U296" s="141"/>
    </row>
    <row r="297" ht="12.75" customHeight="1">
      <c r="A297" s="141"/>
      <c r="B297" s="141"/>
      <c r="C297" s="141"/>
      <c r="D297" s="141"/>
      <c r="E297" s="142"/>
      <c r="F297" s="141"/>
      <c r="G297" s="141"/>
      <c r="H297" s="141"/>
      <c r="I297" s="141"/>
      <c r="J297" s="141"/>
      <c r="K297" s="141"/>
      <c r="L297" s="141"/>
      <c r="M297" s="144"/>
      <c r="N297" s="144"/>
      <c r="O297" s="141"/>
      <c r="P297" s="145"/>
      <c r="Q297" s="141"/>
      <c r="R297" s="143"/>
      <c r="S297" s="141"/>
      <c r="T297" s="141"/>
      <c r="U297" s="141"/>
    </row>
    <row r="298" ht="12.75" customHeight="1">
      <c r="A298" s="141"/>
      <c r="B298" s="141"/>
      <c r="C298" s="141"/>
      <c r="D298" s="141"/>
      <c r="E298" s="142"/>
      <c r="F298" s="141"/>
      <c r="G298" s="141"/>
      <c r="H298" s="141"/>
      <c r="I298" s="141"/>
      <c r="J298" s="141"/>
      <c r="K298" s="141"/>
      <c r="L298" s="141"/>
      <c r="M298" s="144"/>
      <c r="N298" s="144"/>
      <c r="O298" s="141"/>
      <c r="P298" s="145"/>
      <c r="Q298" s="141"/>
      <c r="R298" s="143"/>
      <c r="S298" s="141"/>
      <c r="T298" s="141"/>
      <c r="U298" s="141"/>
    </row>
    <row r="299" ht="12.75" customHeight="1">
      <c r="A299" s="141"/>
      <c r="B299" s="141"/>
      <c r="C299" s="141"/>
      <c r="D299" s="141"/>
      <c r="E299" s="142"/>
      <c r="F299" s="141"/>
      <c r="G299" s="141"/>
      <c r="H299" s="141"/>
      <c r="I299" s="141"/>
      <c r="J299" s="141"/>
      <c r="K299" s="141"/>
      <c r="L299" s="141"/>
      <c r="M299" s="144"/>
      <c r="N299" s="144"/>
      <c r="O299" s="141"/>
      <c r="P299" s="145"/>
      <c r="Q299" s="141"/>
      <c r="R299" s="143"/>
      <c r="S299" s="141"/>
      <c r="T299" s="141"/>
      <c r="U299" s="141"/>
    </row>
    <row r="300" ht="12.75" customHeight="1">
      <c r="A300" s="141"/>
      <c r="B300" s="141"/>
      <c r="C300" s="141"/>
      <c r="D300" s="141"/>
      <c r="E300" s="142"/>
      <c r="F300" s="141"/>
      <c r="G300" s="141"/>
      <c r="H300" s="141"/>
      <c r="I300" s="141"/>
      <c r="J300" s="141"/>
      <c r="K300" s="141"/>
      <c r="L300" s="141"/>
      <c r="M300" s="144"/>
      <c r="N300" s="144"/>
      <c r="O300" s="141"/>
      <c r="P300" s="145"/>
      <c r="Q300" s="141"/>
      <c r="R300" s="143"/>
      <c r="S300" s="141"/>
      <c r="T300" s="141"/>
      <c r="U300" s="141"/>
    </row>
    <row r="301" ht="12.75" customHeight="1">
      <c r="A301" s="141"/>
      <c r="B301" s="141"/>
      <c r="C301" s="141"/>
      <c r="D301" s="141"/>
      <c r="E301" s="142"/>
      <c r="F301" s="141"/>
      <c r="G301" s="141"/>
      <c r="H301" s="141"/>
      <c r="I301" s="141"/>
      <c r="J301" s="141"/>
      <c r="K301" s="141"/>
      <c r="L301" s="141"/>
      <c r="M301" s="144"/>
      <c r="N301" s="144"/>
      <c r="O301" s="141"/>
      <c r="P301" s="145"/>
      <c r="Q301" s="141"/>
      <c r="R301" s="143"/>
      <c r="S301" s="141"/>
      <c r="T301" s="141"/>
      <c r="U301" s="141"/>
    </row>
    <row r="302" ht="12.75" customHeight="1">
      <c r="A302" s="141"/>
      <c r="B302" s="141"/>
      <c r="C302" s="141"/>
      <c r="D302" s="141"/>
      <c r="E302" s="142"/>
      <c r="F302" s="141"/>
      <c r="G302" s="141"/>
      <c r="H302" s="141"/>
      <c r="I302" s="141"/>
      <c r="J302" s="141"/>
      <c r="K302" s="141"/>
      <c r="L302" s="141"/>
      <c r="M302" s="144"/>
      <c r="N302" s="144"/>
      <c r="O302" s="141"/>
      <c r="P302" s="145"/>
      <c r="Q302" s="141"/>
      <c r="R302" s="143"/>
      <c r="S302" s="141"/>
      <c r="T302" s="141"/>
      <c r="U302" s="141"/>
    </row>
    <row r="303" ht="12.75" customHeight="1">
      <c r="A303" s="141"/>
      <c r="B303" s="141"/>
      <c r="C303" s="141"/>
      <c r="D303" s="141"/>
      <c r="E303" s="142"/>
      <c r="F303" s="141"/>
      <c r="G303" s="141"/>
      <c r="H303" s="141"/>
      <c r="I303" s="141"/>
      <c r="J303" s="141"/>
      <c r="K303" s="141"/>
      <c r="L303" s="141"/>
      <c r="M303" s="144"/>
      <c r="N303" s="144"/>
      <c r="O303" s="141"/>
      <c r="P303" s="145"/>
      <c r="Q303" s="141"/>
      <c r="R303" s="143"/>
      <c r="S303" s="141"/>
      <c r="T303" s="141"/>
      <c r="U303" s="141"/>
    </row>
    <row r="304" ht="12.75" customHeight="1">
      <c r="A304" s="141"/>
      <c r="B304" s="141"/>
      <c r="C304" s="141"/>
      <c r="D304" s="141"/>
      <c r="E304" s="142"/>
      <c r="F304" s="141"/>
      <c r="G304" s="141"/>
      <c r="H304" s="141"/>
      <c r="I304" s="141"/>
      <c r="J304" s="141"/>
      <c r="K304" s="141"/>
      <c r="L304" s="141"/>
      <c r="M304" s="144"/>
      <c r="N304" s="144"/>
      <c r="O304" s="141"/>
      <c r="P304" s="145"/>
      <c r="Q304" s="141"/>
      <c r="R304" s="143"/>
      <c r="S304" s="141"/>
      <c r="T304" s="141"/>
      <c r="U304" s="141"/>
    </row>
    <row r="305" ht="12.75" customHeight="1">
      <c r="A305" s="141"/>
      <c r="B305" s="141"/>
      <c r="C305" s="141"/>
      <c r="D305" s="141"/>
      <c r="E305" s="142"/>
      <c r="F305" s="141"/>
      <c r="G305" s="141"/>
      <c r="H305" s="141"/>
      <c r="I305" s="141"/>
      <c r="J305" s="141"/>
      <c r="K305" s="141"/>
      <c r="L305" s="141"/>
      <c r="M305" s="144"/>
      <c r="N305" s="144"/>
      <c r="O305" s="141"/>
      <c r="P305" s="145"/>
      <c r="Q305" s="141"/>
      <c r="R305" s="143"/>
      <c r="S305" s="141"/>
      <c r="T305" s="141"/>
      <c r="U305" s="141"/>
    </row>
    <row r="306" ht="12.75" customHeight="1">
      <c r="A306" s="141"/>
      <c r="B306" s="141"/>
      <c r="C306" s="141"/>
      <c r="D306" s="141"/>
      <c r="E306" s="142"/>
      <c r="F306" s="141"/>
      <c r="G306" s="141"/>
      <c r="H306" s="141"/>
      <c r="I306" s="141"/>
      <c r="J306" s="141"/>
      <c r="K306" s="141"/>
      <c r="L306" s="141"/>
      <c r="M306" s="144"/>
      <c r="N306" s="144"/>
      <c r="O306" s="141"/>
      <c r="P306" s="145"/>
      <c r="Q306" s="141"/>
      <c r="R306" s="143"/>
      <c r="S306" s="141"/>
      <c r="T306" s="141"/>
      <c r="U306" s="141"/>
    </row>
    <row r="307" ht="12.75" customHeight="1">
      <c r="A307" s="141"/>
      <c r="B307" s="141"/>
      <c r="C307" s="141"/>
      <c r="D307" s="141"/>
      <c r="E307" s="142"/>
      <c r="F307" s="141"/>
      <c r="G307" s="141"/>
      <c r="H307" s="141"/>
      <c r="I307" s="141"/>
      <c r="J307" s="141"/>
      <c r="K307" s="141"/>
      <c r="L307" s="141"/>
      <c r="M307" s="144"/>
      <c r="N307" s="144"/>
      <c r="O307" s="141"/>
      <c r="P307" s="145"/>
      <c r="Q307" s="141"/>
      <c r="R307" s="143"/>
      <c r="S307" s="141"/>
      <c r="T307" s="141"/>
      <c r="U307" s="141"/>
    </row>
    <row r="308" ht="12.75" customHeight="1">
      <c r="A308" s="141"/>
      <c r="B308" s="141"/>
      <c r="C308" s="141"/>
      <c r="D308" s="141"/>
      <c r="E308" s="142"/>
      <c r="F308" s="141"/>
      <c r="G308" s="141"/>
      <c r="H308" s="141"/>
      <c r="I308" s="141"/>
      <c r="J308" s="141"/>
      <c r="K308" s="141"/>
      <c r="L308" s="141"/>
      <c r="M308" s="144"/>
      <c r="N308" s="144"/>
      <c r="O308" s="141"/>
      <c r="P308" s="145"/>
      <c r="Q308" s="141"/>
      <c r="R308" s="143"/>
      <c r="S308" s="141"/>
      <c r="T308" s="141"/>
      <c r="U308" s="141"/>
    </row>
    <row r="309" ht="12.75" customHeight="1">
      <c r="A309" s="141"/>
      <c r="B309" s="141"/>
      <c r="C309" s="141"/>
      <c r="D309" s="141"/>
      <c r="E309" s="142"/>
      <c r="F309" s="141"/>
      <c r="G309" s="141"/>
      <c r="H309" s="141"/>
      <c r="I309" s="141"/>
      <c r="J309" s="141"/>
      <c r="K309" s="141"/>
      <c r="L309" s="141"/>
      <c r="M309" s="144"/>
      <c r="N309" s="144"/>
      <c r="O309" s="141"/>
      <c r="P309" s="145"/>
      <c r="Q309" s="141"/>
      <c r="R309" s="143"/>
      <c r="S309" s="141"/>
      <c r="T309" s="141"/>
      <c r="U309" s="141"/>
    </row>
    <row r="310" ht="12.75" customHeight="1">
      <c r="A310" s="141"/>
      <c r="B310" s="141"/>
      <c r="C310" s="141"/>
      <c r="D310" s="141"/>
      <c r="E310" s="142"/>
      <c r="F310" s="141"/>
      <c r="G310" s="141"/>
      <c r="H310" s="141"/>
      <c r="I310" s="141"/>
      <c r="J310" s="141"/>
      <c r="K310" s="141"/>
      <c r="L310" s="141"/>
      <c r="M310" s="144"/>
      <c r="N310" s="144"/>
      <c r="O310" s="141"/>
      <c r="P310" s="145"/>
      <c r="Q310" s="141"/>
      <c r="R310" s="143"/>
      <c r="S310" s="141"/>
      <c r="T310" s="141"/>
      <c r="U310" s="141"/>
    </row>
    <row r="311" ht="12.75" customHeight="1">
      <c r="A311" s="141"/>
      <c r="B311" s="141"/>
      <c r="C311" s="141"/>
      <c r="D311" s="141"/>
      <c r="E311" s="142"/>
      <c r="F311" s="141"/>
      <c r="G311" s="141"/>
      <c r="H311" s="141"/>
      <c r="I311" s="141"/>
      <c r="J311" s="141"/>
      <c r="K311" s="141"/>
      <c r="L311" s="141"/>
      <c r="M311" s="144"/>
      <c r="N311" s="144"/>
      <c r="O311" s="141"/>
      <c r="P311" s="145"/>
      <c r="Q311" s="141"/>
      <c r="R311" s="143"/>
      <c r="S311" s="141"/>
      <c r="T311" s="141"/>
      <c r="U311" s="141"/>
    </row>
    <row r="312" ht="12.75" customHeight="1">
      <c r="A312" s="141"/>
      <c r="B312" s="141"/>
      <c r="C312" s="141"/>
      <c r="D312" s="141"/>
      <c r="E312" s="142"/>
      <c r="F312" s="141"/>
      <c r="G312" s="141"/>
      <c r="H312" s="141"/>
      <c r="I312" s="141"/>
      <c r="J312" s="141"/>
      <c r="K312" s="141"/>
      <c r="L312" s="141"/>
      <c r="M312" s="144"/>
      <c r="N312" s="144"/>
      <c r="O312" s="141"/>
      <c r="P312" s="145"/>
      <c r="Q312" s="141"/>
      <c r="R312" s="143"/>
      <c r="S312" s="141"/>
      <c r="T312" s="141"/>
      <c r="U312" s="141"/>
    </row>
    <row r="313" ht="12.75" customHeight="1">
      <c r="A313" s="141"/>
      <c r="B313" s="141"/>
      <c r="C313" s="141"/>
      <c r="D313" s="141"/>
      <c r="E313" s="142"/>
      <c r="F313" s="141"/>
      <c r="G313" s="141"/>
      <c r="H313" s="141"/>
      <c r="I313" s="141"/>
      <c r="J313" s="141"/>
      <c r="K313" s="141"/>
      <c r="L313" s="141"/>
      <c r="M313" s="144"/>
      <c r="N313" s="144"/>
      <c r="O313" s="141"/>
      <c r="P313" s="145"/>
      <c r="Q313" s="141"/>
      <c r="R313" s="143"/>
      <c r="S313" s="141"/>
      <c r="T313" s="141"/>
      <c r="U313" s="141"/>
    </row>
    <row r="314" ht="12.75" customHeight="1">
      <c r="A314" s="141"/>
      <c r="B314" s="141"/>
      <c r="C314" s="141"/>
      <c r="D314" s="141"/>
      <c r="E314" s="142"/>
      <c r="F314" s="141"/>
      <c r="G314" s="141"/>
      <c r="H314" s="141"/>
      <c r="I314" s="141"/>
      <c r="J314" s="141"/>
      <c r="K314" s="141"/>
      <c r="L314" s="141"/>
      <c r="M314" s="144"/>
      <c r="N314" s="144"/>
      <c r="O314" s="141"/>
      <c r="P314" s="145"/>
      <c r="Q314" s="141"/>
      <c r="R314" s="143"/>
      <c r="S314" s="141"/>
      <c r="T314" s="141"/>
      <c r="U314" s="141"/>
    </row>
    <row r="315" ht="12.75" customHeight="1">
      <c r="A315" s="141"/>
      <c r="B315" s="141"/>
      <c r="C315" s="141"/>
      <c r="D315" s="141"/>
      <c r="E315" s="142"/>
      <c r="F315" s="141"/>
      <c r="G315" s="141"/>
      <c r="H315" s="141"/>
      <c r="I315" s="141"/>
      <c r="J315" s="141"/>
      <c r="K315" s="141"/>
      <c r="L315" s="141"/>
      <c r="M315" s="144"/>
      <c r="N315" s="144"/>
      <c r="O315" s="141"/>
      <c r="P315" s="145"/>
      <c r="Q315" s="141"/>
      <c r="R315" s="143"/>
      <c r="S315" s="141"/>
      <c r="T315" s="141"/>
      <c r="U315" s="141"/>
    </row>
    <row r="316" ht="12.75" customHeight="1">
      <c r="A316" s="141"/>
      <c r="B316" s="141"/>
      <c r="C316" s="141"/>
      <c r="D316" s="141"/>
      <c r="E316" s="142"/>
      <c r="F316" s="141"/>
      <c r="G316" s="141"/>
      <c r="H316" s="141"/>
      <c r="I316" s="141"/>
      <c r="J316" s="141"/>
      <c r="K316" s="141"/>
      <c r="L316" s="141"/>
      <c r="M316" s="144"/>
      <c r="N316" s="144"/>
      <c r="O316" s="141"/>
      <c r="P316" s="145"/>
      <c r="Q316" s="141"/>
      <c r="R316" s="143"/>
      <c r="S316" s="141"/>
      <c r="T316" s="141"/>
      <c r="U316" s="141"/>
    </row>
    <row r="317" ht="12.75" customHeight="1">
      <c r="A317" s="141"/>
      <c r="B317" s="141"/>
      <c r="C317" s="141"/>
      <c r="D317" s="141"/>
      <c r="E317" s="142"/>
      <c r="F317" s="141"/>
      <c r="G317" s="141"/>
      <c r="H317" s="141"/>
      <c r="I317" s="141"/>
      <c r="J317" s="141"/>
      <c r="K317" s="141"/>
      <c r="L317" s="141"/>
      <c r="M317" s="144"/>
      <c r="N317" s="144"/>
      <c r="O317" s="141"/>
      <c r="P317" s="145"/>
      <c r="Q317" s="141"/>
      <c r="R317" s="143"/>
      <c r="S317" s="141"/>
      <c r="T317" s="141"/>
      <c r="U317" s="141"/>
    </row>
    <row r="318" ht="12.75" customHeight="1">
      <c r="A318" s="141"/>
      <c r="B318" s="141"/>
      <c r="C318" s="141"/>
      <c r="D318" s="141"/>
      <c r="E318" s="142"/>
      <c r="F318" s="141"/>
      <c r="G318" s="141"/>
      <c r="H318" s="141"/>
      <c r="I318" s="141"/>
      <c r="J318" s="141"/>
      <c r="K318" s="141"/>
      <c r="L318" s="141"/>
      <c r="M318" s="144"/>
      <c r="N318" s="144"/>
      <c r="O318" s="141"/>
      <c r="P318" s="145"/>
      <c r="Q318" s="141"/>
      <c r="R318" s="143"/>
      <c r="S318" s="141"/>
      <c r="T318" s="141"/>
      <c r="U318" s="141"/>
    </row>
    <row r="319" ht="12.75" customHeight="1">
      <c r="A319" s="141"/>
      <c r="B319" s="141"/>
      <c r="C319" s="141"/>
      <c r="D319" s="141"/>
      <c r="E319" s="142"/>
      <c r="F319" s="141"/>
      <c r="G319" s="141"/>
      <c r="H319" s="141"/>
      <c r="I319" s="141"/>
      <c r="J319" s="141"/>
      <c r="K319" s="141"/>
      <c r="L319" s="141"/>
      <c r="M319" s="144"/>
      <c r="N319" s="144"/>
      <c r="O319" s="141"/>
      <c r="P319" s="145"/>
      <c r="Q319" s="141"/>
      <c r="R319" s="143"/>
      <c r="S319" s="141"/>
      <c r="T319" s="141"/>
      <c r="U319" s="141"/>
    </row>
    <row r="320" ht="12.75" customHeight="1">
      <c r="A320" s="141"/>
      <c r="B320" s="141"/>
      <c r="C320" s="141"/>
      <c r="D320" s="141"/>
      <c r="E320" s="142"/>
      <c r="F320" s="141"/>
      <c r="G320" s="141"/>
      <c r="H320" s="141"/>
      <c r="I320" s="141"/>
      <c r="J320" s="141"/>
      <c r="K320" s="141"/>
      <c r="L320" s="141"/>
      <c r="M320" s="144"/>
      <c r="N320" s="144"/>
      <c r="O320" s="141"/>
      <c r="P320" s="145"/>
      <c r="Q320" s="141"/>
      <c r="R320" s="143"/>
      <c r="S320" s="141"/>
      <c r="T320" s="141"/>
      <c r="U320" s="141"/>
    </row>
    <row r="321" ht="12.75" customHeight="1">
      <c r="A321" s="141"/>
      <c r="B321" s="141"/>
      <c r="C321" s="141"/>
      <c r="D321" s="141"/>
      <c r="E321" s="142"/>
      <c r="F321" s="141"/>
      <c r="G321" s="141"/>
      <c r="H321" s="141"/>
      <c r="I321" s="141"/>
      <c r="J321" s="141"/>
      <c r="K321" s="141"/>
      <c r="L321" s="141"/>
      <c r="M321" s="144"/>
      <c r="N321" s="144"/>
      <c r="O321" s="141"/>
      <c r="P321" s="145"/>
      <c r="Q321" s="141"/>
      <c r="R321" s="143"/>
      <c r="S321" s="141"/>
      <c r="T321" s="141"/>
      <c r="U321" s="141"/>
    </row>
    <row r="322" ht="12.75" customHeight="1">
      <c r="A322" s="141"/>
      <c r="B322" s="141"/>
      <c r="C322" s="141"/>
      <c r="D322" s="141"/>
      <c r="E322" s="142"/>
      <c r="F322" s="141"/>
      <c r="G322" s="141"/>
      <c r="H322" s="141"/>
      <c r="I322" s="141"/>
      <c r="J322" s="141"/>
      <c r="K322" s="141"/>
      <c r="L322" s="141"/>
      <c r="M322" s="144"/>
      <c r="N322" s="144"/>
      <c r="O322" s="141"/>
      <c r="P322" s="145"/>
      <c r="Q322" s="141"/>
      <c r="R322" s="143"/>
      <c r="S322" s="141"/>
      <c r="T322" s="141"/>
      <c r="U322" s="141"/>
    </row>
    <row r="323" ht="12.75" customHeight="1">
      <c r="A323" s="141"/>
      <c r="B323" s="141"/>
      <c r="C323" s="141"/>
      <c r="D323" s="141"/>
      <c r="E323" s="142"/>
      <c r="F323" s="141"/>
      <c r="G323" s="141"/>
      <c r="H323" s="141"/>
      <c r="I323" s="141"/>
      <c r="J323" s="141"/>
      <c r="K323" s="141"/>
      <c r="L323" s="141"/>
      <c r="M323" s="144"/>
      <c r="N323" s="144"/>
      <c r="O323" s="141"/>
      <c r="P323" s="145"/>
      <c r="Q323" s="141"/>
      <c r="R323" s="143"/>
      <c r="S323" s="141"/>
      <c r="T323" s="141"/>
      <c r="U323" s="141"/>
    </row>
    <row r="324" ht="12.75" customHeight="1">
      <c r="A324" s="141"/>
      <c r="B324" s="141"/>
      <c r="C324" s="141"/>
      <c r="D324" s="141"/>
      <c r="E324" s="142"/>
      <c r="F324" s="141"/>
      <c r="G324" s="141"/>
      <c r="H324" s="141"/>
      <c r="I324" s="141"/>
      <c r="J324" s="141"/>
      <c r="K324" s="141"/>
      <c r="L324" s="141"/>
      <c r="M324" s="144"/>
      <c r="N324" s="144"/>
      <c r="O324" s="141"/>
      <c r="P324" s="145"/>
      <c r="Q324" s="141"/>
      <c r="R324" s="143"/>
      <c r="S324" s="141"/>
      <c r="T324" s="141"/>
      <c r="U324" s="141"/>
    </row>
    <row r="325" ht="12.75" customHeight="1">
      <c r="A325" s="141"/>
      <c r="B325" s="141"/>
      <c r="C325" s="141"/>
      <c r="D325" s="141"/>
      <c r="E325" s="142"/>
      <c r="F325" s="141"/>
      <c r="G325" s="141"/>
      <c r="H325" s="141"/>
      <c r="I325" s="141"/>
      <c r="J325" s="141"/>
      <c r="K325" s="141"/>
      <c r="L325" s="141"/>
      <c r="M325" s="144"/>
      <c r="N325" s="144"/>
      <c r="O325" s="141"/>
      <c r="P325" s="145"/>
      <c r="Q325" s="141"/>
      <c r="R325" s="143"/>
      <c r="S325" s="141"/>
      <c r="T325" s="141"/>
      <c r="U325" s="141"/>
    </row>
    <row r="326" ht="12.75" customHeight="1">
      <c r="A326" s="141"/>
      <c r="B326" s="141"/>
      <c r="C326" s="141"/>
      <c r="D326" s="141"/>
      <c r="E326" s="142"/>
      <c r="F326" s="141"/>
      <c r="G326" s="141"/>
      <c r="H326" s="141"/>
      <c r="I326" s="141"/>
      <c r="J326" s="141"/>
      <c r="K326" s="141"/>
      <c r="L326" s="141"/>
      <c r="M326" s="144"/>
      <c r="N326" s="144"/>
      <c r="O326" s="141"/>
      <c r="P326" s="145"/>
      <c r="Q326" s="141"/>
      <c r="R326" s="143"/>
      <c r="S326" s="141"/>
      <c r="T326" s="141"/>
      <c r="U326" s="141"/>
    </row>
    <row r="327" ht="12.75" customHeight="1">
      <c r="A327" s="141"/>
      <c r="B327" s="141"/>
      <c r="C327" s="141"/>
      <c r="D327" s="141"/>
      <c r="E327" s="142"/>
      <c r="F327" s="141"/>
      <c r="G327" s="141"/>
      <c r="H327" s="141"/>
      <c r="I327" s="141"/>
      <c r="J327" s="141"/>
      <c r="K327" s="141"/>
      <c r="L327" s="141"/>
      <c r="M327" s="144"/>
      <c r="N327" s="144"/>
      <c r="O327" s="141"/>
      <c r="P327" s="145"/>
      <c r="Q327" s="141"/>
      <c r="R327" s="143"/>
      <c r="S327" s="141"/>
      <c r="T327" s="141"/>
      <c r="U327" s="141"/>
    </row>
    <row r="328" ht="12.75" customHeight="1">
      <c r="A328" s="141"/>
      <c r="B328" s="141"/>
      <c r="C328" s="141"/>
      <c r="D328" s="141"/>
      <c r="E328" s="142"/>
      <c r="F328" s="141"/>
      <c r="G328" s="141"/>
      <c r="H328" s="141"/>
      <c r="I328" s="141"/>
      <c r="J328" s="141"/>
      <c r="K328" s="141"/>
      <c r="L328" s="141"/>
      <c r="M328" s="144"/>
      <c r="N328" s="144"/>
      <c r="O328" s="141"/>
      <c r="P328" s="145"/>
      <c r="Q328" s="141"/>
      <c r="R328" s="143"/>
      <c r="S328" s="141"/>
      <c r="T328" s="141"/>
      <c r="U328" s="141"/>
    </row>
    <row r="329" ht="12.75" customHeight="1">
      <c r="A329" s="141"/>
      <c r="B329" s="141"/>
      <c r="C329" s="141"/>
      <c r="D329" s="141"/>
      <c r="E329" s="142"/>
      <c r="F329" s="141"/>
      <c r="G329" s="141"/>
      <c r="H329" s="141"/>
      <c r="I329" s="141"/>
      <c r="J329" s="141"/>
      <c r="K329" s="141"/>
      <c r="L329" s="141"/>
      <c r="M329" s="144"/>
      <c r="N329" s="144"/>
      <c r="O329" s="141"/>
      <c r="P329" s="145"/>
      <c r="Q329" s="141"/>
      <c r="R329" s="143"/>
      <c r="S329" s="141"/>
      <c r="T329" s="141"/>
      <c r="U329" s="141"/>
    </row>
    <row r="330" ht="12.75" customHeight="1">
      <c r="A330" s="141"/>
      <c r="B330" s="141"/>
      <c r="C330" s="141"/>
      <c r="D330" s="141"/>
      <c r="E330" s="142"/>
      <c r="F330" s="141"/>
      <c r="G330" s="141"/>
      <c r="H330" s="141"/>
      <c r="I330" s="141"/>
      <c r="J330" s="141"/>
      <c r="K330" s="141"/>
      <c r="L330" s="141"/>
      <c r="M330" s="144"/>
      <c r="N330" s="144"/>
      <c r="O330" s="141"/>
      <c r="P330" s="145"/>
      <c r="Q330" s="141"/>
      <c r="R330" s="143"/>
      <c r="S330" s="141"/>
      <c r="T330" s="141"/>
      <c r="U330" s="141"/>
    </row>
    <row r="331" ht="12.75" customHeight="1">
      <c r="A331" s="141"/>
      <c r="B331" s="141"/>
      <c r="C331" s="141"/>
      <c r="D331" s="141"/>
      <c r="E331" s="142"/>
      <c r="F331" s="141"/>
      <c r="G331" s="141"/>
      <c r="H331" s="141"/>
      <c r="I331" s="141"/>
      <c r="J331" s="141"/>
      <c r="K331" s="141"/>
      <c r="L331" s="141"/>
      <c r="M331" s="144"/>
      <c r="N331" s="144"/>
      <c r="O331" s="141"/>
      <c r="P331" s="145"/>
      <c r="Q331" s="141"/>
      <c r="R331" s="143"/>
      <c r="S331" s="141"/>
      <c r="T331" s="141"/>
      <c r="U331" s="141"/>
    </row>
    <row r="332" ht="12.75" customHeight="1">
      <c r="A332" s="141"/>
      <c r="B332" s="141"/>
      <c r="C332" s="141"/>
      <c r="D332" s="141"/>
      <c r="E332" s="142"/>
      <c r="F332" s="141"/>
      <c r="G332" s="141"/>
      <c r="H332" s="141"/>
      <c r="I332" s="141"/>
      <c r="J332" s="141"/>
      <c r="K332" s="141"/>
      <c r="L332" s="141"/>
      <c r="M332" s="144"/>
      <c r="N332" s="144"/>
      <c r="O332" s="141"/>
      <c r="P332" s="145"/>
      <c r="Q332" s="141"/>
      <c r="R332" s="143"/>
      <c r="S332" s="141"/>
      <c r="T332" s="141"/>
      <c r="U332" s="141"/>
    </row>
    <row r="333" ht="12.75" customHeight="1">
      <c r="A333" s="141"/>
      <c r="B333" s="141"/>
      <c r="C333" s="141"/>
      <c r="D333" s="141"/>
      <c r="E333" s="142"/>
      <c r="F333" s="141"/>
      <c r="G333" s="141"/>
      <c r="H333" s="141"/>
      <c r="I333" s="141"/>
      <c r="J333" s="141"/>
      <c r="K333" s="141"/>
      <c r="L333" s="141"/>
      <c r="M333" s="144"/>
      <c r="N333" s="144"/>
      <c r="O333" s="141"/>
      <c r="P333" s="145"/>
      <c r="Q333" s="141"/>
      <c r="R333" s="143"/>
      <c r="S333" s="141"/>
      <c r="T333" s="141"/>
      <c r="U333" s="141"/>
    </row>
    <row r="334" ht="12.75" customHeight="1">
      <c r="A334" s="141"/>
      <c r="B334" s="141"/>
      <c r="C334" s="141"/>
      <c r="D334" s="141"/>
      <c r="E334" s="142"/>
      <c r="F334" s="141"/>
      <c r="G334" s="141"/>
      <c r="H334" s="141"/>
      <c r="I334" s="141"/>
      <c r="J334" s="141"/>
      <c r="K334" s="141"/>
      <c r="L334" s="141"/>
      <c r="M334" s="144"/>
      <c r="N334" s="144"/>
      <c r="O334" s="141"/>
      <c r="P334" s="145"/>
      <c r="Q334" s="141"/>
      <c r="R334" s="143"/>
      <c r="S334" s="141"/>
      <c r="T334" s="141"/>
      <c r="U334" s="141"/>
    </row>
    <row r="335" ht="12.75" customHeight="1">
      <c r="A335" s="141"/>
      <c r="B335" s="141"/>
      <c r="C335" s="141"/>
      <c r="D335" s="141"/>
      <c r="E335" s="142"/>
      <c r="F335" s="141"/>
      <c r="G335" s="141"/>
      <c r="H335" s="141"/>
      <c r="I335" s="141"/>
      <c r="J335" s="141"/>
      <c r="K335" s="141"/>
      <c r="L335" s="141"/>
      <c r="M335" s="144"/>
      <c r="N335" s="144"/>
      <c r="O335" s="141"/>
      <c r="P335" s="145"/>
      <c r="Q335" s="141"/>
      <c r="R335" s="143"/>
      <c r="S335" s="141"/>
      <c r="T335" s="141"/>
      <c r="U335" s="141"/>
    </row>
    <row r="336" ht="12.75" customHeight="1">
      <c r="A336" s="141"/>
      <c r="B336" s="141"/>
      <c r="C336" s="141"/>
      <c r="D336" s="141"/>
      <c r="E336" s="142"/>
      <c r="F336" s="141"/>
      <c r="G336" s="141"/>
      <c r="H336" s="141"/>
      <c r="I336" s="141"/>
      <c r="J336" s="141"/>
      <c r="K336" s="141"/>
      <c r="L336" s="141"/>
      <c r="M336" s="144"/>
      <c r="N336" s="144"/>
      <c r="O336" s="141"/>
      <c r="P336" s="145"/>
      <c r="Q336" s="141"/>
      <c r="R336" s="143"/>
      <c r="S336" s="141"/>
      <c r="T336" s="141"/>
      <c r="U336" s="141"/>
    </row>
    <row r="337" ht="12.75" customHeight="1">
      <c r="A337" s="141"/>
      <c r="B337" s="141"/>
      <c r="C337" s="141"/>
      <c r="D337" s="141"/>
      <c r="E337" s="142"/>
      <c r="F337" s="141"/>
      <c r="G337" s="141"/>
      <c r="H337" s="141"/>
      <c r="I337" s="141"/>
      <c r="J337" s="141"/>
      <c r="K337" s="141"/>
      <c r="L337" s="141"/>
      <c r="M337" s="144"/>
      <c r="N337" s="144"/>
      <c r="O337" s="141"/>
      <c r="P337" s="145"/>
      <c r="Q337" s="141"/>
      <c r="R337" s="143"/>
      <c r="S337" s="141"/>
      <c r="T337" s="141"/>
      <c r="U337" s="141"/>
    </row>
    <row r="338" ht="12.75" customHeight="1">
      <c r="A338" s="141"/>
      <c r="B338" s="141"/>
      <c r="C338" s="141"/>
      <c r="D338" s="141"/>
      <c r="E338" s="142"/>
      <c r="F338" s="141"/>
      <c r="G338" s="141"/>
      <c r="H338" s="141"/>
      <c r="I338" s="141"/>
      <c r="J338" s="141"/>
      <c r="K338" s="141"/>
      <c r="L338" s="141"/>
      <c r="M338" s="144"/>
      <c r="N338" s="144"/>
      <c r="O338" s="141"/>
      <c r="P338" s="145"/>
      <c r="Q338" s="141"/>
      <c r="R338" s="143"/>
      <c r="S338" s="141"/>
      <c r="T338" s="141"/>
      <c r="U338" s="141"/>
    </row>
    <row r="339" ht="12.75" customHeight="1">
      <c r="A339" s="141"/>
      <c r="B339" s="141"/>
      <c r="C339" s="141"/>
      <c r="D339" s="141"/>
      <c r="E339" s="142"/>
      <c r="F339" s="141"/>
      <c r="G339" s="141"/>
      <c r="H339" s="141"/>
      <c r="I339" s="141"/>
      <c r="J339" s="141"/>
      <c r="K339" s="141"/>
      <c r="L339" s="141"/>
      <c r="M339" s="144"/>
      <c r="N339" s="144"/>
      <c r="O339" s="141"/>
      <c r="P339" s="145"/>
      <c r="Q339" s="141"/>
      <c r="R339" s="143"/>
      <c r="S339" s="141"/>
      <c r="T339" s="141"/>
      <c r="U339" s="141"/>
    </row>
    <row r="340" ht="12.75" customHeight="1">
      <c r="A340" s="141"/>
      <c r="B340" s="141"/>
      <c r="C340" s="141"/>
      <c r="D340" s="141"/>
      <c r="E340" s="142"/>
      <c r="F340" s="141"/>
      <c r="G340" s="141"/>
      <c r="H340" s="141"/>
      <c r="I340" s="141"/>
      <c r="J340" s="141"/>
      <c r="K340" s="141"/>
      <c r="L340" s="141"/>
      <c r="M340" s="144"/>
      <c r="N340" s="144"/>
      <c r="O340" s="141"/>
      <c r="P340" s="145"/>
      <c r="Q340" s="141"/>
      <c r="R340" s="143"/>
      <c r="S340" s="141"/>
      <c r="T340" s="141"/>
      <c r="U340" s="141"/>
    </row>
    <row r="341" ht="12.75" customHeight="1">
      <c r="A341" s="141"/>
      <c r="B341" s="141"/>
      <c r="C341" s="141"/>
      <c r="D341" s="141"/>
      <c r="E341" s="142"/>
      <c r="F341" s="141"/>
      <c r="G341" s="141"/>
      <c r="H341" s="141"/>
      <c r="I341" s="141"/>
      <c r="J341" s="141"/>
      <c r="K341" s="141"/>
      <c r="L341" s="141"/>
      <c r="M341" s="144"/>
      <c r="N341" s="144"/>
      <c r="O341" s="141"/>
      <c r="P341" s="145"/>
      <c r="Q341" s="141"/>
      <c r="R341" s="143"/>
      <c r="S341" s="141"/>
      <c r="T341" s="141"/>
      <c r="U341" s="141"/>
    </row>
    <row r="342" ht="12.75" customHeight="1">
      <c r="A342" s="141"/>
      <c r="B342" s="141"/>
      <c r="C342" s="141"/>
      <c r="D342" s="141"/>
      <c r="E342" s="142"/>
      <c r="F342" s="141"/>
      <c r="G342" s="141"/>
      <c r="H342" s="141"/>
      <c r="I342" s="141"/>
      <c r="J342" s="141"/>
      <c r="K342" s="141"/>
      <c r="L342" s="141"/>
      <c r="M342" s="144"/>
      <c r="N342" s="144"/>
      <c r="O342" s="141"/>
      <c r="P342" s="145"/>
      <c r="Q342" s="141"/>
      <c r="R342" s="143"/>
      <c r="S342" s="141"/>
      <c r="T342" s="141"/>
      <c r="U342" s="141"/>
    </row>
    <row r="343" ht="12.75" customHeight="1">
      <c r="A343" s="141"/>
      <c r="B343" s="141"/>
      <c r="C343" s="141"/>
      <c r="D343" s="141"/>
      <c r="E343" s="142"/>
      <c r="F343" s="141"/>
      <c r="G343" s="141"/>
      <c r="H343" s="141"/>
      <c r="I343" s="141"/>
      <c r="J343" s="141"/>
      <c r="K343" s="141"/>
      <c r="L343" s="141"/>
      <c r="M343" s="144"/>
      <c r="N343" s="144"/>
      <c r="O343" s="141"/>
      <c r="P343" s="145"/>
      <c r="Q343" s="141"/>
      <c r="R343" s="143"/>
      <c r="S343" s="141"/>
      <c r="T343" s="141"/>
      <c r="U343" s="141"/>
    </row>
    <row r="344" ht="12.75" customHeight="1">
      <c r="A344" s="141"/>
      <c r="B344" s="141"/>
      <c r="C344" s="141"/>
      <c r="D344" s="141"/>
      <c r="E344" s="142"/>
      <c r="F344" s="141"/>
      <c r="G344" s="141"/>
      <c r="H344" s="141"/>
      <c r="I344" s="141"/>
      <c r="J344" s="141"/>
      <c r="K344" s="141"/>
      <c r="L344" s="141"/>
      <c r="M344" s="144"/>
      <c r="N344" s="144"/>
      <c r="O344" s="141"/>
      <c r="P344" s="145"/>
      <c r="Q344" s="141"/>
      <c r="R344" s="143"/>
      <c r="S344" s="141"/>
      <c r="T344" s="141"/>
      <c r="U344" s="141"/>
    </row>
    <row r="345" ht="12.75" customHeight="1">
      <c r="A345" s="141"/>
      <c r="B345" s="141"/>
      <c r="C345" s="141"/>
      <c r="D345" s="141"/>
      <c r="E345" s="142"/>
      <c r="F345" s="141"/>
      <c r="G345" s="141"/>
      <c r="H345" s="141"/>
      <c r="I345" s="141"/>
      <c r="J345" s="141"/>
      <c r="K345" s="141"/>
      <c r="L345" s="141"/>
      <c r="M345" s="144"/>
      <c r="N345" s="144"/>
      <c r="O345" s="141"/>
      <c r="P345" s="145"/>
      <c r="Q345" s="141"/>
      <c r="R345" s="143"/>
      <c r="S345" s="141"/>
      <c r="T345" s="141"/>
      <c r="U345" s="141"/>
    </row>
    <row r="346" ht="12.75" customHeight="1">
      <c r="A346" s="141"/>
      <c r="B346" s="141"/>
      <c r="C346" s="141"/>
      <c r="D346" s="141"/>
      <c r="E346" s="142"/>
      <c r="F346" s="141"/>
      <c r="G346" s="141"/>
      <c r="H346" s="141"/>
      <c r="I346" s="141"/>
      <c r="J346" s="141"/>
      <c r="K346" s="141"/>
      <c r="L346" s="141"/>
      <c r="M346" s="144"/>
      <c r="N346" s="144"/>
      <c r="O346" s="141"/>
      <c r="P346" s="145"/>
      <c r="Q346" s="141"/>
      <c r="R346" s="143"/>
      <c r="S346" s="141"/>
      <c r="T346" s="141"/>
      <c r="U346" s="141"/>
    </row>
    <row r="347" ht="12.75" customHeight="1">
      <c r="A347" s="141"/>
      <c r="B347" s="141"/>
      <c r="C347" s="141"/>
      <c r="D347" s="141"/>
      <c r="E347" s="142"/>
      <c r="F347" s="141"/>
      <c r="G347" s="141"/>
      <c r="H347" s="141"/>
      <c r="I347" s="141"/>
      <c r="J347" s="141"/>
      <c r="K347" s="141"/>
      <c r="L347" s="141"/>
      <c r="M347" s="144"/>
      <c r="N347" s="144"/>
      <c r="O347" s="141"/>
      <c r="P347" s="145"/>
      <c r="Q347" s="141"/>
      <c r="R347" s="143"/>
      <c r="S347" s="141"/>
      <c r="T347" s="141"/>
      <c r="U347" s="141"/>
    </row>
    <row r="348" ht="12.75" customHeight="1">
      <c r="A348" s="141"/>
      <c r="B348" s="141"/>
      <c r="C348" s="141"/>
      <c r="D348" s="141"/>
      <c r="E348" s="142"/>
      <c r="F348" s="141"/>
      <c r="G348" s="141"/>
      <c r="H348" s="141"/>
      <c r="I348" s="141"/>
      <c r="J348" s="141"/>
      <c r="K348" s="141"/>
      <c r="L348" s="141"/>
      <c r="M348" s="144"/>
      <c r="N348" s="144"/>
      <c r="O348" s="141"/>
      <c r="P348" s="145"/>
      <c r="Q348" s="141"/>
      <c r="R348" s="143"/>
      <c r="S348" s="141"/>
      <c r="T348" s="141"/>
      <c r="U348" s="141"/>
    </row>
    <row r="349" ht="12.75" customHeight="1">
      <c r="A349" s="141"/>
      <c r="B349" s="141"/>
      <c r="C349" s="141"/>
      <c r="D349" s="141"/>
      <c r="E349" s="142"/>
      <c r="F349" s="141"/>
      <c r="G349" s="141"/>
      <c r="H349" s="141"/>
      <c r="I349" s="141"/>
      <c r="J349" s="141"/>
      <c r="K349" s="141"/>
      <c r="L349" s="141"/>
      <c r="M349" s="144"/>
      <c r="N349" s="144"/>
      <c r="O349" s="141"/>
      <c r="P349" s="145"/>
      <c r="Q349" s="141"/>
      <c r="R349" s="143"/>
      <c r="S349" s="141"/>
      <c r="T349" s="141"/>
      <c r="U349" s="141"/>
    </row>
    <row r="350" ht="12.75" customHeight="1">
      <c r="A350" s="141"/>
      <c r="B350" s="141"/>
      <c r="C350" s="141"/>
      <c r="D350" s="141"/>
      <c r="E350" s="142"/>
      <c r="F350" s="141"/>
      <c r="G350" s="141"/>
      <c r="H350" s="141"/>
      <c r="I350" s="141"/>
      <c r="J350" s="141"/>
      <c r="K350" s="141"/>
      <c r="L350" s="141"/>
      <c r="M350" s="144"/>
      <c r="N350" s="144"/>
      <c r="O350" s="141"/>
      <c r="P350" s="145"/>
      <c r="Q350" s="141"/>
      <c r="R350" s="143"/>
      <c r="S350" s="141"/>
      <c r="T350" s="141"/>
      <c r="U350" s="141"/>
    </row>
    <row r="351" ht="12.75" customHeight="1">
      <c r="A351" s="141"/>
      <c r="B351" s="141"/>
      <c r="C351" s="141"/>
      <c r="D351" s="141"/>
      <c r="E351" s="142"/>
      <c r="F351" s="141"/>
      <c r="G351" s="141"/>
      <c r="H351" s="141"/>
      <c r="I351" s="141"/>
      <c r="J351" s="141"/>
      <c r="K351" s="141"/>
      <c r="L351" s="141"/>
      <c r="M351" s="144"/>
      <c r="N351" s="144"/>
      <c r="O351" s="141"/>
      <c r="P351" s="145"/>
      <c r="Q351" s="141"/>
      <c r="R351" s="143"/>
      <c r="S351" s="141"/>
      <c r="T351" s="141"/>
      <c r="U351" s="141"/>
    </row>
    <row r="352" ht="12.75" customHeight="1">
      <c r="A352" s="141"/>
      <c r="B352" s="141"/>
      <c r="C352" s="141"/>
      <c r="D352" s="141"/>
      <c r="E352" s="142"/>
      <c r="F352" s="141"/>
      <c r="G352" s="141"/>
      <c r="H352" s="141"/>
      <c r="I352" s="141"/>
      <c r="J352" s="141"/>
      <c r="K352" s="141"/>
      <c r="L352" s="141"/>
      <c r="M352" s="144"/>
      <c r="N352" s="144"/>
      <c r="O352" s="141"/>
      <c r="P352" s="145"/>
      <c r="Q352" s="141"/>
      <c r="R352" s="143"/>
      <c r="S352" s="141"/>
      <c r="T352" s="141"/>
      <c r="U352" s="141"/>
    </row>
    <row r="353" ht="12.75" customHeight="1">
      <c r="A353" s="141"/>
      <c r="B353" s="141"/>
      <c r="C353" s="141"/>
      <c r="D353" s="141"/>
      <c r="E353" s="142"/>
      <c r="F353" s="141"/>
      <c r="G353" s="141"/>
      <c r="H353" s="141"/>
      <c r="I353" s="141"/>
      <c r="J353" s="141"/>
      <c r="K353" s="141"/>
      <c r="L353" s="141"/>
      <c r="M353" s="144"/>
      <c r="N353" s="144"/>
      <c r="O353" s="141"/>
      <c r="P353" s="145"/>
      <c r="Q353" s="141"/>
      <c r="R353" s="143"/>
      <c r="S353" s="141"/>
      <c r="T353" s="141"/>
      <c r="U353" s="141"/>
    </row>
    <row r="354" ht="12.75" customHeight="1">
      <c r="A354" s="141"/>
      <c r="B354" s="141"/>
      <c r="C354" s="141"/>
      <c r="D354" s="141"/>
      <c r="E354" s="142"/>
      <c r="F354" s="141"/>
      <c r="G354" s="141"/>
      <c r="H354" s="141"/>
      <c r="I354" s="141"/>
      <c r="J354" s="141"/>
      <c r="K354" s="141"/>
      <c r="L354" s="141"/>
      <c r="M354" s="144"/>
      <c r="N354" s="144"/>
      <c r="O354" s="141"/>
      <c r="P354" s="145"/>
      <c r="Q354" s="141"/>
      <c r="R354" s="143"/>
      <c r="S354" s="141"/>
      <c r="T354" s="141"/>
      <c r="U354" s="141"/>
    </row>
    <row r="355" ht="12.75" customHeight="1">
      <c r="A355" s="141"/>
      <c r="B355" s="141"/>
      <c r="C355" s="141"/>
      <c r="D355" s="141"/>
      <c r="E355" s="142"/>
      <c r="F355" s="141"/>
      <c r="G355" s="141"/>
      <c r="H355" s="141"/>
      <c r="I355" s="141"/>
      <c r="J355" s="141"/>
      <c r="K355" s="141"/>
      <c r="L355" s="141"/>
      <c r="M355" s="144"/>
      <c r="N355" s="144"/>
      <c r="O355" s="141"/>
      <c r="P355" s="145"/>
      <c r="Q355" s="141"/>
      <c r="R355" s="143"/>
      <c r="S355" s="141"/>
      <c r="T355" s="141"/>
      <c r="U355" s="141"/>
    </row>
    <row r="356" ht="12.75" customHeight="1">
      <c r="A356" s="141"/>
      <c r="B356" s="141"/>
      <c r="C356" s="141"/>
      <c r="D356" s="141"/>
      <c r="E356" s="142"/>
      <c r="F356" s="141"/>
      <c r="G356" s="141"/>
      <c r="H356" s="141"/>
      <c r="I356" s="141"/>
      <c r="J356" s="141"/>
      <c r="K356" s="141"/>
      <c r="L356" s="141"/>
      <c r="M356" s="144"/>
      <c r="N356" s="144"/>
      <c r="O356" s="141"/>
      <c r="P356" s="145"/>
      <c r="Q356" s="141"/>
      <c r="R356" s="143"/>
      <c r="S356" s="141"/>
      <c r="T356" s="141"/>
      <c r="U356" s="141"/>
    </row>
    <row r="357" ht="12.75" customHeight="1">
      <c r="A357" s="141"/>
      <c r="B357" s="141"/>
      <c r="C357" s="141"/>
      <c r="D357" s="141"/>
      <c r="E357" s="142"/>
      <c r="F357" s="141"/>
      <c r="G357" s="141"/>
      <c r="H357" s="141"/>
      <c r="I357" s="141"/>
      <c r="J357" s="141"/>
      <c r="K357" s="141"/>
      <c r="L357" s="141"/>
      <c r="M357" s="144"/>
      <c r="N357" s="144"/>
      <c r="O357" s="141"/>
      <c r="P357" s="145"/>
      <c r="Q357" s="141"/>
      <c r="R357" s="143"/>
      <c r="S357" s="141"/>
      <c r="T357" s="141"/>
      <c r="U357" s="141"/>
    </row>
    <row r="358" ht="12.75" customHeight="1">
      <c r="A358" s="141"/>
      <c r="B358" s="141"/>
      <c r="C358" s="141"/>
      <c r="D358" s="141"/>
      <c r="E358" s="142"/>
      <c r="F358" s="141"/>
      <c r="G358" s="141"/>
      <c r="H358" s="141"/>
      <c r="I358" s="141"/>
      <c r="J358" s="141"/>
      <c r="K358" s="141"/>
      <c r="L358" s="141"/>
      <c r="M358" s="144"/>
      <c r="N358" s="144"/>
      <c r="O358" s="141"/>
      <c r="P358" s="145"/>
      <c r="Q358" s="141"/>
      <c r="R358" s="143"/>
      <c r="S358" s="141"/>
      <c r="T358" s="141"/>
      <c r="U358" s="141"/>
    </row>
    <row r="359" ht="12.75" customHeight="1">
      <c r="A359" s="141"/>
      <c r="B359" s="141"/>
      <c r="C359" s="141"/>
      <c r="D359" s="141"/>
      <c r="E359" s="142"/>
      <c r="F359" s="141"/>
      <c r="G359" s="141"/>
      <c r="H359" s="141"/>
      <c r="I359" s="141"/>
      <c r="J359" s="141"/>
      <c r="K359" s="141"/>
      <c r="L359" s="141"/>
      <c r="M359" s="144"/>
      <c r="N359" s="144"/>
      <c r="O359" s="141"/>
      <c r="P359" s="145"/>
      <c r="Q359" s="141"/>
      <c r="R359" s="143"/>
      <c r="S359" s="141"/>
      <c r="T359" s="141"/>
      <c r="U359" s="141"/>
    </row>
    <row r="360" ht="12.75" customHeight="1">
      <c r="A360" s="141"/>
      <c r="B360" s="141"/>
      <c r="C360" s="141"/>
      <c r="D360" s="141"/>
      <c r="E360" s="142"/>
      <c r="F360" s="141"/>
      <c r="G360" s="141"/>
      <c r="H360" s="141"/>
      <c r="I360" s="141"/>
      <c r="J360" s="141"/>
      <c r="K360" s="141"/>
      <c r="L360" s="141"/>
      <c r="M360" s="144"/>
      <c r="N360" s="144"/>
      <c r="O360" s="141"/>
      <c r="P360" s="145"/>
      <c r="Q360" s="141"/>
      <c r="R360" s="143"/>
      <c r="S360" s="141"/>
      <c r="T360" s="141"/>
      <c r="U360" s="141"/>
    </row>
    <row r="361" ht="12.75" customHeight="1">
      <c r="A361" s="141"/>
      <c r="B361" s="141"/>
      <c r="C361" s="141"/>
      <c r="D361" s="141"/>
      <c r="E361" s="142"/>
      <c r="F361" s="141"/>
      <c r="G361" s="141"/>
      <c r="H361" s="141"/>
      <c r="I361" s="141"/>
      <c r="J361" s="141"/>
      <c r="K361" s="141"/>
      <c r="L361" s="141"/>
      <c r="M361" s="144"/>
      <c r="N361" s="144"/>
      <c r="O361" s="141"/>
      <c r="P361" s="145"/>
      <c r="Q361" s="141"/>
      <c r="R361" s="143"/>
      <c r="S361" s="141"/>
      <c r="T361" s="141"/>
      <c r="U361" s="141"/>
    </row>
    <row r="362" ht="12.75" customHeight="1">
      <c r="A362" s="141"/>
      <c r="B362" s="141"/>
      <c r="C362" s="141"/>
      <c r="D362" s="141"/>
      <c r="E362" s="142"/>
      <c r="F362" s="141"/>
      <c r="G362" s="141"/>
      <c r="H362" s="141"/>
      <c r="I362" s="141"/>
      <c r="J362" s="141"/>
      <c r="K362" s="141"/>
      <c r="L362" s="141"/>
      <c r="M362" s="144"/>
      <c r="N362" s="144"/>
      <c r="O362" s="141"/>
      <c r="P362" s="145"/>
      <c r="Q362" s="141"/>
      <c r="R362" s="143"/>
      <c r="S362" s="141"/>
      <c r="T362" s="141"/>
      <c r="U362" s="141"/>
    </row>
    <row r="363" ht="12.75" customHeight="1">
      <c r="A363" s="141"/>
      <c r="B363" s="141"/>
      <c r="C363" s="141"/>
      <c r="D363" s="141"/>
      <c r="E363" s="142"/>
      <c r="F363" s="141"/>
      <c r="G363" s="141"/>
      <c r="H363" s="141"/>
      <c r="I363" s="141"/>
      <c r="J363" s="141"/>
      <c r="K363" s="141"/>
      <c r="L363" s="141"/>
      <c r="M363" s="144"/>
      <c r="N363" s="144"/>
      <c r="O363" s="141"/>
      <c r="P363" s="145"/>
      <c r="Q363" s="141"/>
      <c r="R363" s="143"/>
      <c r="S363" s="141"/>
      <c r="T363" s="141"/>
      <c r="U363" s="141"/>
    </row>
    <row r="364" ht="12.75" customHeight="1">
      <c r="A364" s="141"/>
      <c r="B364" s="141"/>
      <c r="C364" s="141"/>
      <c r="D364" s="141"/>
      <c r="E364" s="142"/>
      <c r="F364" s="141"/>
      <c r="G364" s="141"/>
      <c r="H364" s="141"/>
      <c r="I364" s="141"/>
      <c r="J364" s="141"/>
      <c r="K364" s="141"/>
      <c r="L364" s="141"/>
      <c r="M364" s="144"/>
      <c r="N364" s="144"/>
      <c r="O364" s="141"/>
      <c r="P364" s="145"/>
      <c r="Q364" s="141"/>
      <c r="R364" s="143"/>
      <c r="S364" s="141"/>
      <c r="T364" s="141"/>
      <c r="U364" s="141"/>
    </row>
    <row r="365" ht="12.75" customHeight="1">
      <c r="A365" s="141"/>
      <c r="B365" s="141"/>
      <c r="C365" s="141"/>
      <c r="D365" s="141"/>
      <c r="E365" s="142"/>
      <c r="F365" s="141"/>
      <c r="G365" s="141"/>
      <c r="H365" s="141"/>
      <c r="I365" s="141"/>
      <c r="J365" s="141"/>
      <c r="K365" s="141"/>
      <c r="L365" s="141"/>
      <c r="M365" s="144"/>
      <c r="N365" s="144"/>
      <c r="O365" s="141"/>
      <c r="P365" s="145"/>
      <c r="Q365" s="141"/>
      <c r="R365" s="143"/>
      <c r="S365" s="141"/>
      <c r="T365" s="141"/>
      <c r="U365" s="141"/>
    </row>
    <row r="366" ht="12.75" customHeight="1">
      <c r="A366" s="141"/>
      <c r="B366" s="141"/>
      <c r="C366" s="141"/>
      <c r="D366" s="141"/>
      <c r="E366" s="142"/>
      <c r="F366" s="141"/>
      <c r="G366" s="141"/>
      <c r="H366" s="141"/>
      <c r="I366" s="141"/>
      <c r="J366" s="141"/>
      <c r="K366" s="141"/>
      <c r="L366" s="141"/>
      <c r="M366" s="144"/>
      <c r="N366" s="144"/>
      <c r="O366" s="141"/>
      <c r="P366" s="145"/>
      <c r="Q366" s="141"/>
      <c r="R366" s="143"/>
      <c r="S366" s="141"/>
      <c r="T366" s="141"/>
      <c r="U366" s="141"/>
    </row>
    <row r="367" ht="12.75" customHeight="1">
      <c r="A367" s="141"/>
      <c r="B367" s="141"/>
      <c r="C367" s="141"/>
      <c r="D367" s="141"/>
      <c r="E367" s="142"/>
      <c r="F367" s="141"/>
      <c r="G367" s="141"/>
      <c r="H367" s="141"/>
      <c r="I367" s="141"/>
      <c r="J367" s="141"/>
      <c r="K367" s="141"/>
      <c r="L367" s="141"/>
      <c r="M367" s="144"/>
      <c r="N367" s="144"/>
      <c r="O367" s="141"/>
      <c r="P367" s="145"/>
      <c r="Q367" s="141"/>
      <c r="R367" s="143"/>
      <c r="S367" s="141"/>
      <c r="T367" s="141"/>
      <c r="U367" s="141"/>
    </row>
    <row r="368" ht="12.75" customHeight="1">
      <c r="A368" s="141"/>
      <c r="B368" s="141"/>
      <c r="C368" s="141"/>
      <c r="D368" s="141"/>
      <c r="E368" s="142"/>
      <c r="F368" s="141"/>
      <c r="G368" s="141"/>
      <c r="H368" s="141"/>
      <c r="I368" s="141"/>
      <c r="J368" s="141"/>
      <c r="K368" s="141"/>
      <c r="L368" s="141"/>
      <c r="M368" s="144"/>
      <c r="N368" s="144"/>
      <c r="O368" s="141"/>
      <c r="P368" s="145"/>
      <c r="Q368" s="141"/>
      <c r="R368" s="143"/>
      <c r="S368" s="141"/>
      <c r="T368" s="141"/>
      <c r="U368" s="141"/>
    </row>
    <row r="369" ht="12.75" customHeight="1">
      <c r="A369" s="141"/>
      <c r="B369" s="141"/>
      <c r="C369" s="141"/>
      <c r="D369" s="141"/>
      <c r="E369" s="142"/>
      <c r="F369" s="141"/>
      <c r="G369" s="141"/>
      <c r="H369" s="141"/>
      <c r="I369" s="141"/>
      <c r="J369" s="141"/>
      <c r="K369" s="141"/>
      <c r="L369" s="141"/>
      <c r="M369" s="144"/>
      <c r="N369" s="144"/>
      <c r="O369" s="141"/>
      <c r="P369" s="145"/>
      <c r="Q369" s="141"/>
      <c r="R369" s="143"/>
      <c r="S369" s="141"/>
      <c r="T369" s="141"/>
      <c r="U369" s="141"/>
    </row>
    <row r="370" ht="12.75" customHeight="1">
      <c r="A370" s="141"/>
      <c r="B370" s="141"/>
      <c r="C370" s="141"/>
      <c r="D370" s="141"/>
      <c r="E370" s="142"/>
      <c r="F370" s="141"/>
      <c r="G370" s="141"/>
      <c r="H370" s="141"/>
      <c r="I370" s="141"/>
      <c r="J370" s="141"/>
      <c r="K370" s="141"/>
      <c r="L370" s="141"/>
      <c r="M370" s="144"/>
      <c r="N370" s="144"/>
      <c r="O370" s="141"/>
      <c r="P370" s="145"/>
      <c r="Q370" s="141"/>
      <c r="R370" s="143"/>
      <c r="S370" s="141"/>
      <c r="T370" s="141"/>
      <c r="U370" s="141"/>
    </row>
    <row r="371" ht="12.75" customHeight="1">
      <c r="A371" s="141"/>
      <c r="B371" s="141"/>
      <c r="C371" s="141"/>
      <c r="D371" s="141"/>
      <c r="E371" s="142"/>
      <c r="F371" s="141"/>
      <c r="G371" s="141"/>
      <c r="H371" s="141"/>
      <c r="I371" s="141"/>
      <c r="J371" s="141"/>
      <c r="K371" s="141"/>
      <c r="L371" s="141"/>
      <c r="M371" s="144"/>
      <c r="N371" s="144"/>
      <c r="O371" s="141"/>
      <c r="P371" s="145"/>
      <c r="Q371" s="141"/>
      <c r="R371" s="143"/>
      <c r="S371" s="141"/>
      <c r="T371" s="141"/>
      <c r="U371" s="141"/>
    </row>
    <row r="372" ht="12.75" customHeight="1">
      <c r="A372" s="141"/>
      <c r="B372" s="141"/>
      <c r="C372" s="141"/>
      <c r="D372" s="141"/>
      <c r="E372" s="142"/>
      <c r="F372" s="141"/>
      <c r="G372" s="141"/>
      <c r="H372" s="141"/>
      <c r="I372" s="141"/>
      <c r="J372" s="141"/>
      <c r="K372" s="141"/>
      <c r="L372" s="141"/>
      <c r="M372" s="144"/>
      <c r="N372" s="144"/>
      <c r="O372" s="141"/>
      <c r="P372" s="145"/>
      <c r="Q372" s="141"/>
      <c r="R372" s="143"/>
      <c r="S372" s="141"/>
      <c r="T372" s="141"/>
      <c r="U372" s="141"/>
    </row>
    <row r="373" ht="12.75" customHeight="1">
      <c r="A373" s="141"/>
      <c r="B373" s="141"/>
      <c r="C373" s="141"/>
      <c r="D373" s="141"/>
      <c r="E373" s="142"/>
      <c r="F373" s="141"/>
      <c r="G373" s="141"/>
      <c r="H373" s="141"/>
      <c r="I373" s="141"/>
      <c r="J373" s="141"/>
      <c r="K373" s="141"/>
      <c r="L373" s="141"/>
      <c r="M373" s="144"/>
      <c r="N373" s="144"/>
      <c r="O373" s="141"/>
      <c r="P373" s="145"/>
      <c r="Q373" s="141"/>
      <c r="R373" s="143"/>
      <c r="S373" s="141"/>
      <c r="T373" s="141"/>
      <c r="U373" s="141"/>
    </row>
    <row r="374" ht="12.75" customHeight="1">
      <c r="A374" s="141"/>
      <c r="B374" s="141"/>
      <c r="C374" s="141"/>
      <c r="D374" s="141"/>
      <c r="E374" s="142"/>
      <c r="F374" s="141"/>
      <c r="G374" s="141"/>
      <c r="H374" s="141"/>
      <c r="I374" s="141"/>
      <c r="J374" s="141"/>
      <c r="K374" s="141"/>
      <c r="L374" s="141"/>
      <c r="M374" s="144"/>
      <c r="N374" s="144"/>
      <c r="O374" s="141"/>
      <c r="P374" s="145"/>
      <c r="Q374" s="141"/>
      <c r="R374" s="143"/>
      <c r="S374" s="141"/>
      <c r="T374" s="141"/>
      <c r="U374" s="141"/>
    </row>
    <row r="375" ht="12.75" customHeight="1">
      <c r="A375" s="141"/>
      <c r="B375" s="141"/>
      <c r="C375" s="141"/>
      <c r="D375" s="141"/>
      <c r="E375" s="142"/>
      <c r="F375" s="141"/>
      <c r="G375" s="141"/>
      <c r="H375" s="141"/>
      <c r="I375" s="141"/>
      <c r="J375" s="141"/>
      <c r="K375" s="141"/>
      <c r="L375" s="141"/>
      <c r="M375" s="144"/>
      <c r="N375" s="144"/>
      <c r="O375" s="141"/>
      <c r="P375" s="145"/>
      <c r="Q375" s="141"/>
      <c r="R375" s="143"/>
      <c r="S375" s="141"/>
      <c r="T375" s="141"/>
      <c r="U375" s="141"/>
    </row>
    <row r="376" ht="12.75" customHeight="1">
      <c r="A376" s="141"/>
      <c r="B376" s="141"/>
      <c r="C376" s="141"/>
      <c r="D376" s="141"/>
      <c r="E376" s="142"/>
      <c r="F376" s="141"/>
      <c r="G376" s="141"/>
      <c r="H376" s="141"/>
      <c r="I376" s="141"/>
      <c r="J376" s="141"/>
      <c r="K376" s="141"/>
      <c r="L376" s="141"/>
      <c r="M376" s="144"/>
      <c r="N376" s="144"/>
      <c r="O376" s="141"/>
      <c r="P376" s="145"/>
      <c r="Q376" s="141"/>
      <c r="R376" s="143"/>
      <c r="S376" s="141"/>
      <c r="T376" s="141"/>
      <c r="U376" s="141"/>
    </row>
    <row r="377" ht="12.75" customHeight="1">
      <c r="A377" s="141"/>
      <c r="B377" s="141"/>
      <c r="C377" s="141"/>
      <c r="D377" s="141"/>
      <c r="E377" s="142"/>
      <c r="F377" s="141"/>
      <c r="G377" s="141"/>
      <c r="H377" s="141"/>
      <c r="I377" s="141"/>
      <c r="J377" s="141"/>
      <c r="K377" s="141"/>
      <c r="L377" s="141"/>
      <c r="M377" s="144"/>
      <c r="N377" s="144"/>
      <c r="O377" s="141"/>
      <c r="P377" s="145"/>
      <c r="Q377" s="141"/>
      <c r="R377" s="143"/>
      <c r="S377" s="141"/>
      <c r="T377" s="141"/>
      <c r="U377" s="141"/>
    </row>
    <row r="378" ht="12.75" customHeight="1">
      <c r="A378" s="141"/>
      <c r="B378" s="141"/>
      <c r="C378" s="141"/>
      <c r="D378" s="141"/>
      <c r="E378" s="142"/>
      <c r="F378" s="141"/>
      <c r="G378" s="141"/>
      <c r="H378" s="141"/>
      <c r="I378" s="141"/>
      <c r="J378" s="141"/>
      <c r="K378" s="141"/>
      <c r="L378" s="141"/>
      <c r="M378" s="144"/>
      <c r="N378" s="144"/>
      <c r="O378" s="141"/>
      <c r="P378" s="145"/>
      <c r="Q378" s="141"/>
      <c r="R378" s="143"/>
      <c r="S378" s="141"/>
      <c r="T378" s="141"/>
      <c r="U378" s="141"/>
    </row>
    <row r="379" ht="12.75" customHeight="1">
      <c r="A379" s="141"/>
      <c r="B379" s="141"/>
      <c r="C379" s="141"/>
      <c r="D379" s="141"/>
      <c r="E379" s="142"/>
      <c r="F379" s="141"/>
      <c r="G379" s="141"/>
      <c r="H379" s="141"/>
      <c r="I379" s="141"/>
      <c r="J379" s="141"/>
      <c r="K379" s="141"/>
      <c r="L379" s="141"/>
      <c r="M379" s="144"/>
      <c r="N379" s="144"/>
      <c r="O379" s="141"/>
      <c r="P379" s="145"/>
      <c r="Q379" s="141"/>
      <c r="R379" s="143"/>
      <c r="S379" s="141"/>
      <c r="T379" s="141"/>
      <c r="U379" s="141"/>
    </row>
    <row r="380" ht="12.75" customHeight="1">
      <c r="A380" s="141"/>
      <c r="B380" s="141"/>
      <c r="C380" s="141"/>
      <c r="D380" s="141"/>
      <c r="E380" s="142"/>
      <c r="F380" s="141"/>
      <c r="G380" s="141"/>
      <c r="H380" s="141"/>
      <c r="I380" s="141"/>
      <c r="J380" s="141"/>
      <c r="K380" s="141"/>
      <c r="L380" s="141"/>
      <c r="M380" s="144"/>
      <c r="N380" s="144"/>
      <c r="O380" s="141"/>
      <c r="P380" s="145"/>
      <c r="Q380" s="141"/>
      <c r="R380" s="143"/>
      <c r="S380" s="141"/>
      <c r="T380" s="141"/>
      <c r="U380" s="141"/>
    </row>
    <row r="381" ht="12.75" customHeight="1">
      <c r="A381" s="141"/>
      <c r="B381" s="141"/>
      <c r="C381" s="141"/>
      <c r="D381" s="141"/>
      <c r="E381" s="142"/>
      <c r="F381" s="141"/>
      <c r="G381" s="141"/>
      <c r="H381" s="141"/>
      <c r="I381" s="141"/>
      <c r="J381" s="141"/>
      <c r="K381" s="141"/>
      <c r="L381" s="141"/>
      <c r="M381" s="144"/>
      <c r="N381" s="144"/>
      <c r="O381" s="141"/>
      <c r="P381" s="145"/>
      <c r="Q381" s="141"/>
      <c r="R381" s="143"/>
      <c r="S381" s="141"/>
      <c r="T381" s="141"/>
      <c r="U381" s="141"/>
    </row>
    <row r="382" ht="12.75" customHeight="1">
      <c r="A382" s="141"/>
      <c r="B382" s="141"/>
      <c r="C382" s="141"/>
      <c r="D382" s="141"/>
      <c r="E382" s="142"/>
      <c r="F382" s="141"/>
      <c r="G382" s="141"/>
      <c r="H382" s="141"/>
      <c r="I382" s="141"/>
      <c r="J382" s="141"/>
      <c r="K382" s="141"/>
      <c r="L382" s="141"/>
      <c r="M382" s="144"/>
      <c r="N382" s="144"/>
      <c r="O382" s="141"/>
      <c r="P382" s="145"/>
      <c r="Q382" s="141"/>
      <c r="R382" s="143"/>
      <c r="S382" s="141"/>
      <c r="T382" s="141"/>
      <c r="U382" s="141"/>
    </row>
    <row r="383" ht="12.75" customHeight="1">
      <c r="A383" s="141"/>
      <c r="B383" s="141"/>
      <c r="C383" s="141"/>
      <c r="D383" s="141"/>
      <c r="E383" s="142"/>
      <c r="F383" s="141"/>
      <c r="G383" s="141"/>
      <c r="H383" s="141"/>
      <c r="I383" s="141"/>
      <c r="J383" s="141"/>
      <c r="K383" s="141"/>
      <c r="L383" s="141"/>
      <c r="M383" s="144"/>
      <c r="N383" s="144"/>
      <c r="O383" s="141"/>
      <c r="P383" s="145"/>
      <c r="Q383" s="141"/>
      <c r="R383" s="143"/>
      <c r="S383" s="141"/>
      <c r="T383" s="141"/>
      <c r="U383" s="141"/>
    </row>
    <row r="384" ht="12.75" customHeight="1">
      <c r="A384" s="141"/>
      <c r="B384" s="141"/>
      <c r="C384" s="141"/>
      <c r="D384" s="141"/>
      <c r="E384" s="142"/>
      <c r="F384" s="141"/>
      <c r="G384" s="141"/>
      <c r="H384" s="141"/>
      <c r="I384" s="141"/>
      <c r="J384" s="141"/>
      <c r="K384" s="141"/>
      <c r="L384" s="141"/>
      <c r="M384" s="144"/>
      <c r="N384" s="144"/>
      <c r="O384" s="141"/>
      <c r="P384" s="145"/>
      <c r="Q384" s="141"/>
      <c r="R384" s="143"/>
      <c r="S384" s="141"/>
      <c r="T384" s="141"/>
      <c r="U384" s="141"/>
    </row>
    <row r="385" ht="12.75" customHeight="1">
      <c r="A385" s="141"/>
      <c r="B385" s="141"/>
      <c r="C385" s="141"/>
      <c r="D385" s="141"/>
      <c r="E385" s="142"/>
      <c r="F385" s="141"/>
      <c r="G385" s="141"/>
      <c r="H385" s="141"/>
      <c r="I385" s="141"/>
      <c r="J385" s="141"/>
      <c r="K385" s="141"/>
      <c r="L385" s="141"/>
      <c r="M385" s="144"/>
      <c r="N385" s="144"/>
      <c r="O385" s="141"/>
      <c r="P385" s="145"/>
      <c r="Q385" s="141"/>
      <c r="R385" s="143"/>
      <c r="S385" s="141"/>
      <c r="T385" s="141"/>
      <c r="U385" s="141"/>
    </row>
    <row r="386" ht="12.75" customHeight="1">
      <c r="A386" s="141"/>
      <c r="B386" s="141"/>
      <c r="C386" s="141"/>
      <c r="D386" s="141"/>
      <c r="E386" s="142"/>
      <c r="F386" s="141"/>
      <c r="G386" s="141"/>
      <c r="H386" s="141"/>
      <c r="I386" s="141"/>
      <c r="J386" s="141"/>
      <c r="K386" s="141"/>
      <c r="L386" s="141"/>
      <c r="M386" s="144"/>
      <c r="N386" s="144"/>
      <c r="O386" s="141"/>
      <c r="P386" s="145"/>
      <c r="Q386" s="141"/>
      <c r="R386" s="143"/>
      <c r="S386" s="141"/>
      <c r="T386" s="141"/>
      <c r="U386" s="141"/>
    </row>
    <row r="387" ht="12.75" customHeight="1">
      <c r="A387" s="141"/>
      <c r="B387" s="141"/>
      <c r="C387" s="141"/>
      <c r="D387" s="141"/>
      <c r="E387" s="142"/>
      <c r="F387" s="141"/>
      <c r="G387" s="141"/>
      <c r="H387" s="141"/>
      <c r="I387" s="141"/>
      <c r="J387" s="141"/>
      <c r="K387" s="141"/>
      <c r="L387" s="141"/>
      <c r="M387" s="144"/>
      <c r="N387" s="144"/>
      <c r="O387" s="141"/>
      <c r="P387" s="145"/>
      <c r="Q387" s="141"/>
      <c r="R387" s="143"/>
      <c r="S387" s="141"/>
      <c r="T387" s="141"/>
      <c r="U387" s="141"/>
    </row>
    <row r="388" ht="12.75" customHeight="1">
      <c r="A388" s="141"/>
      <c r="B388" s="141"/>
      <c r="C388" s="141"/>
      <c r="D388" s="141"/>
      <c r="E388" s="142"/>
      <c r="F388" s="141"/>
      <c r="G388" s="141"/>
      <c r="H388" s="141"/>
      <c r="I388" s="141"/>
      <c r="J388" s="141"/>
      <c r="K388" s="141"/>
      <c r="L388" s="141"/>
      <c r="M388" s="144"/>
      <c r="N388" s="144"/>
      <c r="O388" s="141"/>
      <c r="P388" s="145"/>
      <c r="Q388" s="141"/>
      <c r="R388" s="143"/>
      <c r="S388" s="141"/>
      <c r="T388" s="141"/>
      <c r="U388" s="141"/>
    </row>
    <row r="389" ht="12.75" customHeight="1">
      <c r="A389" s="141"/>
      <c r="B389" s="141"/>
      <c r="C389" s="141"/>
      <c r="D389" s="141"/>
      <c r="E389" s="142"/>
      <c r="F389" s="141"/>
      <c r="G389" s="141"/>
      <c r="H389" s="141"/>
      <c r="I389" s="141"/>
      <c r="J389" s="141"/>
      <c r="K389" s="141"/>
      <c r="L389" s="141"/>
      <c r="M389" s="144"/>
      <c r="N389" s="144"/>
      <c r="O389" s="141"/>
      <c r="P389" s="145"/>
      <c r="Q389" s="141"/>
      <c r="R389" s="143"/>
      <c r="S389" s="141"/>
      <c r="T389" s="141"/>
      <c r="U389" s="141"/>
    </row>
    <row r="390" ht="12.75" customHeight="1">
      <c r="A390" s="141"/>
      <c r="B390" s="141"/>
      <c r="C390" s="141"/>
      <c r="D390" s="141"/>
      <c r="E390" s="142"/>
      <c r="F390" s="141"/>
      <c r="G390" s="141"/>
      <c r="H390" s="141"/>
      <c r="I390" s="141"/>
      <c r="J390" s="141"/>
      <c r="K390" s="141"/>
      <c r="L390" s="141"/>
      <c r="M390" s="144"/>
      <c r="N390" s="144"/>
      <c r="O390" s="141"/>
      <c r="P390" s="145"/>
      <c r="Q390" s="141"/>
      <c r="R390" s="143"/>
      <c r="S390" s="141"/>
      <c r="T390" s="141"/>
      <c r="U390" s="141"/>
    </row>
    <row r="391" ht="12.75" customHeight="1">
      <c r="A391" s="141"/>
      <c r="B391" s="141"/>
      <c r="C391" s="141"/>
      <c r="D391" s="141"/>
      <c r="E391" s="142"/>
      <c r="F391" s="141"/>
      <c r="G391" s="141"/>
      <c r="H391" s="141"/>
      <c r="I391" s="141"/>
      <c r="J391" s="141"/>
      <c r="K391" s="141"/>
      <c r="L391" s="141"/>
      <c r="M391" s="144"/>
      <c r="N391" s="144"/>
      <c r="O391" s="141"/>
      <c r="P391" s="145"/>
      <c r="Q391" s="141"/>
      <c r="R391" s="143"/>
      <c r="S391" s="141"/>
      <c r="T391" s="141"/>
      <c r="U391" s="141"/>
    </row>
    <row r="392" ht="12.75" customHeight="1">
      <c r="A392" s="141"/>
      <c r="B392" s="141"/>
      <c r="C392" s="141"/>
      <c r="D392" s="141"/>
      <c r="E392" s="142"/>
      <c r="F392" s="141"/>
      <c r="G392" s="141"/>
      <c r="H392" s="141"/>
      <c r="I392" s="141"/>
      <c r="J392" s="141"/>
      <c r="K392" s="141"/>
      <c r="L392" s="141"/>
      <c r="M392" s="144"/>
      <c r="N392" s="144"/>
      <c r="O392" s="141"/>
      <c r="P392" s="145"/>
      <c r="Q392" s="141"/>
      <c r="R392" s="143"/>
      <c r="S392" s="141"/>
      <c r="T392" s="141"/>
      <c r="U392" s="141"/>
    </row>
    <row r="393" ht="12.75" customHeight="1">
      <c r="A393" s="141"/>
      <c r="B393" s="141"/>
      <c r="C393" s="141"/>
      <c r="D393" s="141"/>
      <c r="E393" s="142"/>
      <c r="F393" s="141"/>
      <c r="G393" s="141"/>
      <c r="H393" s="141"/>
      <c r="I393" s="141"/>
      <c r="J393" s="141"/>
      <c r="K393" s="141"/>
      <c r="L393" s="141"/>
      <c r="M393" s="144"/>
      <c r="N393" s="144"/>
      <c r="O393" s="141"/>
      <c r="P393" s="145"/>
      <c r="Q393" s="141"/>
      <c r="R393" s="143"/>
      <c r="S393" s="141"/>
      <c r="T393" s="141"/>
      <c r="U393" s="141"/>
    </row>
    <row r="394" ht="12.75" customHeight="1">
      <c r="A394" s="141"/>
      <c r="B394" s="141"/>
      <c r="C394" s="141"/>
      <c r="D394" s="141"/>
      <c r="E394" s="142"/>
      <c r="F394" s="141"/>
      <c r="G394" s="141"/>
      <c r="H394" s="141"/>
      <c r="I394" s="141"/>
      <c r="J394" s="141"/>
      <c r="K394" s="141"/>
      <c r="L394" s="141"/>
      <c r="M394" s="144"/>
      <c r="N394" s="144"/>
      <c r="O394" s="141"/>
      <c r="P394" s="145"/>
      <c r="Q394" s="141"/>
      <c r="R394" s="143"/>
      <c r="S394" s="141"/>
      <c r="T394" s="141"/>
      <c r="U394" s="141"/>
    </row>
    <row r="395" ht="12.75" customHeight="1">
      <c r="A395" s="141"/>
      <c r="B395" s="141"/>
      <c r="C395" s="141"/>
      <c r="D395" s="141"/>
      <c r="E395" s="142"/>
      <c r="F395" s="141"/>
      <c r="G395" s="141"/>
      <c r="H395" s="141"/>
      <c r="I395" s="141"/>
      <c r="J395" s="141"/>
      <c r="K395" s="141"/>
      <c r="L395" s="141"/>
      <c r="M395" s="144"/>
      <c r="N395" s="144"/>
      <c r="O395" s="141"/>
      <c r="P395" s="145"/>
      <c r="Q395" s="141"/>
      <c r="R395" s="143"/>
      <c r="S395" s="141"/>
      <c r="T395" s="141"/>
      <c r="U395" s="141"/>
    </row>
    <row r="396" ht="12.75" customHeight="1">
      <c r="A396" s="141"/>
      <c r="B396" s="141"/>
      <c r="C396" s="141"/>
      <c r="D396" s="141"/>
      <c r="E396" s="142"/>
      <c r="F396" s="141"/>
      <c r="G396" s="141"/>
      <c r="H396" s="141"/>
      <c r="I396" s="141"/>
      <c r="J396" s="141"/>
      <c r="K396" s="141"/>
      <c r="L396" s="141"/>
      <c r="M396" s="144"/>
      <c r="N396" s="144"/>
      <c r="O396" s="141"/>
      <c r="P396" s="145"/>
      <c r="Q396" s="141"/>
      <c r="R396" s="143"/>
      <c r="S396" s="141"/>
      <c r="T396" s="141"/>
      <c r="U396" s="141"/>
    </row>
    <row r="397" ht="12.75" customHeight="1">
      <c r="A397" s="141"/>
      <c r="B397" s="141"/>
      <c r="C397" s="141"/>
      <c r="D397" s="141"/>
      <c r="E397" s="142"/>
      <c r="F397" s="141"/>
      <c r="G397" s="141"/>
      <c r="H397" s="141"/>
      <c r="I397" s="141"/>
      <c r="J397" s="141"/>
      <c r="K397" s="141"/>
      <c r="L397" s="141"/>
      <c r="M397" s="144"/>
      <c r="N397" s="144"/>
      <c r="O397" s="141"/>
      <c r="P397" s="145"/>
      <c r="Q397" s="141"/>
      <c r="R397" s="143"/>
      <c r="S397" s="141"/>
      <c r="T397" s="141"/>
      <c r="U397" s="141"/>
    </row>
    <row r="398" ht="12.75" customHeight="1">
      <c r="A398" s="141"/>
      <c r="B398" s="141"/>
      <c r="C398" s="141"/>
      <c r="D398" s="141"/>
      <c r="E398" s="142"/>
      <c r="F398" s="141"/>
      <c r="G398" s="141"/>
      <c r="H398" s="141"/>
      <c r="I398" s="141"/>
      <c r="J398" s="141"/>
      <c r="K398" s="141"/>
      <c r="L398" s="141"/>
      <c r="M398" s="144"/>
      <c r="N398" s="144"/>
      <c r="O398" s="141"/>
      <c r="P398" s="145"/>
      <c r="Q398" s="141"/>
      <c r="R398" s="143"/>
      <c r="S398" s="141"/>
      <c r="T398" s="141"/>
      <c r="U398" s="141"/>
    </row>
    <row r="399" ht="12.75" customHeight="1">
      <c r="A399" s="141"/>
      <c r="B399" s="141"/>
      <c r="C399" s="141"/>
      <c r="D399" s="141"/>
      <c r="E399" s="142"/>
      <c r="F399" s="141"/>
      <c r="G399" s="141"/>
      <c r="H399" s="141"/>
      <c r="I399" s="141"/>
      <c r="J399" s="141"/>
      <c r="K399" s="141"/>
      <c r="L399" s="141"/>
      <c r="M399" s="144"/>
      <c r="N399" s="144"/>
      <c r="O399" s="141"/>
      <c r="P399" s="145"/>
      <c r="Q399" s="141"/>
      <c r="R399" s="143"/>
      <c r="S399" s="141"/>
      <c r="T399" s="141"/>
      <c r="U399" s="141"/>
    </row>
    <row r="400" ht="12.75" customHeight="1">
      <c r="A400" s="141"/>
      <c r="B400" s="141"/>
      <c r="C400" s="141"/>
      <c r="D400" s="141"/>
      <c r="E400" s="142"/>
      <c r="F400" s="141"/>
      <c r="G400" s="141"/>
      <c r="H400" s="141"/>
      <c r="I400" s="141"/>
      <c r="J400" s="141"/>
      <c r="K400" s="141"/>
      <c r="L400" s="141"/>
      <c r="M400" s="144"/>
      <c r="N400" s="144"/>
      <c r="O400" s="141"/>
      <c r="P400" s="145"/>
      <c r="Q400" s="141"/>
      <c r="R400" s="143"/>
      <c r="S400" s="141"/>
      <c r="T400" s="141"/>
      <c r="U400" s="141"/>
    </row>
    <row r="401" ht="12.75" customHeight="1">
      <c r="A401" s="141"/>
      <c r="B401" s="141"/>
      <c r="C401" s="141"/>
      <c r="D401" s="141"/>
      <c r="E401" s="142"/>
      <c r="F401" s="141"/>
      <c r="G401" s="141"/>
      <c r="H401" s="141"/>
      <c r="I401" s="141"/>
      <c r="J401" s="141"/>
      <c r="K401" s="141"/>
      <c r="L401" s="141"/>
      <c r="M401" s="144"/>
      <c r="N401" s="144"/>
      <c r="O401" s="141"/>
      <c r="P401" s="145"/>
      <c r="Q401" s="141"/>
      <c r="R401" s="143"/>
      <c r="S401" s="141"/>
      <c r="T401" s="141"/>
      <c r="U401" s="141"/>
    </row>
    <row r="402" ht="12.75" customHeight="1">
      <c r="A402" s="141"/>
      <c r="B402" s="141"/>
      <c r="C402" s="141"/>
      <c r="D402" s="141"/>
      <c r="E402" s="142"/>
      <c r="F402" s="141"/>
      <c r="G402" s="141"/>
      <c r="H402" s="141"/>
      <c r="I402" s="141"/>
      <c r="J402" s="141"/>
      <c r="K402" s="141"/>
      <c r="L402" s="141"/>
      <c r="M402" s="144"/>
      <c r="N402" s="144"/>
      <c r="O402" s="141"/>
      <c r="P402" s="145"/>
      <c r="Q402" s="141"/>
      <c r="R402" s="143"/>
      <c r="S402" s="141"/>
      <c r="T402" s="141"/>
      <c r="U402" s="141"/>
    </row>
    <row r="403" ht="12.75" customHeight="1">
      <c r="A403" s="141"/>
      <c r="B403" s="141"/>
      <c r="C403" s="141"/>
      <c r="D403" s="141"/>
      <c r="E403" s="142"/>
      <c r="F403" s="141"/>
      <c r="G403" s="141"/>
      <c r="H403" s="141"/>
      <c r="I403" s="141"/>
      <c r="J403" s="141"/>
      <c r="K403" s="141"/>
      <c r="L403" s="141"/>
      <c r="M403" s="144"/>
      <c r="N403" s="144"/>
      <c r="O403" s="141"/>
      <c r="P403" s="145"/>
      <c r="Q403" s="141"/>
      <c r="R403" s="143"/>
      <c r="S403" s="141"/>
      <c r="T403" s="141"/>
      <c r="U403" s="141"/>
    </row>
    <row r="404" ht="12.75" customHeight="1">
      <c r="A404" s="141"/>
      <c r="B404" s="141"/>
      <c r="C404" s="141"/>
      <c r="D404" s="141"/>
      <c r="E404" s="142"/>
      <c r="F404" s="141"/>
      <c r="G404" s="141"/>
      <c r="H404" s="141"/>
      <c r="I404" s="141"/>
      <c r="J404" s="141"/>
      <c r="K404" s="141"/>
      <c r="L404" s="141"/>
      <c r="M404" s="144"/>
      <c r="N404" s="144"/>
      <c r="O404" s="141"/>
      <c r="P404" s="145"/>
      <c r="Q404" s="141"/>
      <c r="R404" s="143"/>
      <c r="S404" s="141"/>
      <c r="T404" s="141"/>
      <c r="U404" s="141"/>
    </row>
    <row r="405" ht="12.75" customHeight="1">
      <c r="A405" s="141"/>
      <c r="B405" s="141"/>
      <c r="C405" s="141"/>
      <c r="D405" s="141"/>
      <c r="E405" s="142"/>
      <c r="F405" s="141"/>
      <c r="G405" s="141"/>
      <c r="H405" s="141"/>
      <c r="I405" s="141"/>
      <c r="J405" s="141"/>
      <c r="K405" s="141"/>
      <c r="L405" s="141"/>
      <c r="M405" s="144"/>
      <c r="N405" s="144"/>
      <c r="O405" s="141"/>
      <c r="P405" s="145"/>
      <c r="Q405" s="141"/>
      <c r="R405" s="143"/>
      <c r="S405" s="141"/>
      <c r="T405" s="141"/>
      <c r="U405" s="141"/>
    </row>
    <row r="406" ht="12.75" customHeight="1">
      <c r="A406" s="141"/>
      <c r="B406" s="141"/>
      <c r="C406" s="141"/>
      <c r="D406" s="141"/>
      <c r="E406" s="142"/>
      <c r="F406" s="141"/>
      <c r="G406" s="141"/>
      <c r="H406" s="141"/>
      <c r="I406" s="141"/>
      <c r="J406" s="141"/>
      <c r="K406" s="141"/>
      <c r="L406" s="141"/>
      <c r="M406" s="144"/>
      <c r="N406" s="144"/>
      <c r="O406" s="141"/>
      <c r="P406" s="145"/>
      <c r="Q406" s="141"/>
      <c r="R406" s="143"/>
      <c r="S406" s="141"/>
      <c r="T406" s="141"/>
      <c r="U406" s="141"/>
    </row>
    <row r="407" ht="12.75" customHeight="1">
      <c r="A407" s="141"/>
      <c r="B407" s="141"/>
      <c r="C407" s="141"/>
      <c r="D407" s="141"/>
      <c r="E407" s="142"/>
      <c r="F407" s="141"/>
      <c r="G407" s="141"/>
      <c r="H407" s="141"/>
      <c r="I407" s="141"/>
      <c r="J407" s="141"/>
      <c r="K407" s="141"/>
      <c r="L407" s="141"/>
      <c r="M407" s="144"/>
      <c r="N407" s="144"/>
      <c r="O407" s="141"/>
      <c r="P407" s="145"/>
      <c r="Q407" s="141"/>
      <c r="R407" s="143"/>
      <c r="S407" s="141"/>
      <c r="T407" s="141"/>
      <c r="U407" s="141"/>
    </row>
    <row r="408" ht="12.75" customHeight="1">
      <c r="A408" s="141"/>
      <c r="B408" s="141"/>
      <c r="C408" s="141"/>
      <c r="D408" s="141"/>
      <c r="E408" s="142"/>
      <c r="F408" s="141"/>
      <c r="G408" s="141"/>
      <c r="H408" s="141"/>
      <c r="I408" s="141"/>
      <c r="J408" s="141"/>
      <c r="K408" s="141"/>
      <c r="L408" s="141"/>
      <c r="M408" s="144"/>
      <c r="N408" s="144"/>
      <c r="O408" s="141"/>
      <c r="P408" s="145"/>
      <c r="Q408" s="141"/>
      <c r="R408" s="143"/>
      <c r="S408" s="141"/>
      <c r="T408" s="141"/>
      <c r="U408" s="141"/>
    </row>
    <row r="409" ht="12.75" customHeight="1">
      <c r="A409" s="141"/>
      <c r="B409" s="141"/>
      <c r="C409" s="141"/>
      <c r="D409" s="141"/>
      <c r="E409" s="142"/>
      <c r="F409" s="141"/>
      <c r="G409" s="141"/>
      <c r="H409" s="141"/>
      <c r="I409" s="141"/>
      <c r="J409" s="141"/>
      <c r="K409" s="141"/>
      <c r="L409" s="141"/>
      <c r="M409" s="144"/>
      <c r="N409" s="144"/>
      <c r="O409" s="141"/>
      <c r="P409" s="145"/>
      <c r="Q409" s="141"/>
      <c r="R409" s="143"/>
      <c r="S409" s="141"/>
      <c r="T409" s="141"/>
      <c r="U409" s="141"/>
    </row>
    <row r="410" ht="12.75" customHeight="1">
      <c r="A410" s="141"/>
      <c r="B410" s="141"/>
      <c r="C410" s="141"/>
      <c r="D410" s="141"/>
      <c r="E410" s="142"/>
      <c r="F410" s="141"/>
      <c r="G410" s="141"/>
      <c r="H410" s="141"/>
      <c r="I410" s="141"/>
      <c r="J410" s="141"/>
      <c r="K410" s="141"/>
      <c r="L410" s="141"/>
      <c r="M410" s="144"/>
      <c r="N410" s="144"/>
      <c r="O410" s="141"/>
      <c r="P410" s="145"/>
      <c r="Q410" s="141"/>
      <c r="R410" s="143"/>
      <c r="S410" s="141"/>
      <c r="T410" s="141"/>
      <c r="U410" s="141"/>
    </row>
    <row r="411" ht="12.75" customHeight="1">
      <c r="A411" s="141"/>
      <c r="B411" s="141"/>
      <c r="C411" s="141"/>
      <c r="D411" s="141"/>
      <c r="E411" s="142"/>
      <c r="F411" s="141"/>
      <c r="G411" s="141"/>
      <c r="H411" s="141"/>
      <c r="I411" s="141"/>
      <c r="J411" s="141"/>
      <c r="K411" s="141"/>
      <c r="L411" s="141"/>
      <c r="M411" s="144"/>
      <c r="N411" s="144"/>
      <c r="O411" s="141"/>
      <c r="P411" s="145"/>
      <c r="Q411" s="141"/>
      <c r="R411" s="143"/>
      <c r="S411" s="141"/>
      <c r="T411" s="141"/>
      <c r="U411" s="141"/>
    </row>
    <row r="412" ht="12.75" customHeight="1">
      <c r="A412" s="141"/>
      <c r="B412" s="141"/>
      <c r="C412" s="141"/>
      <c r="D412" s="141"/>
      <c r="E412" s="142"/>
      <c r="F412" s="141"/>
      <c r="G412" s="141"/>
      <c r="H412" s="141"/>
      <c r="I412" s="141"/>
      <c r="J412" s="141"/>
      <c r="K412" s="141"/>
      <c r="L412" s="141"/>
      <c r="M412" s="144"/>
      <c r="N412" s="144"/>
      <c r="O412" s="141"/>
      <c r="P412" s="145"/>
      <c r="Q412" s="141"/>
      <c r="R412" s="143"/>
      <c r="S412" s="141"/>
      <c r="T412" s="141"/>
      <c r="U412" s="141"/>
    </row>
    <row r="413" ht="12.75" customHeight="1">
      <c r="A413" s="141"/>
      <c r="B413" s="141"/>
      <c r="C413" s="141"/>
      <c r="D413" s="141"/>
      <c r="E413" s="142"/>
      <c r="F413" s="141"/>
      <c r="G413" s="141"/>
      <c r="H413" s="141"/>
      <c r="I413" s="141"/>
      <c r="J413" s="141"/>
      <c r="K413" s="141"/>
      <c r="L413" s="141"/>
      <c r="M413" s="144"/>
      <c r="N413" s="144"/>
      <c r="O413" s="141"/>
      <c r="P413" s="145"/>
      <c r="Q413" s="141"/>
      <c r="R413" s="143"/>
      <c r="S413" s="141"/>
      <c r="T413" s="141"/>
      <c r="U413" s="141"/>
    </row>
    <row r="414" ht="12.75" customHeight="1">
      <c r="A414" s="141"/>
      <c r="B414" s="141"/>
      <c r="C414" s="141"/>
      <c r="D414" s="141"/>
      <c r="E414" s="142"/>
      <c r="F414" s="141"/>
      <c r="G414" s="141"/>
      <c r="H414" s="141"/>
      <c r="I414" s="141"/>
      <c r="J414" s="141"/>
      <c r="K414" s="141"/>
      <c r="L414" s="141"/>
      <c r="M414" s="144"/>
      <c r="N414" s="144"/>
      <c r="O414" s="141"/>
      <c r="P414" s="145"/>
      <c r="Q414" s="141"/>
      <c r="R414" s="143"/>
      <c r="S414" s="141"/>
      <c r="T414" s="141"/>
      <c r="U414" s="141"/>
    </row>
    <row r="415" ht="12.75" customHeight="1">
      <c r="A415" s="141"/>
      <c r="B415" s="141"/>
      <c r="C415" s="141"/>
      <c r="D415" s="141"/>
      <c r="E415" s="142"/>
      <c r="F415" s="141"/>
      <c r="G415" s="141"/>
      <c r="H415" s="141"/>
      <c r="I415" s="141"/>
      <c r="J415" s="141"/>
      <c r="K415" s="141"/>
      <c r="L415" s="141"/>
      <c r="M415" s="144"/>
      <c r="N415" s="144"/>
      <c r="O415" s="141"/>
      <c r="P415" s="145"/>
      <c r="Q415" s="141"/>
      <c r="R415" s="143"/>
      <c r="S415" s="141"/>
      <c r="T415" s="141"/>
      <c r="U415" s="141"/>
    </row>
    <row r="416" ht="12.75" customHeight="1">
      <c r="A416" s="141"/>
      <c r="B416" s="141"/>
      <c r="C416" s="141"/>
      <c r="D416" s="141"/>
      <c r="E416" s="142"/>
      <c r="F416" s="141"/>
      <c r="G416" s="141"/>
      <c r="H416" s="141"/>
      <c r="I416" s="141"/>
      <c r="J416" s="141"/>
      <c r="K416" s="141"/>
      <c r="L416" s="141"/>
      <c r="M416" s="144"/>
      <c r="N416" s="144"/>
      <c r="O416" s="141"/>
      <c r="P416" s="145"/>
      <c r="Q416" s="141"/>
      <c r="R416" s="143"/>
      <c r="S416" s="141"/>
      <c r="T416" s="141"/>
      <c r="U416" s="141"/>
    </row>
    <row r="417" ht="12.75" customHeight="1">
      <c r="A417" s="141"/>
      <c r="B417" s="141"/>
      <c r="C417" s="141"/>
      <c r="D417" s="141"/>
      <c r="E417" s="142"/>
      <c r="F417" s="141"/>
      <c r="G417" s="141"/>
      <c r="H417" s="141"/>
      <c r="I417" s="141"/>
      <c r="J417" s="141"/>
      <c r="K417" s="141"/>
      <c r="L417" s="141"/>
      <c r="M417" s="144"/>
      <c r="N417" s="144"/>
      <c r="O417" s="141"/>
      <c r="P417" s="145"/>
      <c r="Q417" s="141"/>
      <c r="R417" s="143"/>
      <c r="S417" s="141"/>
      <c r="T417" s="141"/>
      <c r="U417" s="141"/>
    </row>
    <row r="418" ht="12.75" customHeight="1">
      <c r="A418" s="141"/>
      <c r="B418" s="141"/>
      <c r="C418" s="141"/>
      <c r="D418" s="141"/>
      <c r="E418" s="142"/>
      <c r="F418" s="141"/>
      <c r="G418" s="141"/>
      <c r="H418" s="141"/>
      <c r="I418" s="141"/>
      <c r="J418" s="141"/>
      <c r="K418" s="141"/>
      <c r="L418" s="141"/>
      <c r="M418" s="144"/>
      <c r="N418" s="144"/>
      <c r="O418" s="141"/>
      <c r="P418" s="145"/>
      <c r="Q418" s="141"/>
      <c r="R418" s="143"/>
      <c r="S418" s="141"/>
      <c r="T418" s="141"/>
      <c r="U418" s="141"/>
    </row>
    <row r="419" ht="12.75" customHeight="1">
      <c r="A419" s="141"/>
      <c r="B419" s="141"/>
      <c r="C419" s="141"/>
      <c r="D419" s="141"/>
      <c r="E419" s="142"/>
      <c r="F419" s="141"/>
      <c r="G419" s="141"/>
      <c r="H419" s="141"/>
      <c r="I419" s="141"/>
      <c r="J419" s="141"/>
      <c r="K419" s="141"/>
      <c r="L419" s="141"/>
      <c r="M419" s="144"/>
      <c r="N419" s="144"/>
      <c r="O419" s="141"/>
      <c r="P419" s="145"/>
      <c r="Q419" s="141"/>
      <c r="R419" s="143"/>
      <c r="S419" s="141"/>
      <c r="T419" s="141"/>
      <c r="U419" s="141"/>
    </row>
    <row r="420" ht="12.75" customHeight="1">
      <c r="A420" s="141"/>
      <c r="B420" s="141"/>
      <c r="C420" s="141"/>
      <c r="D420" s="141"/>
      <c r="E420" s="142"/>
      <c r="F420" s="141"/>
      <c r="G420" s="141"/>
      <c r="H420" s="141"/>
      <c r="I420" s="141"/>
      <c r="J420" s="141"/>
      <c r="K420" s="141"/>
      <c r="L420" s="141"/>
      <c r="M420" s="144"/>
      <c r="N420" s="144"/>
      <c r="O420" s="141"/>
      <c r="P420" s="145"/>
      <c r="Q420" s="141"/>
      <c r="R420" s="143"/>
      <c r="S420" s="141"/>
      <c r="T420" s="141"/>
      <c r="U420" s="141"/>
    </row>
    <row r="421" ht="12.75" customHeight="1">
      <c r="A421" s="141"/>
      <c r="B421" s="141"/>
      <c r="C421" s="141"/>
      <c r="D421" s="141"/>
      <c r="E421" s="142"/>
      <c r="F421" s="141"/>
      <c r="G421" s="141"/>
      <c r="H421" s="141"/>
      <c r="I421" s="141"/>
      <c r="J421" s="141"/>
      <c r="K421" s="141"/>
      <c r="L421" s="141"/>
      <c r="M421" s="144"/>
      <c r="N421" s="144"/>
      <c r="O421" s="141"/>
      <c r="P421" s="145"/>
      <c r="Q421" s="141"/>
      <c r="R421" s="143"/>
      <c r="S421" s="141"/>
      <c r="T421" s="141"/>
      <c r="U421" s="141"/>
    </row>
    <row r="422" ht="12.75" customHeight="1">
      <c r="A422" s="141"/>
      <c r="B422" s="141"/>
      <c r="C422" s="141"/>
      <c r="D422" s="141"/>
      <c r="E422" s="142"/>
      <c r="F422" s="141"/>
      <c r="G422" s="141"/>
      <c r="H422" s="141"/>
      <c r="I422" s="141"/>
      <c r="J422" s="141"/>
      <c r="K422" s="141"/>
      <c r="L422" s="141"/>
      <c r="M422" s="144"/>
      <c r="N422" s="144"/>
      <c r="O422" s="141"/>
      <c r="P422" s="145"/>
      <c r="Q422" s="141"/>
      <c r="R422" s="143"/>
      <c r="S422" s="141"/>
      <c r="T422" s="141"/>
      <c r="U422" s="141"/>
    </row>
    <row r="423" ht="12.75" customHeight="1">
      <c r="A423" s="141"/>
      <c r="B423" s="141"/>
      <c r="C423" s="141"/>
      <c r="D423" s="141"/>
      <c r="E423" s="142"/>
      <c r="F423" s="141"/>
      <c r="G423" s="141"/>
      <c r="H423" s="141"/>
      <c r="I423" s="141"/>
      <c r="J423" s="141"/>
      <c r="K423" s="141"/>
      <c r="L423" s="141"/>
      <c r="M423" s="144"/>
      <c r="N423" s="144"/>
      <c r="O423" s="141"/>
      <c r="P423" s="145"/>
      <c r="Q423" s="141"/>
      <c r="R423" s="143"/>
      <c r="S423" s="141"/>
      <c r="T423" s="141"/>
      <c r="U423" s="141"/>
    </row>
    <row r="424" ht="12.75" customHeight="1">
      <c r="A424" s="141"/>
      <c r="B424" s="141"/>
      <c r="C424" s="141"/>
      <c r="D424" s="141"/>
      <c r="E424" s="142"/>
      <c r="F424" s="141"/>
      <c r="G424" s="141"/>
      <c r="H424" s="141"/>
      <c r="I424" s="141"/>
      <c r="J424" s="141"/>
      <c r="K424" s="141"/>
      <c r="L424" s="141"/>
      <c r="M424" s="144"/>
      <c r="N424" s="144"/>
      <c r="O424" s="141"/>
      <c r="P424" s="145"/>
      <c r="Q424" s="141"/>
      <c r="R424" s="143"/>
      <c r="S424" s="141"/>
      <c r="T424" s="141"/>
      <c r="U424" s="141"/>
    </row>
    <row r="425" ht="12.75" customHeight="1">
      <c r="A425" s="141"/>
      <c r="B425" s="141"/>
      <c r="C425" s="141"/>
      <c r="D425" s="141"/>
      <c r="E425" s="142"/>
      <c r="F425" s="141"/>
      <c r="G425" s="141"/>
      <c r="H425" s="141"/>
      <c r="I425" s="141"/>
      <c r="J425" s="141"/>
      <c r="K425" s="141"/>
      <c r="L425" s="141"/>
      <c r="M425" s="144"/>
      <c r="N425" s="144"/>
      <c r="O425" s="141"/>
      <c r="P425" s="145"/>
      <c r="Q425" s="141"/>
      <c r="R425" s="143"/>
      <c r="S425" s="141"/>
      <c r="T425" s="141"/>
      <c r="U425" s="141"/>
    </row>
    <row r="426" ht="12.75" customHeight="1">
      <c r="A426" s="141"/>
      <c r="B426" s="141"/>
      <c r="C426" s="141"/>
      <c r="D426" s="141"/>
      <c r="E426" s="142"/>
      <c r="F426" s="141"/>
      <c r="G426" s="141"/>
      <c r="H426" s="141"/>
      <c r="I426" s="141"/>
      <c r="J426" s="141"/>
      <c r="K426" s="141"/>
      <c r="L426" s="141"/>
      <c r="M426" s="144"/>
      <c r="N426" s="144"/>
      <c r="O426" s="141"/>
      <c r="P426" s="145"/>
      <c r="Q426" s="141"/>
      <c r="R426" s="143"/>
      <c r="S426" s="141"/>
      <c r="T426" s="141"/>
      <c r="U426" s="141"/>
    </row>
    <row r="427" ht="12.75" customHeight="1">
      <c r="A427" s="141"/>
      <c r="B427" s="141"/>
      <c r="C427" s="141"/>
      <c r="D427" s="141"/>
      <c r="E427" s="142"/>
      <c r="F427" s="141"/>
      <c r="G427" s="141"/>
      <c r="H427" s="141"/>
      <c r="I427" s="141"/>
      <c r="J427" s="141"/>
      <c r="K427" s="141"/>
      <c r="L427" s="141"/>
      <c r="M427" s="144"/>
      <c r="N427" s="144"/>
      <c r="O427" s="141"/>
      <c r="P427" s="145"/>
      <c r="Q427" s="141"/>
      <c r="R427" s="143"/>
      <c r="S427" s="141"/>
      <c r="T427" s="141"/>
      <c r="U427" s="141"/>
    </row>
    <row r="428" ht="12.75" customHeight="1">
      <c r="A428" s="141"/>
      <c r="B428" s="141"/>
      <c r="C428" s="141"/>
      <c r="D428" s="141"/>
      <c r="E428" s="142"/>
      <c r="F428" s="141"/>
      <c r="G428" s="141"/>
      <c r="H428" s="141"/>
      <c r="I428" s="141"/>
      <c r="J428" s="141"/>
      <c r="K428" s="141"/>
      <c r="L428" s="141"/>
      <c r="M428" s="144"/>
      <c r="N428" s="144"/>
      <c r="O428" s="141"/>
      <c r="P428" s="145"/>
      <c r="Q428" s="141"/>
      <c r="R428" s="143"/>
      <c r="S428" s="141"/>
      <c r="T428" s="141"/>
      <c r="U428" s="141"/>
    </row>
    <row r="429" ht="12.75" customHeight="1">
      <c r="A429" s="141"/>
      <c r="B429" s="141"/>
      <c r="C429" s="141"/>
      <c r="D429" s="141"/>
      <c r="E429" s="142"/>
      <c r="F429" s="141"/>
      <c r="G429" s="141"/>
      <c r="H429" s="141"/>
      <c r="I429" s="141"/>
      <c r="J429" s="141"/>
      <c r="K429" s="141"/>
      <c r="L429" s="141"/>
      <c r="M429" s="144"/>
      <c r="N429" s="144"/>
      <c r="O429" s="141"/>
      <c r="P429" s="145"/>
      <c r="Q429" s="141"/>
      <c r="R429" s="143"/>
      <c r="S429" s="141"/>
      <c r="T429" s="141"/>
      <c r="U429" s="141"/>
    </row>
    <row r="430" ht="12.75" customHeight="1">
      <c r="A430" s="141"/>
      <c r="B430" s="141"/>
      <c r="C430" s="141"/>
      <c r="D430" s="141"/>
      <c r="E430" s="142"/>
      <c r="F430" s="141"/>
      <c r="G430" s="141"/>
      <c r="H430" s="141"/>
      <c r="I430" s="141"/>
      <c r="J430" s="141"/>
      <c r="K430" s="141"/>
      <c r="L430" s="141"/>
      <c r="M430" s="144"/>
      <c r="N430" s="144"/>
      <c r="O430" s="141"/>
      <c r="P430" s="145"/>
      <c r="Q430" s="141"/>
      <c r="R430" s="143"/>
      <c r="S430" s="141"/>
      <c r="T430" s="141"/>
      <c r="U430" s="141"/>
    </row>
    <row r="431" ht="12.75" customHeight="1">
      <c r="A431" s="141"/>
      <c r="B431" s="141"/>
      <c r="C431" s="141"/>
      <c r="D431" s="141"/>
      <c r="E431" s="142"/>
      <c r="F431" s="141"/>
      <c r="G431" s="141"/>
      <c r="H431" s="141"/>
      <c r="I431" s="141"/>
      <c r="J431" s="141"/>
      <c r="K431" s="141"/>
      <c r="L431" s="141"/>
      <c r="M431" s="144"/>
      <c r="N431" s="144"/>
      <c r="O431" s="141"/>
      <c r="P431" s="145"/>
      <c r="Q431" s="141"/>
      <c r="R431" s="143"/>
      <c r="S431" s="141"/>
      <c r="T431" s="141"/>
      <c r="U431" s="141"/>
    </row>
    <row r="432" ht="12.75" customHeight="1">
      <c r="A432" s="141"/>
      <c r="B432" s="141"/>
      <c r="C432" s="141"/>
      <c r="D432" s="141"/>
      <c r="E432" s="142"/>
      <c r="F432" s="141"/>
      <c r="G432" s="141"/>
      <c r="H432" s="141"/>
      <c r="I432" s="141"/>
      <c r="J432" s="141"/>
      <c r="K432" s="141"/>
      <c r="L432" s="141"/>
      <c r="M432" s="144"/>
      <c r="N432" s="144"/>
      <c r="O432" s="141"/>
      <c r="P432" s="145"/>
      <c r="Q432" s="141"/>
      <c r="R432" s="143"/>
      <c r="S432" s="141"/>
      <c r="T432" s="141"/>
      <c r="U432" s="141"/>
    </row>
    <row r="433" ht="12.75" customHeight="1">
      <c r="A433" s="141"/>
      <c r="B433" s="141"/>
      <c r="C433" s="141"/>
      <c r="D433" s="141"/>
      <c r="E433" s="142"/>
      <c r="F433" s="141"/>
      <c r="G433" s="141"/>
      <c r="H433" s="141"/>
      <c r="I433" s="141"/>
      <c r="J433" s="141"/>
      <c r="K433" s="141"/>
      <c r="L433" s="141"/>
      <c r="M433" s="144"/>
      <c r="N433" s="144"/>
      <c r="O433" s="141"/>
      <c r="P433" s="145"/>
      <c r="Q433" s="141"/>
      <c r="R433" s="143"/>
      <c r="S433" s="141"/>
      <c r="T433" s="141"/>
      <c r="U433" s="141"/>
    </row>
    <row r="434" ht="12.75" customHeight="1">
      <c r="A434" s="141"/>
      <c r="B434" s="141"/>
      <c r="C434" s="141"/>
      <c r="D434" s="141"/>
      <c r="E434" s="142"/>
      <c r="F434" s="141"/>
      <c r="G434" s="141"/>
      <c r="H434" s="141"/>
      <c r="I434" s="141"/>
      <c r="J434" s="141"/>
      <c r="K434" s="141"/>
      <c r="L434" s="141"/>
      <c r="M434" s="144"/>
      <c r="N434" s="144"/>
      <c r="O434" s="141"/>
      <c r="P434" s="145"/>
      <c r="Q434" s="141"/>
      <c r="R434" s="143"/>
      <c r="S434" s="141"/>
      <c r="T434" s="141"/>
      <c r="U434" s="141"/>
    </row>
    <row r="435" ht="12.75" customHeight="1">
      <c r="A435" s="141"/>
      <c r="B435" s="141"/>
      <c r="C435" s="141"/>
      <c r="D435" s="141"/>
      <c r="E435" s="142"/>
      <c r="F435" s="141"/>
      <c r="G435" s="141"/>
      <c r="H435" s="141"/>
      <c r="I435" s="141"/>
      <c r="J435" s="141"/>
      <c r="K435" s="141"/>
      <c r="L435" s="141"/>
      <c r="M435" s="144"/>
      <c r="N435" s="144"/>
      <c r="O435" s="141"/>
      <c r="P435" s="145"/>
      <c r="Q435" s="141"/>
      <c r="R435" s="143"/>
      <c r="S435" s="141"/>
      <c r="T435" s="141"/>
      <c r="U435" s="141"/>
    </row>
    <row r="436" ht="12.75" customHeight="1">
      <c r="A436" s="141"/>
      <c r="B436" s="141"/>
      <c r="C436" s="141"/>
      <c r="D436" s="141"/>
      <c r="E436" s="142"/>
      <c r="F436" s="141"/>
      <c r="G436" s="141"/>
      <c r="H436" s="141"/>
      <c r="I436" s="141"/>
      <c r="J436" s="141"/>
      <c r="K436" s="141"/>
      <c r="L436" s="141"/>
      <c r="M436" s="144"/>
      <c r="N436" s="144"/>
      <c r="O436" s="141"/>
      <c r="P436" s="145"/>
      <c r="Q436" s="141"/>
      <c r="R436" s="143"/>
      <c r="S436" s="141"/>
      <c r="T436" s="141"/>
      <c r="U436" s="141"/>
    </row>
    <row r="437" ht="12.75" customHeight="1">
      <c r="A437" s="141"/>
      <c r="B437" s="141"/>
      <c r="C437" s="141"/>
      <c r="D437" s="141"/>
      <c r="E437" s="142"/>
      <c r="F437" s="141"/>
      <c r="G437" s="141"/>
      <c r="H437" s="141"/>
      <c r="I437" s="141"/>
      <c r="J437" s="141"/>
      <c r="K437" s="141"/>
      <c r="L437" s="141"/>
      <c r="M437" s="144"/>
      <c r="N437" s="144"/>
      <c r="O437" s="141"/>
      <c r="P437" s="145"/>
      <c r="Q437" s="141"/>
      <c r="R437" s="143"/>
      <c r="S437" s="141"/>
      <c r="T437" s="141"/>
      <c r="U437" s="141"/>
    </row>
    <row r="438" ht="12.75" customHeight="1">
      <c r="A438" s="141"/>
      <c r="B438" s="141"/>
      <c r="C438" s="141"/>
      <c r="D438" s="141"/>
      <c r="E438" s="142"/>
      <c r="F438" s="141"/>
      <c r="G438" s="141"/>
      <c r="H438" s="141"/>
      <c r="I438" s="141"/>
      <c r="J438" s="141"/>
      <c r="K438" s="141"/>
      <c r="L438" s="141"/>
      <c r="M438" s="144"/>
      <c r="N438" s="144"/>
      <c r="O438" s="141"/>
      <c r="P438" s="145"/>
      <c r="Q438" s="141"/>
      <c r="R438" s="143"/>
      <c r="S438" s="141"/>
      <c r="T438" s="141"/>
      <c r="U438" s="141"/>
    </row>
    <row r="439" ht="12.75" customHeight="1">
      <c r="A439" s="141"/>
      <c r="B439" s="141"/>
      <c r="C439" s="141"/>
      <c r="D439" s="141"/>
      <c r="E439" s="142"/>
      <c r="F439" s="141"/>
      <c r="G439" s="141"/>
      <c r="H439" s="141"/>
      <c r="I439" s="141"/>
      <c r="J439" s="141"/>
      <c r="K439" s="141"/>
      <c r="L439" s="141"/>
      <c r="M439" s="144"/>
      <c r="N439" s="144"/>
      <c r="O439" s="141"/>
      <c r="P439" s="145"/>
      <c r="Q439" s="141"/>
      <c r="R439" s="143"/>
      <c r="S439" s="141"/>
      <c r="T439" s="141"/>
      <c r="U439" s="141"/>
    </row>
    <row r="440" ht="12.75" customHeight="1">
      <c r="A440" s="141"/>
      <c r="B440" s="141"/>
      <c r="C440" s="141"/>
      <c r="D440" s="141"/>
      <c r="E440" s="142"/>
      <c r="F440" s="141"/>
      <c r="G440" s="141"/>
      <c r="H440" s="141"/>
      <c r="I440" s="141"/>
      <c r="J440" s="141"/>
      <c r="K440" s="141"/>
      <c r="L440" s="141"/>
      <c r="M440" s="144"/>
      <c r="N440" s="144"/>
      <c r="O440" s="141"/>
      <c r="P440" s="145"/>
      <c r="Q440" s="141"/>
      <c r="R440" s="143"/>
      <c r="S440" s="141"/>
      <c r="T440" s="141"/>
      <c r="U440" s="141"/>
    </row>
    <row r="441" ht="12.75" customHeight="1">
      <c r="A441" s="141"/>
      <c r="B441" s="141"/>
      <c r="C441" s="141"/>
      <c r="D441" s="141"/>
      <c r="E441" s="142"/>
      <c r="F441" s="141"/>
      <c r="G441" s="141"/>
      <c r="H441" s="141"/>
      <c r="I441" s="141"/>
      <c r="J441" s="141"/>
      <c r="K441" s="141"/>
      <c r="L441" s="141"/>
      <c r="M441" s="144"/>
      <c r="N441" s="144"/>
      <c r="O441" s="141"/>
      <c r="P441" s="145"/>
      <c r="Q441" s="141"/>
      <c r="R441" s="143"/>
      <c r="S441" s="141"/>
      <c r="T441" s="141"/>
      <c r="U441" s="141"/>
    </row>
    <row r="442" ht="12.75" customHeight="1">
      <c r="A442" s="141"/>
      <c r="B442" s="141"/>
      <c r="C442" s="141"/>
      <c r="D442" s="141"/>
      <c r="E442" s="142"/>
      <c r="F442" s="141"/>
      <c r="G442" s="141"/>
      <c r="H442" s="141"/>
      <c r="I442" s="141"/>
      <c r="J442" s="141"/>
      <c r="K442" s="141"/>
      <c r="L442" s="141"/>
      <c r="M442" s="144"/>
      <c r="N442" s="144"/>
      <c r="O442" s="141"/>
      <c r="P442" s="145"/>
      <c r="Q442" s="141"/>
      <c r="R442" s="143"/>
      <c r="S442" s="141"/>
      <c r="T442" s="141"/>
      <c r="U442" s="141"/>
    </row>
    <row r="443" ht="12.75" customHeight="1">
      <c r="A443" s="141"/>
      <c r="B443" s="141"/>
      <c r="C443" s="141"/>
      <c r="D443" s="141"/>
      <c r="E443" s="142"/>
      <c r="F443" s="141"/>
      <c r="G443" s="141"/>
      <c r="H443" s="141"/>
      <c r="I443" s="141"/>
      <c r="J443" s="141"/>
      <c r="K443" s="141"/>
      <c r="L443" s="141"/>
      <c r="M443" s="144"/>
      <c r="N443" s="144"/>
      <c r="O443" s="141"/>
      <c r="P443" s="145"/>
      <c r="Q443" s="141"/>
      <c r="R443" s="143"/>
      <c r="S443" s="141"/>
      <c r="T443" s="141"/>
      <c r="U443" s="141"/>
    </row>
    <row r="444" ht="12.75" customHeight="1">
      <c r="A444" s="141"/>
      <c r="B444" s="141"/>
      <c r="C444" s="141"/>
      <c r="D444" s="141"/>
      <c r="E444" s="142"/>
      <c r="F444" s="141"/>
      <c r="G444" s="141"/>
      <c r="H444" s="141"/>
      <c r="I444" s="141"/>
      <c r="J444" s="141"/>
      <c r="K444" s="141"/>
      <c r="L444" s="141"/>
      <c r="M444" s="144"/>
      <c r="N444" s="144"/>
      <c r="O444" s="141"/>
      <c r="P444" s="145"/>
      <c r="Q444" s="141"/>
      <c r="R444" s="143"/>
      <c r="S444" s="141"/>
      <c r="T444" s="141"/>
      <c r="U444" s="141"/>
    </row>
    <row r="445" ht="12.75" customHeight="1">
      <c r="A445" s="141"/>
      <c r="B445" s="141"/>
      <c r="C445" s="141"/>
      <c r="D445" s="141"/>
      <c r="E445" s="142"/>
      <c r="F445" s="141"/>
      <c r="G445" s="141"/>
      <c r="H445" s="141"/>
      <c r="I445" s="141"/>
      <c r="J445" s="141"/>
      <c r="K445" s="141"/>
      <c r="L445" s="141"/>
      <c r="M445" s="144"/>
      <c r="N445" s="144"/>
      <c r="O445" s="141"/>
      <c r="P445" s="145"/>
      <c r="Q445" s="141"/>
      <c r="R445" s="143"/>
      <c r="S445" s="141"/>
      <c r="T445" s="141"/>
      <c r="U445" s="141"/>
    </row>
    <row r="446" ht="12.75" customHeight="1">
      <c r="A446" s="141"/>
      <c r="B446" s="141"/>
      <c r="C446" s="141"/>
      <c r="D446" s="141"/>
      <c r="E446" s="142"/>
      <c r="F446" s="141"/>
      <c r="G446" s="141"/>
      <c r="H446" s="141"/>
      <c r="I446" s="141"/>
      <c r="J446" s="141"/>
      <c r="K446" s="141"/>
      <c r="L446" s="141"/>
      <c r="M446" s="144"/>
      <c r="N446" s="144"/>
      <c r="O446" s="141"/>
      <c r="P446" s="145"/>
      <c r="Q446" s="141"/>
      <c r="R446" s="143"/>
      <c r="S446" s="141"/>
      <c r="T446" s="141"/>
      <c r="U446" s="141"/>
    </row>
    <row r="447" ht="12.75" customHeight="1">
      <c r="A447" s="141"/>
      <c r="B447" s="141"/>
      <c r="C447" s="141"/>
      <c r="D447" s="141"/>
      <c r="E447" s="142"/>
      <c r="F447" s="141"/>
      <c r="G447" s="141"/>
      <c r="H447" s="141"/>
      <c r="I447" s="141"/>
      <c r="J447" s="141"/>
      <c r="K447" s="141"/>
      <c r="L447" s="141"/>
      <c r="M447" s="144"/>
      <c r="N447" s="144"/>
      <c r="O447" s="141"/>
      <c r="P447" s="145"/>
      <c r="Q447" s="141"/>
      <c r="R447" s="143"/>
      <c r="S447" s="141"/>
      <c r="T447" s="141"/>
      <c r="U447" s="141"/>
    </row>
    <row r="448" ht="12.75" customHeight="1">
      <c r="A448" s="141"/>
      <c r="B448" s="141"/>
      <c r="C448" s="141"/>
      <c r="D448" s="141"/>
      <c r="E448" s="142"/>
      <c r="F448" s="141"/>
      <c r="G448" s="141"/>
      <c r="H448" s="141"/>
      <c r="I448" s="141"/>
      <c r="J448" s="141"/>
      <c r="K448" s="141"/>
      <c r="L448" s="141"/>
      <c r="M448" s="144"/>
      <c r="N448" s="144"/>
      <c r="O448" s="141"/>
      <c r="P448" s="145"/>
      <c r="Q448" s="141"/>
      <c r="R448" s="143"/>
      <c r="S448" s="141"/>
      <c r="T448" s="141"/>
      <c r="U448" s="141"/>
    </row>
    <row r="449" ht="12.75" customHeight="1">
      <c r="A449" s="141"/>
      <c r="B449" s="141"/>
      <c r="C449" s="141"/>
      <c r="D449" s="141"/>
      <c r="E449" s="142"/>
      <c r="F449" s="141"/>
      <c r="G449" s="141"/>
      <c r="H449" s="141"/>
      <c r="I449" s="141"/>
      <c r="J449" s="141"/>
      <c r="K449" s="141"/>
      <c r="L449" s="141"/>
      <c r="M449" s="144"/>
      <c r="N449" s="144"/>
      <c r="O449" s="141"/>
      <c r="P449" s="145"/>
      <c r="Q449" s="141"/>
      <c r="R449" s="143"/>
      <c r="S449" s="141"/>
      <c r="T449" s="141"/>
      <c r="U449" s="141"/>
    </row>
    <row r="450" ht="12.75" customHeight="1">
      <c r="A450" s="141"/>
      <c r="B450" s="141"/>
      <c r="C450" s="141"/>
      <c r="D450" s="141"/>
      <c r="E450" s="142"/>
      <c r="F450" s="141"/>
      <c r="G450" s="141"/>
      <c r="H450" s="141"/>
      <c r="I450" s="141"/>
      <c r="J450" s="141"/>
      <c r="K450" s="141"/>
      <c r="L450" s="141"/>
      <c r="M450" s="144"/>
      <c r="N450" s="144"/>
      <c r="O450" s="141"/>
      <c r="P450" s="145"/>
      <c r="Q450" s="141"/>
      <c r="R450" s="143"/>
      <c r="S450" s="141"/>
      <c r="T450" s="141"/>
      <c r="U450" s="141"/>
    </row>
    <row r="451" ht="12.75" customHeight="1">
      <c r="A451" s="141"/>
      <c r="B451" s="141"/>
      <c r="C451" s="141"/>
      <c r="D451" s="141"/>
      <c r="E451" s="142"/>
      <c r="F451" s="141"/>
      <c r="G451" s="141"/>
      <c r="H451" s="141"/>
      <c r="I451" s="141"/>
      <c r="J451" s="141"/>
      <c r="K451" s="141"/>
      <c r="L451" s="141"/>
      <c r="M451" s="144"/>
      <c r="N451" s="144"/>
      <c r="O451" s="141"/>
      <c r="P451" s="145"/>
      <c r="Q451" s="141"/>
      <c r="R451" s="143"/>
      <c r="S451" s="141"/>
      <c r="T451" s="141"/>
      <c r="U451" s="141"/>
    </row>
    <row r="452" ht="12.75" customHeight="1">
      <c r="A452" s="141"/>
      <c r="B452" s="141"/>
      <c r="C452" s="141"/>
      <c r="D452" s="141"/>
      <c r="E452" s="142"/>
      <c r="F452" s="141"/>
      <c r="G452" s="141"/>
      <c r="H452" s="141"/>
      <c r="I452" s="141"/>
      <c r="J452" s="141"/>
      <c r="K452" s="141"/>
      <c r="L452" s="141"/>
      <c r="M452" s="144"/>
      <c r="N452" s="144"/>
      <c r="O452" s="141"/>
      <c r="P452" s="145"/>
      <c r="Q452" s="141"/>
      <c r="R452" s="143"/>
      <c r="S452" s="141"/>
      <c r="T452" s="141"/>
      <c r="U452" s="141"/>
    </row>
    <row r="453" ht="12.75" customHeight="1">
      <c r="A453" s="141"/>
      <c r="B453" s="141"/>
      <c r="C453" s="141"/>
      <c r="D453" s="141"/>
      <c r="E453" s="142"/>
      <c r="F453" s="141"/>
      <c r="G453" s="141"/>
      <c r="H453" s="141"/>
      <c r="I453" s="141"/>
      <c r="J453" s="141"/>
      <c r="K453" s="141"/>
      <c r="L453" s="141"/>
      <c r="M453" s="144"/>
      <c r="N453" s="144"/>
      <c r="O453" s="141"/>
      <c r="P453" s="145"/>
      <c r="Q453" s="141"/>
      <c r="R453" s="143"/>
      <c r="S453" s="141"/>
      <c r="T453" s="141"/>
      <c r="U453" s="141"/>
    </row>
    <row r="454" ht="12.75" customHeight="1">
      <c r="A454" s="141"/>
      <c r="B454" s="141"/>
      <c r="C454" s="141"/>
      <c r="D454" s="141"/>
      <c r="E454" s="142"/>
      <c r="F454" s="141"/>
      <c r="G454" s="141"/>
      <c r="H454" s="141"/>
      <c r="I454" s="141"/>
      <c r="J454" s="141"/>
      <c r="K454" s="141"/>
      <c r="L454" s="141"/>
      <c r="M454" s="144"/>
      <c r="N454" s="144"/>
      <c r="O454" s="141"/>
      <c r="P454" s="145"/>
      <c r="Q454" s="141"/>
      <c r="R454" s="143"/>
      <c r="S454" s="141"/>
      <c r="T454" s="141"/>
      <c r="U454" s="141"/>
    </row>
    <row r="455" ht="12.75" customHeight="1">
      <c r="A455" s="141"/>
      <c r="B455" s="141"/>
      <c r="C455" s="141"/>
      <c r="D455" s="141"/>
      <c r="E455" s="142"/>
      <c r="F455" s="141"/>
      <c r="G455" s="141"/>
      <c r="H455" s="141"/>
      <c r="I455" s="141"/>
      <c r="J455" s="141"/>
      <c r="K455" s="141"/>
      <c r="L455" s="141"/>
      <c r="M455" s="144"/>
      <c r="N455" s="144"/>
      <c r="O455" s="141"/>
      <c r="P455" s="145"/>
      <c r="Q455" s="141"/>
      <c r="R455" s="143"/>
      <c r="S455" s="141"/>
      <c r="T455" s="141"/>
      <c r="U455" s="141"/>
    </row>
    <row r="456" ht="12.75" customHeight="1">
      <c r="A456" s="141"/>
      <c r="B456" s="141"/>
      <c r="C456" s="141"/>
      <c r="D456" s="141"/>
      <c r="E456" s="142"/>
      <c r="F456" s="141"/>
      <c r="G456" s="141"/>
      <c r="H456" s="141"/>
      <c r="I456" s="141"/>
      <c r="J456" s="141"/>
      <c r="K456" s="141"/>
      <c r="L456" s="141"/>
      <c r="M456" s="144"/>
      <c r="N456" s="144"/>
      <c r="O456" s="141"/>
      <c r="P456" s="145"/>
      <c r="Q456" s="141"/>
      <c r="R456" s="143"/>
      <c r="S456" s="141"/>
      <c r="T456" s="141"/>
      <c r="U456" s="141"/>
    </row>
    <row r="457" ht="12.75" customHeight="1">
      <c r="A457" s="141"/>
      <c r="B457" s="141"/>
      <c r="C457" s="141"/>
      <c r="D457" s="141"/>
      <c r="E457" s="142"/>
      <c r="F457" s="141"/>
      <c r="G457" s="141"/>
      <c r="H457" s="141"/>
      <c r="I457" s="141"/>
      <c r="J457" s="141"/>
      <c r="K457" s="141"/>
      <c r="L457" s="141"/>
      <c r="M457" s="144"/>
      <c r="N457" s="144"/>
      <c r="O457" s="141"/>
      <c r="P457" s="145"/>
      <c r="Q457" s="141"/>
      <c r="R457" s="143"/>
      <c r="S457" s="141"/>
      <c r="T457" s="141"/>
      <c r="U457" s="141"/>
    </row>
    <row r="458" ht="12.75" customHeight="1">
      <c r="A458" s="141"/>
      <c r="B458" s="141"/>
      <c r="C458" s="141"/>
      <c r="D458" s="141"/>
      <c r="E458" s="142"/>
      <c r="F458" s="141"/>
      <c r="G458" s="141"/>
      <c r="H458" s="141"/>
      <c r="I458" s="141"/>
      <c r="J458" s="141"/>
      <c r="K458" s="141"/>
      <c r="L458" s="141"/>
      <c r="M458" s="144"/>
      <c r="N458" s="144"/>
      <c r="O458" s="141"/>
      <c r="P458" s="145"/>
      <c r="Q458" s="141"/>
      <c r="R458" s="143"/>
      <c r="S458" s="141"/>
      <c r="T458" s="141"/>
      <c r="U458" s="141"/>
    </row>
    <row r="459" ht="12.75" customHeight="1">
      <c r="A459" s="141"/>
      <c r="B459" s="141"/>
      <c r="C459" s="141"/>
      <c r="D459" s="141"/>
      <c r="E459" s="142"/>
      <c r="F459" s="141"/>
      <c r="G459" s="141"/>
      <c r="H459" s="141"/>
      <c r="I459" s="141"/>
      <c r="J459" s="141"/>
      <c r="K459" s="141"/>
      <c r="L459" s="141"/>
      <c r="M459" s="144"/>
      <c r="N459" s="144"/>
      <c r="O459" s="141"/>
      <c r="P459" s="145"/>
      <c r="Q459" s="141"/>
      <c r="R459" s="143"/>
      <c r="S459" s="141"/>
      <c r="T459" s="141"/>
      <c r="U459" s="141"/>
    </row>
    <row r="460" ht="12.75" customHeight="1">
      <c r="A460" s="141"/>
      <c r="B460" s="141"/>
      <c r="C460" s="141"/>
      <c r="D460" s="141"/>
      <c r="E460" s="142"/>
      <c r="F460" s="141"/>
      <c r="G460" s="141"/>
      <c r="H460" s="141"/>
      <c r="I460" s="141"/>
      <c r="J460" s="141"/>
      <c r="K460" s="141"/>
      <c r="L460" s="141"/>
      <c r="M460" s="144"/>
      <c r="N460" s="144"/>
      <c r="O460" s="141"/>
      <c r="P460" s="145"/>
      <c r="Q460" s="141"/>
      <c r="R460" s="143"/>
      <c r="S460" s="141"/>
      <c r="T460" s="141"/>
      <c r="U460" s="141"/>
    </row>
    <row r="461" ht="12.75" customHeight="1">
      <c r="A461" s="141"/>
      <c r="B461" s="141"/>
      <c r="C461" s="141"/>
      <c r="D461" s="141"/>
      <c r="E461" s="142"/>
      <c r="F461" s="141"/>
      <c r="G461" s="141"/>
      <c r="H461" s="141"/>
      <c r="I461" s="141"/>
      <c r="J461" s="141"/>
      <c r="K461" s="141"/>
      <c r="L461" s="141"/>
      <c r="M461" s="144"/>
      <c r="N461" s="144"/>
      <c r="O461" s="141"/>
      <c r="P461" s="145"/>
      <c r="Q461" s="141"/>
      <c r="R461" s="143"/>
      <c r="S461" s="141"/>
      <c r="T461" s="141"/>
      <c r="U461" s="141"/>
    </row>
    <row r="462" ht="12.75" customHeight="1">
      <c r="A462" s="141"/>
      <c r="B462" s="141"/>
      <c r="C462" s="141"/>
      <c r="D462" s="141"/>
      <c r="E462" s="142"/>
      <c r="F462" s="141"/>
      <c r="G462" s="141"/>
      <c r="H462" s="141"/>
      <c r="I462" s="141"/>
      <c r="J462" s="141"/>
      <c r="K462" s="141"/>
      <c r="L462" s="141"/>
      <c r="M462" s="144"/>
      <c r="N462" s="144"/>
      <c r="O462" s="141"/>
      <c r="P462" s="145"/>
      <c r="Q462" s="141"/>
      <c r="R462" s="143"/>
      <c r="S462" s="141"/>
      <c r="T462" s="141"/>
      <c r="U462" s="141"/>
    </row>
    <row r="463" ht="12.75" customHeight="1">
      <c r="A463" s="141"/>
      <c r="B463" s="141"/>
      <c r="C463" s="141"/>
      <c r="D463" s="141"/>
      <c r="E463" s="142"/>
      <c r="F463" s="141"/>
      <c r="G463" s="141"/>
      <c r="H463" s="141"/>
      <c r="I463" s="141"/>
      <c r="J463" s="141"/>
      <c r="K463" s="141"/>
      <c r="L463" s="141"/>
      <c r="M463" s="144"/>
      <c r="N463" s="144"/>
      <c r="O463" s="141"/>
      <c r="P463" s="145"/>
      <c r="Q463" s="141"/>
      <c r="R463" s="143"/>
      <c r="S463" s="141"/>
      <c r="T463" s="141"/>
      <c r="U463" s="141"/>
    </row>
    <row r="464" ht="12.75" customHeight="1">
      <c r="A464" s="141"/>
      <c r="B464" s="141"/>
      <c r="C464" s="141"/>
      <c r="D464" s="141"/>
      <c r="E464" s="142"/>
      <c r="F464" s="141"/>
      <c r="G464" s="141"/>
      <c r="H464" s="141"/>
      <c r="I464" s="141"/>
      <c r="J464" s="141"/>
      <c r="K464" s="141"/>
      <c r="L464" s="141"/>
      <c r="M464" s="144"/>
      <c r="N464" s="144"/>
      <c r="O464" s="141"/>
      <c r="P464" s="145"/>
      <c r="Q464" s="141"/>
      <c r="R464" s="143"/>
      <c r="S464" s="141"/>
      <c r="T464" s="141"/>
      <c r="U464" s="141"/>
    </row>
    <row r="465" ht="12.75" customHeight="1">
      <c r="A465" s="141"/>
      <c r="B465" s="141"/>
      <c r="C465" s="141"/>
      <c r="D465" s="141"/>
      <c r="E465" s="142"/>
      <c r="F465" s="141"/>
      <c r="G465" s="141"/>
      <c r="H465" s="141"/>
      <c r="I465" s="141"/>
      <c r="J465" s="141"/>
      <c r="K465" s="141"/>
      <c r="L465" s="141"/>
      <c r="M465" s="144"/>
      <c r="N465" s="144"/>
      <c r="O465" s="141"/>
      <c r="P465" s="145"/>
      <c r="Q465" s="141"/>
      <c r="R465" s="143"/>
      <c r="S465" s="141"/>
      <c r="T465" s="141"/>
      <c r="U465" s="141"/>
    </row>
    <row r="466" ht="12.75" customHeight="1">
      <c r="A466" s="141"/>
      <c r="B466" s="141"/>
      <c r="C466" s="141"/>
      <c r="D466" s="141"/>
      <c r="E466" s="142"/>
      <c r="F466" s="141"/>
      <c r="G466" s="141"/>
      <c r="H466" s="141"/>
      <c r="I466" s="141"/>
      <c r="J466" s="141"/>
      <c r="K466" s="141"/>
      <c r="L466" s="141"/>
      <c r="M466" s="144"/>
      <c r="N466" s="144"/>
      <c r="O466" s="141"/>
      <c r="P466" s="145"/>
      <c r="Q466" s="141"/>
      <c r="R466" s="143"/>
      <c r="S466" s="141"/>
      <c r="T466" s="141"/>
      <c r="U466" s="141"/>
    </row>
    <row r="467" ht="12.75" customHeight="1">
      <c r="A467" s="141"/>
      <c r="B467" s="141"/>
      <c r="C467" s="141"/>
      <c r="D467" s="141"/>
      <c r="E467" s="142"/>
      <c r="F467" s="141"/>
      <c r="G467" s="141"/>
      <c r="H467" s="141"/>
      <c r="I467" s="141"/>
      <c r="J467" s="141"/>
      <c r="K467" s="141"/>
      <c r="L467" s="141"/>
      <c r="M467" s="144"/>
      <c r="N467" s="144"/>
      <c r="O467" s="141"/>
      <c r="P467" s="145"/>
      <c r="Q467" s="141"/>
      <c r="R467" s="143"/>
      <c r="S467" s="141"/>
      <c r="T467" s="141"/>
      <c r="U467" s="141"/>
    </row>
    <row r="468" ht="12.75" customHeight="1">
      <c r="A468" s="141"/>
      <c r="B468" s="141"/>
      <c r="C468" s="141"/>
      <c r="D468" s="141"/>
      <c r="E468" s="142"/>
      <c r="F468" s="141"/>
      <c r="G468" s="141"/>
      <c r="H468" s="141"/>
      <c r="I468" s="141"/>
      <c r="J468" s="141"/>
      <c r="K468" s="141"/>
      <c r="L468" s="141"/>
      <c r="M468" s="144"/>
      <c r="N468" s="144"/>
      <c r="O468" s="141"/>
      <c r="P468" s="145"/>
      <c r="Q468" s="141"/>
      <c r="R468" s="143"/>
      <c r="S468" s="141"/>
      <c r="T468" s="141"/>
      <c r="U468" s="141"/>
    </row>
    <row r="469" ht="12.75" customHeight="1">
      <c r="A469" s="141"/>
      <c r="B469" s="141"/>
      <c r="C469" s="141"/>
      <c r="D469" s="141"/>
      <c r="E469" s="142"/>
      <c r="F469" s="141"/>
      <c r="G469" s="141"/>
      <c r="H469" s="141"/>
      <c r="I469" s="141"/>
      <c r="J469" s="141"/>
      <c r="K469" s="141"/>
      <c r="L469" s="141"/>
      <c r="M469" s="144"/>
      <c r="N469" s="144"/>
      <c r="O469" s="141"/>
      <c r="P469" s="145"/>
      <c r="Q469" s="141"/>
      <c r="R469" s="143"/>
      <c r="S469" s="141"/>
      <c r="T469" s="141"/>
      <c r="U469" s="141"/>
    </row>
    <row r="470" ht="12.75" customHeight="1">
      <c r="A470" s="141"/>
      <c r="B470" s="141"/>
      <c r="C470" s="141"/>
      <c r="D470" s="141"/>
      <c r="E470" s="142"/>
      <c r="F470" s="141"/>
      <c r="G470" s="141"/>
      <c r="H470" s="141"/>
      <c r="I470" s="141"/>
      <c r="J470" s="141"/>
      <c r="K470" s="141"/>
      <c r="L470" s="141"/>
      <c r="M470" s="144"/>
      <c r="N470" s="144"/>
      <c r="O470" s="141"/>
      <c r="P470" s="145"/>
      <c r="Q470" s="141"/>
      <c r="R470" s="143"/>
      <c r="S470" s="141"/>
      <c r="T470" s="141"/>
      <c r="U470" s="141"/>
    </row>
    <row r="471" ht="12.75" customHeight="1">
      <c r="A471" s="141"/>
      <c r="B471" s="141"/>
      <c r="C471" s="141"/>
      <c r="D471" s="141"/>
      <c r="E471" s="142"/>
      <c r="F471" s="141"/>
      <c r="G471" s="141"/>
      <c r="H471" s="141"/>
      <c r="I471" s="141"/>
      <c r="J471" s="141"/>
      <c r="K471" s="141"/>
      <c r="L471" s="141"/>
      <c r="M471" s="144"/>
      <c r="N471" s="144"/>
      <c r="O471" s="141"/>
      <c r="P471" s="145"/>
      <c r="Q471" s="141"/>
      <c r="R471" s="143"/>
      <c r="S471" s="141"/>
      <c r="T471" s="141"/>
      <c r="U471" s="141"/>
    </row>
    <row r="472" ht="12.75" customHeight="1">
      <c r="A472" s="141"/>
      <c r="B472" s="141"/>
      <c r="C472" s="141"/>
      <c r="D472" s="141"/>
      <c r="E472" s="142"/>
      <c r="F472" s="141"/>
      <c r="G472" s="141"/>
      <c r="H472" s="141"/>
      <c r="I472" s="141"/>
      <c r="J472" s="141"/>
      <c r="K472" s="141"/>
      <c r="L472" s="141"/>
      <c r="M472" s="144"/>
      <c r="N472" s="144"/>
      <c r="O472" s="141"/>
      <c r="P472" s="145"/>
      <c r="Q472" s="141"/>
      <c r="R472" s="143"/>
      <c r="S472" s="141"/>
      <c r="T472" s="141"/>
      <c r="U472" s="141"/>
    </row>
    <row r="473" ht="12.75" customHeight="1">
      <c r="A473" s="141"/>
      <c r="B473" s="141"/>
      <c r="C473" s="141"/>
      <c r="D473" s="141"/>
      <c r="E473" s="142"/>
      <c r="F473" s="141"/>
      <c r="G473" s="141"/>
      <c r="H473" s="141"/>
      <c r="I473" s="141"/>
      <c r="J473" s="141"/>
      <c r="K473" s="141"/>
      <c r="L473" s="141"/>
      <c r="M473" s="144"/>
      <c r="N473" s="144"/>
      <c r="O473" s="141"/>
      <c r="P473" s="145"/>
      <c r="Q473" s="141"/>
      <c r="R473" s="143"/>
      <c r="S473" s="141"/>
      <c r="T473" s="141"/>
      <c r="U473" s="141"/>
    </row>
    <row r="474" ht="12.75" customHeight="1">
      <c r="A474" s="141"/>
      <c r="B474" s="141"/>
      <c r="C474" s="141"/>
      <c r="D474" s="141"/>
      <c r="E474" s="142"/>
      <c r="F474" s="141"/>
      <c r="G474" s="141"/>
      <c r="H474" s="141"/>
      <c r="I474" s="141"/>
      <c r="J474" s="141"/>
      <c r="K474" s="141"/>
      <c r="L474" s="141"/>
      <c r="M474" s="144"/>
      <c r="N474" s="144"/>
      <c r="O474" s="141"/>
      <c r="P474" s="145"/>
      <c r="Q474" s="141"/>
      <c r="R474" s="143"/>
      <c r="S474" s="141"/>
      <c r="T474" s="141"/>
      <c r="U474" s="141"/>
    </row>
    <row r="475" ht="12.75" customHeight="1">
      <c r="A475" s="141"/>
      <c r="B475" s="141"/>
      <c r="C475" s="141"/>
      <c r="D475" s="141"/>
      <c r="E475" s="142"/>
      <c r="F475" s="141"/>
      <c r="G475" s="141"/>
      <c r="H475" s="141"/>
      <c r="I475" s="141"/>
      <c r="J475" s="141"/>
      <c r="K475" s="141"/>
      <c r="L475" s="141"/>
      <c r="M475" s="144"/>
      <c r="N475" s="144"/>
      <c r="O475" s="141"/>
      <c r="P475" s="145"/>
      <c r="Q475" s="141"/>
      <c r="R475" s="143"/>
      <c r="S475" s="141"/>
      <c r="T475" s="141"/>
      <c r="U475" s="141"/>
    </row>
    <row r="476" ht="12.75" customHeight="1">
      <c r="A476" s="141"/>
      <c r="B476" s="141"/>
      <c r="C476" s="141"/>
      <c r="D476" s="141"/>
      <c r="E476" s="142"/>
      <c r="F476" s="141"/>
      <c r="G476" s="141"/>
      <c r="H476" s="141"/>
      <c r="I476" s="141"/>
      <c r="J476" s="141"/>
      <c r="K476" s="141"/>
      <c r="L476" s="141"/>
      <c r="M476" s="144"/>
      <c r="N476" s="144"/>
      <c r="O476" s="141"/>
      <c r="P476" s="145"/>
      <c r="Q476" s="141"/>
      <c r="R476" s="143"/>
      <c r="S476" s="141"/>
      <c r="T476" s="141"/>
      <c r="U476" s="141"/>
    </row>
    <row r="477" ht="12.75" customHeight="1">
      <c r="A477" s="141"/>
      <c r="B477" s="141"/>
      <c r="C477" s="141"/>
      <c r="D477" s="141"/>
      <c r="E477" s="142"/>
      <c r="F477" s="141"/>
      <c r="G477" s="141"/>
      <c r="H477" s="141"/>
      <c r="I477" s="141"/>
      <c r="J477" s="141"/>
      <c r="K477" s="141"/>
      <c r="L477" s="141"/>
      <c r="M477" s="144"/>
      <c r="N477" s="144"/>
      <c r="O477" s="141"/>
      <c r="P477" s="145"/>
      <c r="Q477" s="141"/>
      <c r="R477" s="143"/>
      <c r="S477" s="141"/>
      <c r="T477" s="141"/>
      <c r="U477" s="141"/>
    </row>
    <row r="478" ht="12.75" customHeight="1">
      <c r="A478" s="141"/>
      <c r="B478" s="141"/>
      <c r="C478" s="141"/>
      <c r="D478" s="141"/>
      <c r="E478" s="142"/>
      <c r="F478" s="141"/>
      <c r="G478" s="141"/>
      <c r="H478" s="141"/>
      <c r="I478" s="141"/>
      <c r="J478" s="141"/>
      <c r="K478" s="141"/>
      <c r="L478" s="141"/>
      <c r="M478" s="144"/>
      <c r="N478" s="144"/>
      <c r="O478" s="141"/>
      <c r="P478" s="145"/>
      <c r="Q478" s="141"/>
      <c r="R478" s="143"/>
      <c r="S478" s="141"/>
      <c r="T478" s="141"/>
      <c r="U478" s="141"/>
    </row>
    <row r="479" ht="12.75" customHeight="1">
      <c r="A479" s="141"/>
      <c r="B479" s="141"/>
      <c r="C479" s="141"/>
      <c r="D479" s="141"/>
      <c r="E479" s="142"/>
      <c r="F479" s="141"/>
      <c r="G479" s="141"/>
      <c r="H479" s="141"/>
      <c r="I479" s="141"/>
      <c r="J479" s="141"/>
      <c r="K479" s="141"/>
      <c r="L479" s="141"/>
      <c r="M479" s="144"/>
      <c r="N479" s="144"/>
      <c r="O479" s="141"/>
      <c r="P479" s="145"/>
      <c r="Q479" s="141"/>
      <c r="R479" s="143"/>
      <c r="S479" s="141"/>
      <c r="T479" s="141"/>
      <c r="U479" s="141"/>
    </row>
    <row r="480" ht="12.75" customHeight="1">
      <c r="A480" s="141"/>
      <c r="B480" s="141"/>
      <c r="C480" s="141"/>
      <c r="D480" s="141"/>
      <c r="E480" s="142"/>
      <c r="F480" s="141"/>
      <c r="G480" s="141"/>
      <c r="H480" s="141"/>
      <c r="I480" s="141"/>
      <c r="J480" s="141"/>
      <c r="K480" s="141"/>
      <c r="L480" s="141"/>
      <c r="M480" s="144"/>
      <c r="N480" s="144"/>
      <c r="O480" s="141"/>
      <c r="P480" s="145"/>
      <c r="Q480" s="141"/>
      <c r="R480" s="143"/>
      <c r="S480" s="141"/>
      <c r="T480" s="141"/>
      <c r="U480" s="141"/>
    </row>
    <row r="481" ht="12.75" customHeight="1">
      <c r="A481" s="141"/>
      <c r="B481" s="141"/>
      <c r="C481" s="141"/>
      <c r="D481" s="141"/>
      <c r="E481" s="142"/>
      <c r="F481" s="141"/>
      <c r="G481" s="141"/>
      <c r="H481" s="141"/>
      <c r="I481" s="141"/>
      <c r="J481" s="141"/>
      <c r="K481" s="141"/>
      <c r="L481" s="141"/>
      <c r="M481" s="144"/>
      <c r="N481" s="144"/>
      <c r="O481" s="141"/>
      <c r="P481" s="145"/>
      <c r="Q481" s="141"/>
      <c r="R481" s="143"/>
      <c r="S481" s="141"/>
      <c r="T481" s="141"/>
      <c r="U481" s="141"/>
    </row>
    <row r="482" ht="12.75" customHeight="1">
      <c r="A482" s="141"/>
      <c r="B482" s="141"/>
      <c r="C482" s="141"/>
      <c r="D482" s="141"/>
      <c r="E482" s="142"/>
      <c r="F482" s="141"/>
      <c r="G482" s="141"/>
      <c r="H482" s="141"/>
      <c r="I482" s="141"/>
      <c r="J482" s="141"/>
      <c r="K482" s="141"/>
      <c r="L482" s="141"/>
      <c r="M482" s="144"/>
      <c r="N482" s="144"/>
      <c r="O482" s="141"/>
      <c r="P482" s="145"/>
      <c r="Q482" s="141"/>
      <c r="R482" s="143"/>
      <c r="S482" s="141"/>
      <c r="T482" s="141"/>
      <c r="U482" s="141"/>
    </row>
    <row r="483" ht="12.75" customHeight="1">
      <c r="A483" s="141"/>
      <c r="B483" s="141"/>
      <c r="C483" s="141"/>
      <c r="D483" s="141"/>
      <c r="E483" s="142"/>
      <c r="F483" s="141"/>
      <c r="G483" s="141"/>
      <c r="H483" s="141"/>
      <c r="I483" s="141"/>
      <c r="J483" s="141"/>
      <c r="K483" s="141"/>
      <c r="L483" s="141"/>
      <c r="M483" s="144"/>
      <c r="N483" s="144"/>
      <c r="O483" s="141"/>
      <c r="P483" s="145"/>
      <c r="Q483" s="141"/>
      <c r="R483" s="143"/>
      <c r="S483" s="141"/>
      <c r="T483" s="141"/>
      <c r="U483" s="141"/>
    </row>
    <row r="484" ht="12.75" customHeight="1">
      <c r="A484" s="141"/>
      <c r="B484" s="141"/>
      <c r="C484" s="141"/>
      <c r="D484" s="141"/>
      <c r="E484" s="142"/>
      <c r="F484" s="141"/>
      <c r="G484" s="141"/>
      <c r="H484" s="141"/>
      <c r="I484" s="141"/>
      <c r="J484" s="141"/>
      <c r="K484" s="141"/>
      <c r="L484" s="141"/>
      <c r="M484" s="144"/>
      <c r="N484" s="144"/>
      <c r="O484" s="141"/>
      <c r="P484" s="145"/>
      <c r="Q484" s="141"/>
      <c r="R484" s="143"/>
      <c r="S484" s="141"/>
      <c r="T484" s="141"/>
      <c r="U484" s="141"/>
    </row>
    <row r="485" ht="12.75" customHeight="1">
      <c r="A485" s="141"/>
      <c r="B485" s="141"/>
      <c r="C485" s="141"/>
      <c r="D485" s="141"/>
      <c r="E485" s="142"/>
      <c r="F485" s="141"/>
      <c r="G485" s="141"/>
      <c r="H485" s="141"/>
      <c r="I485" s="141"/>
      <c r="J485" s="141"/>
      <c r="K485" s="141"/>
      <c r="L485" s="141"/>
      <c r="M485" s="144"/>
      <c r="N485" s="144"/>
      <c r="O485" s="141"/>
      <c r="P485" s="145"/>
      <c r="Q485" s="141"/>
      <c r="R485" s="143"/>
      <c r="S485" s="141"/>
      <c r="T485" s="141"/>
      <c r="U485" s="141"/>
    </row>
    <row r="486" ht="12.75" customHeight="1">
      <c r="A486" s="141"/>
      <c r="B486" s="141"/>
      <c r="C486" s="141"/>
      <c r="D486" s="141"/>
      <c r="E486" s="142"/>
      <c r="F486" s="141"/>
      <c r="G486" s="141"/>
      <c r="H486" s="141"/>
      <c r="I486" s="141"/>
      <c r="J486" s="141"/>
      <c r="K486" s="141"/>
      <c r="L486" s="141"/>
      <c r="M486" s="144"/>
      <c r="N486" s="144"/>
      <c r="O486" s="141"/>
      <c r="P486" s="145"/>
      <c r="Q486" s="141"/>
      <c r="R486" s="143"/>
      <c r="S486" s="141"/>
      <c r="T486" s="141"/>
      <c r="U486" s="141"/>
    </row>
    <row r="487" ht="12.75" customHeight="1">
      <c r="A487" s="141"/>
      <c r="B487" s="141"/>
      <c r="C487" s="141"/>
      <c r="D487" s="141"/>
      <c r="E487" s="142"/>
      <c r="F487" s="141"/>
      <c r="G487" s="141"/>
      <c r="H487" s="141"/>
      <c r="I487" s="141"/>
      <c r="J487" s="141"/>
      <c r="K487" s="141"/>
      <c r="L487" s="141"/>
      <c r="M487" s="144"/>
      <c r="N487" s="144"/>
      <c r="O487" s="141"/>
      <c r="P487" s="145"/>
      <c r="Q487" s="141"/>
      <c r="R487" s="143"/>
      <c r="S487" s="141"/>
      <c r="T487" s="141"/>
      <c r="U487" s="141"/>
    </row>
    <row r="488" ht="12.75" customHeight="1">
      <c r="A488" s="141"/>
      <c r="B488" s="141"/>
      <c r="C488" s="141"/>
      <c r="D488" s="141"/>
      <c r="E488" s="142"/>
      <c r="F488" s="141"/>
      <c r="G488" s="141"/>
      <c r="H488" s="141"/>
      <c r="I488" s="141"/>
      <c r="J488" s="141"/>
      <c r="K488" s="141"/>
      <c r="L488" s="141"/>
      <c r="M488" s="144"/>
      <c r="N488" s="144"/>
      <c r="O488" s="141"/>
      <c r="P488" s="145"/>
      <c r="Q488" s="141"/>
      <c r="R488" s="143"/>
      <c r="S488" s="141"/>
      <c r="T488" s="141"/>
      <c r="U488" s="141"/>
    </row>
    <row r="489" ht="12.75" customHeight="1">
      <c r="A489" s="141"/>
      <c r="B489" s="141"/>
      <c r="C489" s="141"/>
      <c r="D489" s="141"/>
      <c r="E489" s="142"/>
      <c r="F489" s="141"/>
      <c r="G489" s="141"/>
      <c r="H489" s="141"/>
      <c r="I489" s="141"/>
      <c r="J489" s="141"/>
      <c r="K489" s="141"/>
      <c r="L489" s="141"/>
      <c r="M489" s="144"/>
      <c r="N489" s="144"/>
      <c r="O489" s="141"/>
      <c r="P489" s="145"/>
      <c r="Q489" s="141"/>
      <c r="R489" s="143"/>
      <c r="S489" s="141"/>
      <c r="T489" s="141"/>
      <c r="U489" s="141"/>
    </row>
    <row r="490" ht="12.75" customHeight="1">
      <c r="A490" s="141"/>
      <c r="B490" s="141"/>
      <c r="C490" s="141"/>
      <c r="D490" s="141"/>
      <c r="E490" s="142"/>
      <c r="F490" s="141"/>
      <c r="G490" s="141"/>
      <c r="H490" s="141"/>
      <c r="I490" s="141"/>
      <c r="J490" s="141"/>
      <c r="K490" s="141"/>
      <c r="L490" s="141"/>
      <c r="M490" s="144"/>
      <c r="N490" s="144"/>
      <c r="O490" s="141"/>
      <c r="P490" s="145"/>
      <c r="Q490" s="141"/>
      <c r="R490" s="143"/>
      <c r="S490" s="141"/>
      <c r="T490" s="141"/>
      <c r="U490" s="141"/>
    </row>
    <row r="491" ht="12.75" customHeight="1">
      <c r="A491" s="141"/>
      <c r="B491" s="141"/>
      <c r="C491" s="141"/>
      <c r="D491" s="141"/>
      <c r="E491" s="142"/>
      <c r="F491" s="141"/>
      <c r="G491" s="141"/>
      <c r="H491" s="141"/>
      <c r="I491" s="141"/>
      <c r="J491" s="141"/>
      <c r="K491" s="141"/>
      <c r="L491" s="141"/>
      <c r="M491" s="144"/>
      <c r="N491" s="144"/>
      <c r="O491" s="141"/>
      <c r="P491" s="145"/>
      <c r="Q491" s="141"/>
      <c r="R491" s="143"/>
      <c r="S491" s="141"/>
      <c r="T491" s="141"/>
      <c r="U491" s="141"/>
    </row>
    <row r="492" ht="12.75" customHeight="1">
      <c r="A492" s="141"/>
      <c r="B492" s="141"/>
      <c r="C492" s="141"/>
      <c r="D492" s="141"/>
      <c r="E492" s="142"/>
      <c r="F492" s="141"/>
      <c r="G492" s="141"/>
      <c r="H492" s="141"/>
      <c r="I492" s="141"/>
      <c r="J492" s="141"/>
      <c r="K492" s="141"/>
      <c r="L492" s="141"/>
      <c r="M492" s="144"/>
      <c r="N492" s="144"/>
      <c r="O492" s="141"/>
      <c r="P492" s="145"/>
      <c r="Q492" s="141"/>
      <c r="R492" s="143"/>
      <c r="S492" s="141"/>
      <c r="T492" s="141"/>
      <c r="U492" s="141"/>
    </row>
    <row r="493" ht="12.75" customHeight="1">
      <c r="A493" s="141"/>
      <c r="B493" s="141"/>
      <c r="C493" s="141"/>
      <c r="D493" s="141"/>
      <c r="E493" s="142"/>
      <c r="F493" s="141"/>
      <c r="G493" s="141"/>
      <c r="H493" s="141"/>
      <c r="I493" s="141"/>
      <c r="J493" s="141"/>
      <c r="K493" s="141"/>
      <c r="L493" s="141"/>
      <c r="M493" s="144"/>
      <c r="N493" s="144"/>
      <c r="O493" s="141"/>
      <c r="P493" s="145"/>
      <c r="Q493" s="141"/>
      <c r="R493" s="143"/>
      <c r="S493" s="141"/>
      <c r="T493" s="141"/>
      <c r="U493" s="141"/>
    </row>
    <row r="494" ht="12.75" customHeight="1">
      <c r="A494" s="141"/>
      <c r="B494" s="141"/>
      <c r="C494" s="141"/>
      <c r="D494" s="141"/>
      <c r="E494" s="142"/>
      <c r="F494" s="141"/>
      <c r="G494" s="141"/>
      <c r="H494" s="141"/>
      <c r="I494" s="141"/>
      <c r="J494" s="141"/>
      <c r="K494" s="141"/>
      <c r="L494" s="141"/>
      <c r="M494" s="144"/>
      <c r="N494" s="144"/>
      <c r="O494" s="141"/>
      <c r="P494" s="145"/>
      <c r="Q494" s="141"/>
      <c r="R494" s="143"/>
      <c r="S494" s="141"/>
      <c r="T494" s="141"/>
      <c r="U494" s="141"/>
    </row>
    <row r="495" ht="12.75" customHeight="1">
      <c r="A495" s="141"/>
      <c r="B495" s="141"/>
      <c r="C495" s="141"/>
      <c r="D495" s="141"/>
      <c r="E495" s="142"/>
      <c r="F495" s="141"/>
      <c r="G495" s="141"/>
      <c r="H495" s="141"/>
      <c r="I495" s="141"/>
      <c r="J495" s="141"/>
      <c r="K495" s="141"/>
      <c r="L495" s="141"/>
      <c r="M495" s="144"/>
      <c r="N495" s="144"/>
      <c r="O495" s="141"/>
      <c r="P495" s="145"/>
      <c r="Q495" s="141"/>
      <c r="R495" s="143"/>
      <c r="S495" s="141"/>
      <c r="T495" s="141"/>
      <c r="U495" s="141"/>
    </row>
    <row r="496" ht="12.75" customHeight="1">
      <c r="A496" s="141"/>
      <c r="B496" s="141"/>
      <c r="C496" s="141"/>
      <c r="D496" s="141"/>
      <c r="E496" s="142"/>
      <c r="F496" s="141"/>
      <c r="G496" s="141"/>
      <c r="H496" s="141"/>
      <c r="I496" s="141"/>
      <c r="J496" s="141"/>
      <c r="K496" s="141"/>
      <c r="L496" s="141"/>
      <c r="M496" s="144"/>
      <c r="N496" s="144"/>
      <c r="O496" s="141"/>
      <c r="P496" s="145"/>
      <c r="Q496" s="141"/>
      <c r="R496" s="143"/>
      <c r="S496" s="141"/>
      <c r="T496" s="141"/>
      <c r="U496" s="141"/>
    </row>
    <row r="497" ht="12.75" customHeight="1">
      <c r="A497" s="141"/>
      <c r="B497" s="141"/>
      <c r="C497" s="141"/>
      <c r="D497" s="141"/>
      <c r="E497" s="142"/>
      <c r="F497" s="141"/>
      <c r="G497" s="141"/>
      <c r="H497" s="141"/>
      <c r="I497" s="141"/>
      <c r="J497" s="141"/>
      <c r="K497" s="141"/>
      <c r="L497" s="141"/>
      <c r="M497" s="144"/>
      <c r="N497" s="144"/>
      <c r="O497" s="141"/>
      <c r="P497" s="145"/>
      <c r="Q497" s="141"/>
      <c r="R497" s="143"/>
      <c r="S497" s="141"/>
      <c r="T497" s="141"/>
      <c r="U497" s="141"/>
    </row>
    <row r="498" ht="12.75" customHeight="1">
      <c r="A498" s="141"/>
      <c r="B498" s="141"/>
      <c r="C498" s="141"/>
      <c r="D498" s="141"/>
      <c r="E498" s="142"/>
      <c r="F498" s="141"/>
      <c r="G498" s="141"/>
      <c r="H498" s="141"/>
      <c r="I498" s="141"/>
      <c r="J498" s="141"/>
      <c r="K498" s="141"/>
      <c r="L498" s="141"/>
      <c r="M498" s="144"/>
      <c r="N498" s="144"/>
      <c r="O498" s="141"/>
      <c r="P498" s="145"/>
      <c r="Q498" s="141"/>
      <c r="R498" s="143"/>
      <c r="S498" s="141"/>
      <c r="T498" s="141"/>
      <c r="U498" s="141"/>
    </row>
    <row r="499" ht="12.75" customHeight="1">
      <c r="A499" s="141"/>
      <c r="B499" s="141"/>
      <c r="C499" s="141"/>
      <c r="D499" s="141"/>
      <c r="E499" s="142"/>
      <c r="F499" s="141"/>
      <c r="G499" s="141"/>
      <c r="H499" s="141"/>
      <c r="I499" s="141"/>
      <c r="J499" s="141"/>
      <c r="K499" s="141"/>
      <c r="L499" s="141"/>
      <c r="M499" s="144"/>
      <c r="N499" s="144"/>
      <c r="O499" s="141"/>
      <c r="P499" s="145"/>
      <c r="Q499" s="141"/>
      <c r="R499" s="143"/>
      <c r="S499" s="141"/>
      <c r="T499" s="141"/>
      <c r="U499" s="141"/>
    </row>
    <row r="500" ht="12.75" customHeight="1">
      <c r="A500" s="141"/>
      <c r="B500" s="141"/>
      <c r="C500" s="141"/>
      <c r="D500" s="141"/>
      <c r="E500" s="142"/>
      <c r="F500" s="141"/>
      <c r="G500" s="141"/>
      <c r="H500" s="141"/>
      <c r="I500" s="141"/>
      <c r="J500" s="141"/>
      <c r="K500" s="141"/>
      <c r="L500" s="141"/>
      <c r="M500" s="144"/>
      <c r="N500" s="144"/>
      <c r="O500" s="141"/>
      <c r="P500" s="145"/>
      <c r="Q500" s="141"/>
      <c r="R500" s="143"/>
      <c r="S500" s="141"/>
      <c r="T500" s="141"/>
      <c r="U500" s="141"/>
    </row>
    <row r="501" ht="12.75" customHeight="1">
      <c r="A501" s="141"/>
      <c r="B501" s="141"/>
      <c r="C501" s="141"/>
      <c r="D501" s="141"/>
      <c r="E501" s="142"/>
      <c r="F501" s="141"/>
      <c r="G501" s="141"/>
      <c r="H501" s="141"/>
      <c r="I501" s="141"/>
      <c r="J501" s="141"/>
      <c r="K501" s="141"/>
      <c r="L501" s="141"/>
      <c r="M501" s="144"/>
      <c r="N501" s="144"/>
      <c r="O501" s="141"/>
      <c r="P501" s="145"/>
      <c r="Q501" s="141"/>
      <c r="R501" s="143"/>
      <c r="S501" s="141"/>
      <c r="T501" s="141"/>
      <c r="U501" s="141"/>
    </row>
    <row r="502" ht="12.75" customHeight="1">
      <c r="A502" s="141"/>
      <c r="B502" s="141"/>
      <c r="C502" s="141"/>
      <c r="D502" s="141"/>
      <c r="E502" s="142"/>
      <c r="F502" s="141"/>
      <c r="G502" s="141"/>
      <c r="H502" s="141"/>
      <c r="I502" s="141"/>
      <c r="J502" s="141"/>
      <c r="K502" s="141"/>
      <c r="L502" s="141"/>
      <c r="M502" s="144"/>
      <c r="N502" s="144"/>
      <c r="O502" s="141"/>
      <c r="P502" s="145"/>
      <c r="Q502" s="141"/>
      <c r="R502" s="143"/>
      <c r="S502" s="141"/>
      <c r="T502" s="141"/>
      <c r="U502" s="141"/>
    </row>
    <row r="503" ht="12.75" customHeight="1">
      <c r="A503" s="141"/>
      <c r="B503" s="141"/>
      <c r="C503" s="141"/>
      <c r="D503" s="141"/>
      <c r="E503" s="142"/>
      <c r="F503" s="141"/>
      <c r="G503" s="141"/>
      <c r="H503" s="141"/>
      <c r="I503" s="141"/>
      <c r="J503" s="141"/>
      <c r="K503" s="141"/>
      <c r="L503" s="141"/>
      <c r="M503" s="144"/>
      <c r="N503" s="144"/>
      <c r="O503" s="141"/>
      <c r="P503" s="145"/>
      <c r="Q503" s="141"/>
      <c r="R503" s="143"/>
      <c r="S503" s="141"/>
      <c r="T503" s="141"/>
      <c r="U503" s="141"/>
    </row>
    <row r="504" ht="12.75" customHeight="1">
      <c r="A504" s="141"/>
      <c r="B504" s="141"/>
      <c r="C504" s="141"/>
      <c r="D504" s="141"/>
      <c r="E504" s="142"/>
      <c r="F504" s="141"/>
      <c r="G504" s="141"/>
      <c r="H504" s="141"/>
      <c r="I504" s="141"/>
      <c r="J504" s="141"/>
      <c r="K504" s="141"/>
      <c r="L504" s="141"/>
      <c r="M504" s="144"/>
      <c r="N504" s="144"/>
      <c r="O504" s="141"/>
      <c r="P504" s="145"/>
      <c r="Q504" s="141"/>
      <c r="R504" s="143"/>
      <c r="S504" s="141"/>
      <c r="T504" s="141"/>
      <c r="U504" s="141"/>
    </row>
    <row r="505" ht="12.75" customHeight="1">
      <c r="A505" s="141"/>
      <c r="B505" s="141"/>
      <c r="C505" s="141"/>
      <c r="D505" s="141"/>
      <c r="E505" s="142"/>
      <c r="F505" s="141"/>
      <c r="G505" s="141"/>
      <c r="H505" s="141"/>
      <c r="I505" s="141"/>
      <c r="J505" s="141"/>
      <c r="K505" s="141"/>
      <c r="L505" s="141"/>
      <c r="M505" s="144"/>
      <c r="N505" s="144"/>
      <c r="O505" s="141"/>
      <c r="P505" s="145"/>
      <c r="Q505" s="141"/>
      <c r="R505" s="143"/>
      <c r="S505" s="141"/>
      <c r="T505" s="141"/>
      <c r="U505" s="141"/>
    </row>
    <row r="506" ht="12.75" customHeight="1">
      <c r="A506" s="141"/>
      <c r="B506" s="141"/>
      <c r="C506" s="141"/>
      <c r="D506" s="141"/>
      <c r="E506" s="142"/>
      <c r="F506" s="141"/>
      <c r="G506" s="141"/>
      <c r="H506" s="141"/>
      <c r="I506" s="141"/>
      <c r="J506" s="141"/>
      <c r="K506" s="141"/>
      <c r="L506" s="141"/>
      <c r="M506" s="144"/>
      <c r="N506" s="144"/>
      <c r="O506" s="141"/>
      <c r="P506" s="145"/>
      <c r="Q506" s="141"/>
      <c r="R506" s="143"/>
      <c r="S506" s="141"/>
      <c r="T506" s="141"/>
      <c r="U506" s="141"/>
    </row>
    <row r="507" ht="12.75" customHeight="1">
      <c r="A507" s="141"/>
      <c r="B507" s="141"/>
      <c r="C507" s="141"/>
      <c r="D507" s="141"/>
      <c r="E507" s="142"/>
      <c r="F507" s="141"/>
      <c r="G507" s="141"/>
      <c r="H507" s="141"/>
      <c r="I507" s="141"/>
      <c r="J507" s="141"/>
      <c r="K507" s="141"/>
      <c r="L507" s="141"/>
      <c r="M507" s="144"/>
      <c r="N507" s="144"/>
      <c r="O507" s="141"/>
      <c r="P507" s="145"/>
      <c r="Q507" s="141"/>
      <c r="R507" s="143"/>
      <c r="S507" s="141"/>
      <c r="T507" s="141"/>
      <c r="U507" s="141"/>
    </row>
    <row r="508" ht="12.75" customHeight="1">
      <c r="A508" s="141"/>
      <c r="B508" s="141"/>
      <c r="C508" s="141"/>
      <c r="D508" s="141"/>
      <c r="E508" s="142"/>
      <c r="F508" s="141"/>
      <c r="G508" s="141"/>
      <c r="H508" s="141"/>
      <c r="I508" s="141"/>
      <c r="J508" s="141"/>
      <c r="K508" s="141"/>
      <c r="L508" s="141"/>
      <c r="M508" s="144"/>
      <c r="N508" s="144"/>
      <c r="O508" s="141"/>
      <c r="P508" s="145"/>
      <c r="Q508" s="141"/>
      <c r="R508" s="143"/>
      <c r="S508" s="141"/>
      <c r="T508" s="141"/>
      <c r="U508" s="141"/>
    </row>
    <row r="509" ht="12.75" customHeight="1">
      <c r="A509" s="141"/>
      <c r="B509" s="141"/>
      <c r="C509" s="141"/>
      <c r="D509" s="141"/>
      <c r="E509" s="142"/>
      <c r="F509" s="141"/>
      <c r="G509" s="141"/>
      <c r="H509" s="141"/>
      <c r="I509" s="141"/>
      <c r="J509" s="141"/>
      <c r="K509" s="141"/>
      <c r="L509" s="141"/>
      <c r="M509" s="144"/>
      <c r="N509" s="144"/>
      <c r="O509" s="141"/>
      <c r="P509" s="145"/>
      <c r="Q509" s="141"/>
      <c r="R509" s="143"/>
      <c r="S509" s="141"/>
      <c r="T509" s="141"/>
      <c r="U509" s="141"/>
    </row>
    <row r="510" ht="12.75" customHeight="1">
      <c r="A510" s="141"/>
      <c r="B510" s="141"/>
      <c r="C510" s="141"/>
      <c r="D510" s="141"/>
      <c r="E510" s="142"/>
      <c r="F510" s="141"/>
      <c r="G510" s="141"/>
      <c r="H510" s="141"/>
      <c r="I510" s="141"/>
      <c r="J510" s="141"/>
      <c r="K510" s="141"/>
      <c r="L510" s="141"/>
      <c r="M510" s="144"/>
      <c r="N510" s="144"/>
      <c r="O510" s="141"/>
      <c r="P510" s="145"/>
      <c r="Q510" s="141"/>
      <c r="R510" s="143"/>
      <c r="S510" s="141"/>
      <c r="T510" s="141"/>
      <c r="U510" s="141"/>
    </row>
    <row r="511" ht="12.75" customHeight="1">
      <c r="A511" s="141"/>
      <c r="B511" s="141"/>
      <c r="C511" s="141"/>
      <c r="D511" s="141"/>
      <c r="E511" s="142"/>
      <c r="F511" s="141"/>
      <c r="G511" s="141"/>
      <c r="H511" s="141"/>
      <c r="I511" s="141"/>
      <c r="J511" s="141"/>
      <c r="K511" s="141"/>
      <c r="L511" s="141"/>
      <c r="M511" s="144"/>
      <c r="N511" s="144"/>
      <c r="O511" s="141"/>
      <c r="P511" s="145"/>
      <c r="Q511" s="141"/>
      <c r="R511" s="143"/>
      <c r="S511" s="141"/>
      <c r="T511" s="141"/>
      <c r="U511" s="141"/>
    </row>
    <row r="512" ht="12.75" customHeight="1">
      <c r="A512" s="141"/>
      <c r="B512" s="141"/>
      <c r="C512" s="141"/>
      <c r="D512" s="141"/>
      <c r="E512" s="142"/>
      <c r="F512" s="141"/>
      <c r="G512" s="141"/>
      <c r="H512" s="141"/>
      <c r="I512" s="141"/>
      <c r="J512" s="141"/>
      <c r="K512" s="141"/>
      <c r="L512" s="141"/>
      <c r="M512" s="144"/>
      <c r="N512" s="144"/>
      <c r="O512" s="141"/>
      <c r="P512" s="145"/>
      <c r="Q512" s="141"/>
      <c r="R512" s="143"/>
      <c r="S512" s="141"/>
      <c r="T512" s="141"/>
      <c r="U512" s="141"/>
    </row>
    <row r="513" ht="12.75" customHeight="1">
      <c r="A513" s="141"/>
      <c r="B513" s="141"/>
      <c r="C513" s="141"/>
      <c r="D513" s="141"/>
      <c r="E513" s="142"/>
      <c r="F513" s="141"/>
      <c r="G513" s="141"/>
      <c r="H513" s="141"/>
      <c r="I513" s="141"/>
      <c r="J513" s="141"/>
      <c r="K513" s="141"/>
      <c r="L513" s="141"/>
      <c r="M513" s="144"/>
      <c r="N513" s="144"/>
      <c r="O513" s="141"/>
      <c r="P513" s="145"/>
      <c r="Q513" s="141"/>
      <c r="R513" s="143"/>
      <c r="S513" s="141"/>
      <c r="T513" s="141"/>
      <c r="U513" s="141"/>
    </row>
    <row r="514" ht="12.75" customHeight="1">
      <c r="A514" s="141"/>
      <c r="B514" s="141"/>
      <c r="C514" s="141"/>
      <c r="D514" s="141"/>
      <c r="E514" s="142"/>
      <c r="F514" s="141"/>
      <c r="G514" s="141"/>
      <c r="H514" s="141"/>
      <c r="I514" s="141"/>
      <c r="J514" s="141"/>
      <c r="K514" s="141"/>
      <c r="L514" s="141"/>
      <c r="M514" s="144"/>
      <c r="N514" s="144"/>
      <c r="O514" s="141"/>
      <c r="P514" s="145"/>
      <c r="Q514" s="141"/>
      <c r="R514" s="143"/>
      <c r="S514" s="141"/>
      <c r="T514" s="141"/>
      <c r="U514" s="141"/>
    </row>
    <row r="515" ht="12.75" customHeight="1">
      <c r="A515" s="141"/>
      <c r="B515" s="141"/>
      <c r="C515" s="141"/>
      <c r="D515" s="141"/>
      <c r="E515" s="142"/>
      <c r="F515" s="141"/>
      <c r="G515" s="141"/>
      <c r="H515" s="141"/>
      <c r="I515" s="141"/>
      <c r="J515" s="141"/>
      <c r="K515" s="141"/>
      <c r="L515" s="141"/>
      <c r="M515" s="144"/>
      <c r="N515" s="144"/>
      <c r="O515" s="141"/>
      <c r="P515" s="145"/>
      <c r="Q515" s="141"/>
      <c r="R515" s="143"/>
      <c r="S515" s="141"/>
      <c r="T515" s="141"/>
      <c r="U515" s="141"/>
    </row>
    <row r="516" ht="12.75" customHeight="1">
      <c r="A516" s="141"/>
      <c r="B516" s="141"/>
      <c r="C516" s="141"/>
      <c r="D516" s="141"/>
      <c r="E516" s="142"/>
      <c r="F516" s="141"/>
      <c r="G516" s="141"/>
      <c r="H516" s="141"/>
      <c r="I516" s="141"/>
      <c r="J516" s="141"/>
      <c r="K516" s="141"/>
      <c r="L516" s="141"/>
      <c r="M516" s="144"/>
      <c r="N516" s="144"/>
      <c r="O516" s="141"/>
      <c r="P516" s="145"/>
      <c r="Q516" s="141"/>
      <c r="R516" s="143"/>
      <c r="S516" s="141"/>
      <c r="T516" s="141"/>
      <c r="U516" s="141"/>
    </row>
    <row r="517" ht="12.75" customHeight="1">
      <c r="A517" s="141"/>
      <c r="B517" s="141"/>
      <c r="C517" s="141"/>
      <c r="D517" s="141"/>
      <c r="E517" s="142"/>
      <c r="F517" s="141"/>
      <c r="G517" s="141"/>
      <c r="H517" s="141"/>
      <c r="I517" s="141"/>
      <c r="J517" s="141"/>
      <c r="K517" s="141"/>
      <c r="L517" s="141"/>
      <c r="M517" s="144"/>
      <c r="N517" s="144"/>
      <c r="O517" s="141"/>
      <c r="P517" s="145"/>
      <c r="Q517" s="141"/>
      <c r="R517" s="143"/>
      <c r="S517" s="141"/>
      <c r="T517" s="141"/>
      <c r="U517" s="141"/>
    </row>
    <row r="518" ht="12.75" customHeight="1">
      <c r="A518" s="141"/>
      <c r="B518" s="141"/>
      <c r="C518" s="141"/>
      <c r="D518" s="141"/>
      <c r="E518" s="142"/>
      <c r="F518" s="141"/>
      <c r="G518" s="141"/>
      <c r="H518" s="141"/>
      <c r="I518" s="141"/>
      <c r="J518" s="141"/>
      <c r="K518" s="141"/>
      <c r="L518" s="141"/>
      <c r="M518" s="144"/>
      <c r="N518" s="144"/>
      <c r="O518" s="141"/>
      <c r="P518" s="145"/>
      <c r="Q518" s="141"/>
      <c r="R518" s="143"/>
      <c r="S518" s="141"/>
      <c r="T518" s="141"/>
      <c r="U518" s="141"/>
    </row>
    <row r="519" ht="12.75" customHeight="1">
      <c r="A519" s="141"/>
      <c r="B519" s="141"/>
      <c r="C519" s="141"/>
      <c r="D519" s="141"/>
      <c r="E519" s="142"/>
      <c r="F519" s="141"/>
      <c r="G519" s="141"/>
      <c r="H519" s="141"/>
      <c r="I519" s="141"/>
      <c r="J519" s="141"/>
      <c r="K519" s="141"/>
      <c r="L519" s="141"/>
      <c r="M519" s="144"/>
      <c r="N519" s="144"/>
      <c r="O519" s="141"/>
      <c r="P519" s="145"/>
      <c r="Q519" s="141"/>
      <c r="R519" s="143"/>
      <c r="S519" s="141"/>
      <c r="T519" s="141"/>
      <c r="U519" s="141"/>
    </row>
    <row r="520" ht="12.75" customHeight="1">
      <c r="A520" s="141"/>
      <c r="B520" s="141"/>
      <c r="C520" s="141"/>
      <c r="D520" s="141"/>
      <c r="E520" s="142"/>
      <c r="F520" s="141"/>
      <c r="G520" s="141"/>
      <c r="H520" s="141"/>
      <c r="I520" s="141"/>
      <c r="J520" s="141"/>
      <c r="K520" s="141"/>
      <c r="L520" s="141"/>
      <c r="M520" s="144"/>
      <c r="N520" s="144"/>
      <c r="O520" s="141"/>
      <c r="P520" s="145"/>
      <c r="Q520" s="141"/>
      <c r="R520" s="143"/>
      <c r="S520" s="141"/>
      <c r="T520" s="141"/>
      <c r="U520" s="141"/>
    </row>
    <row r="521" ht="12.75" customHeight="1">
      <c r="A521" s="141"/>
      <c r="B521" s="141"/>
      <c r="C521" s="141"/>
      <c r="D521" s="141"/>
      <c r="E521" s="142"/>
      <c r="F521" s="141"/>
      <c r="G521" s="141"/>
      <c r="H521" s="141"/>
      <c r="I521" s="141"/>
      <c r="J521" s="141"/>
      <c r="K521" s="141"/>
      <c r="L521" s="141"/>
      <c r="M521" s="144"/>
      <c r="N521" s="144"/>
      <c r="O521" s="141"/>
      <c r="P521" s="145"/>
      <c r="Q521" s="141"/>
      <c r="R521" s="143"/>
      <c r="S521" s="141"/>
      <c r="T521" s="141"/>
      <c r="U521" s="141"/>
    </row>
    <row r="522" ht="12.75" customHeight="1">
      <c r="A522" s="141"/>
      <c r="B522" s="141"/>
      <c r="C522" s="141"/>
      <c r="D522" s="141"/>
      <c r="E522" s="142"/>
      <c r="F522" s="141"/>
      <c r="G522" s="141"/>
      <c r="H522" s="141"/>
      <c r="I522" s="141"/>
      <c r="J522" s="141"/>
      <c r="K522" s="141"/>
      <c r="L522" s="141"/>
      <c r="M522" s="144"/>
      <c r="N522" s="144"/>
      <c r="O522" s="141"/>
      <c r="P522" s="145"/>
      <c r="Q522" s="141"/>
      <c r="R522" s="143"/>
      <c r="S522" s="141"/>
      <c r="T522" s="141"/>
      <c r="U522" s="141"/>
    </row>
    <row r="523" ht="12.75" customHeight="1">
      <c r="A523" s="141"/>
      <c r="B523" s="141"/>
      <c r="C523" s="141"/>
      <c r="D523" s="141"/>
      <c r="E523" s="142"/>
      <c r="F523" s="141"/>
      <c r="G523" s="141"/>
      <c r="H523" s="141"/>
      <c r="I523" s="141"/>
      <c r="J523" s="141"/>
      <c r="K523" s="141"/>
      <c r="L523" s="141"/>
      <c r="M523" s="144"/>
      <c r="N523" s="144"/>
      <c r="O523" s="141"/>
      <c r="P523" s="145"/>
      <c r="Q523" s="141"/>
      <c r="R523" s="143"/>
      <c r="S523" s="141"/>
      <c r="T523" s="141"/>
      <c r="U523" s="141"/>
    </row>
    <row r="524" ht="12.75" customHeight="1">
      <c r="A524" s="141"/>
      <c r="B524" s="141"/>
      <c r="C524" s="141"/>
      <c r="D524" s="141"/>
      <c r="E524" s="142"/>
      <c r="F524" s="141"/>
      <c r="G524" s="141"/>
      <c r="H524" s="141"/>
      <c r="I524" s="141"/>
      <c r="J524" s="141"/>
      <c r="K524" s="141"/>
      <c r="L524" s="141"/>
      <c r="M524" s="144"/>
      <c r="N524" s="144"/>
      <c r="O524" s="141"/>
      <c r="P524" s="145"/>
      <c r="Q524" s="141"/>
      <c r="R524" s="143"/>
      <c r="S524" s="141"/>
      <c r="T524" s="141"/>
      <c r="U524" s="141"/>
    </row>
    <row r="525" ht="12.75" customHeight="1">
      <c r="A525" s="141"/>
      <c r="B525" s="141"/>
      <c r="C525" s="141"/>
      <c r="D525" s="141"/>
      <c r="E525" s="142"/>
      <c r="F525" s="141"/>
      <c r="G525" s="141"/>
      <c r="H525" s="141"/>
      <c r="I525" s="141"/>
      <c r="J525" s="141"/>
      <c r="K525" s="141"/>
      <c r="L525" s="141"/>
      <c r="M525" s="144"/>
      <c r="N525" s="144"/>
      <c r="O525" s="141"/>
      <c r="P525" s="145"/>
      <c r="Q525" s="141"/>
      <c r="R525" s="143"/>
      <c r="S525" s="141"/>
      <c r="T525" s="141"/>
      <c r="U525" s="141"/>
    </row>
    <row r="526" ht="12.75" customHeight="1">
      <c r="A526" s="141"/>
      <c r="B526" s="141"/>
      <c r="C526" s="141"/>
      <c r="D526" s="141"/>
      <c r="E526" s="142"/>
      <c r="F526" s="141"/>
      <c r="G526" s="141"/>
      <c r="H526" s="141"/>
      <c r="I526" s="141"/>
      <c r="J526" s="141"/>
      <c r="K526" s="141"/>
      <c r="L526" s="141"/>
      <c r="M526" s="144"/>
      <c r="N526" s="144"/>
      <c r="O526" s="141"/>
      <c r="P526" s="145"/>
      <c r="Q526" s="141"/>
      <c r="R526" s="143"/>
      <c r="S526" s="141"/>
      <c r="T526" s="141"/>
      <c r="U526" s="141"/>
    </row>
    <row r="527" ht="12.75" customHeight="1">
      <c r="A527" s="141"/>
      <c r="B527" s="141"/>
      <c r="C527" s="141"/>
      <c r="D527" s="141"/>
      <c r="E527" s="142"/>
      <c r="F527" s="141"/>
      <c r="G527" s="141"/>
      <c r="H527" s="141"/>
      <c r="I527" s="141"/>
      <c r="J527" s="141"/>
      <c r="K527" s="141"/>
      <c r="L527" s="141"/>
      <c r="M527" s="144"/>
      <c r="N527" s="144"/>
      <c r="O527" s="141"/>
      <c r="P527" s="145"/>
      <c r="Q527" s="141"/>
      <c r="R527" s="143"/>
      <c r="S527" s="141"/>
      <c r="T527" s="141"/>
      <c r="U527" s="141"/>
    </row>
    <row r="528" ht="12.75" customHeight="1">
      <c r="A528" s="141"/>
      <c r="B528" s="141"/>
      <c r="C528" s="141"/>
      <c r="D528" s="141"/>
      <c r="E528" s="142"/>
      <c r="F528" s="141"/>
      <c r="G528" s="141"/>
      <c r="H528" s="141"/>
      <c r="I528" s="141"/>
      <c r="J528" s="141"/>
      <c r="K528" s="141"/>
      <c r="L528" s="141"/>
      <c r="M528" s="144"/>
      <c r="N528" s="144"/>
      <c r="O528" s="141"/>
      <c r="P528" s="145"/>
      <c r="Q528" s="141"/>
      <c r="R528" s="143"/>
      <c r="S528" s="141"/>
      <c r="T528" s="141"/>
      <c r="U528" s="141"/>
    </row>
    <row r="529" ht="12.75" customHeight="1">
      <c r="A529" s="141"/>
      <c r="B529" s="141"/>
      <c r="C529" s="141"/>
      <c r="D529" s="141"/>
      <c r="E529" s="142"/>
      <c r="F529" s="141"/>
      <c r="G529" s="141"/>
      <c r="H529" s="141"/>
      <c r="I529" s="141"/>
      <c r="J529" s="141"/>
      <c r="K529" s="141"/>
      <c r="L529" s="141"/>
      <c r="M529" s="144"/>
      <c r="N529" s="144"/>
      <c r="O529" s="141"/>
      <c r="P529" s="145"/>
      <c r="Q529" s="141"/>
      <c r="R529" s="143"/>
      <c r="S529" s="141"/>
      <c r="T529" s="141"/>
      <c r="U529" s="141"/>
    </row>
    <row r="530" ht="12.75" customHeight="1">
      <c r="A530" s="141"/>
      <c r="B530" s="141"/>
      <c r="C530" s="141"/>
      <c r="D530" s="141"/>
      <c r="E530" s="142"/>
      <c r="F530" s="141"/>
      <c r="G530" s="141"/>
      <c r="H530" s="141"/>
      <c r="I530" s="141"/>
      <c r="J530" s="141"/>
      <c r="K530" s="141"/>
      <c r="L530" s="141"/>
      <c r="M530" s="144"/>
      <c r="N530" s="144"/>
      <c r="O530" s="141"/>
      <c r="P530" s="145"/>
      <c r="Q530" s="141"/>
      <c r="R530" s="143"/>
      <c r="S530" s="141"/>
      <c r="T530" s="141"/>
      <c r="U530" s="141"/>
    </row>
    <row r="531" ht="12.75" customHeight="1">
      <c r="A531" s="141"/>
      <c r="B531" s="141"/>
      <c r="C531" s="141"/>
      <c r="D531" s="141"/>
      <c r="E531" s="142"/>
      <c r="F531" s="141"/>
      <c r="G531" s="141"/>
      <c r="H531" s="141"/>
      <c r="I531" s="141"/>
      <c r="J531" s="141"/>
      <c r="K531" s="141"/>
      <c r="L531" s="141"/>
      <c r="M531" s="144"/>
      <c r="N531" s="144"/>
      <c r="O531" s="141"/>
      <c r="P531" s="145"/>
      <c r="Q531" s="141"/>
      <c r="R531" s="143"/>
      <c r="S531" s="141"/>
      <c r="T531" s="141"/>
      <c r="U531" s="141"/>
    </row>
    <row r="532" ht="12.75" customHeight="1">
      <c r="A532" s="141"/>
      <c r="B532" s="141"/>
      <c r="C532" s="141"/>
      <c r="D532" s="141"/>
      <c r="E532" s="142"/>
      <c r="F532" s="141"/>
      <c r="G532" s="141"/>
      <c r="H532" s="141"/>
      <c r="I532" s="141"/>
      <c r="J532" s="141"/>
      <c r="K532" s="141"/>
      <c r="L532" s="141"/>
      <c r="M532" s="144"/>
      <c r="N532" s="144"/>
      <c r="O532" s="141"/>
      <c r="P532" s="145"/>
      <c r="Q532" s="141"/>
      <c r="R532" s="143"/>
      <c r="S532" s="141"/>
      <c r="T532" s="141"/>
      <c r="U532" s="141"/>
    </row>
    <row r="533" ht="12.75" customHeight="1">
      <c r="A533" s="141"/>
      <c r="B533" s="141"/>
      <c r="C533" s="141"/>
      <c r="D533" s="141"/>
      <c r="E533" s="142"/>
      <c r="F533" s="141"/>
      <c r="G533" s="141"/>
      <c r="H533" s="141"/>
      <c r="I533" s="141"/>
      <c r="J533" s="141"/>
      <c r="K533" s="141"/>
      <c r="L533" s="141"/>
      <c r="M533" s="144"/>
      <c r="N533" s="144"/>
      <c r="O533" s="141"/>
      <c r="P533" s="145"/>
      <c r="Q533" s="141"/>
      <c r="R533" s="143"/>
      <c r="S533" s="141"/>
      <c r="T533" s="141"/>
      <c r="U533" s="141"/>
    </row>
    <row r="534" ht="12.75" customHeight="1">
      <c r="A534" s="141"/>
      <c r="B534" s="141"/>
      <c r="C534" s="141"/>
      <c r="D534" s="141"/>
      <c r="E534" s="142"/>
      <c r="F534" s="141"/>
      <c r="G534" s="141"/>
      <c r="H534" s="141"/>
      <c r="I534" s="141"/>
      <c r="J534" s="141"/>
      <c r="K534" s="141"/>
      <c r="L534" s="141"/>
      <c r="M534" s="144"/>
      <c r="N534" s="144"/>
      <c r="O534" s="141"/>
      <c r="P534" s="145"/>
      <c r="Q534" s="141"/>
      <c r="R534" s="143"/>
      <c r="S534" s="141"/>
      <c r="T534" s="141"/>
      <c r="U534" s="141"/>
    </row>
    <row r="535" ht="12.75" customHeight="1">
      <c r="A535" s="141"/>
      <c r="B535" s="141"/>
      <c r="C535" s="141"/>
      <c r="D535" s="141"/>
      <c r="E535" s="142"/>
      <c r="F535" s="141"/>
      <c r="G535" s="141"/>
      <c r="H535" s="141"/>
      <c r="I535" s="141"/>
      <c r="J535" s="141"/>
      <c r="K535" s="141"/>
      <c r="L535" s="141"/>
      <c r="M535" s="144"/>
      <c r="N535" s="144"/>
      <c r="O535" s="141"/>
      <c r="P535" s="145"/>
      <c r="Q535" s="141"/>
      <c r="R535" s="143"/>
      <c r="S535" s="141"/>
      <c r="T535" s="141"/>
      <c r="U535" s="141"/>
    </row>
    <row r="536" ht="12.75" customHeight="1">
      <c r="A536" s="141"/>
      <c r="B536" s="141"/>
      <c r="C536" s="141"/>
      <c r="D536" s="141"/>
      <c r="E536" s="142"/>
      <c r="F536" s="141"/>
      <c r="G536" s="141"/>
      <c r="H536" s="141"/>
      <c r="I536" s="141"/>
      <c r="J536" s="141"/>
      <c r="K536" s="141"/>
      <c r="L536" s="141"/>
      <c r="M536" s="144"/>
      <c r="N536" s="144"/>
      <c r="O536" s="141"/>
      <c r="P536" s="145"/>
      <c r="Q536" s="141"/>
      <c r="R536" s="143"/>
      <c r="S536" s="141"/>
      <c r="T536" s="141"/>
      <c r="U536" s="141"/>
    </row>
    <row r="537" ht="12.75" customHeight="1">
      <c r="A537" s="141"/>
      <c r="B537" s="141"/>
      <c r="C537" s="141"/>
      <c r="D537" s="141"/>
      <c r="E537" s="142"/>
      <c r="F537" s="141"/>
      <c r="G537" s="141"/>
      <c r="H537" s="141"/>
      <c r="I537" s="141"/>
      <c r="J537" s="141"/>
      <c r="K537" s="141"/>
      <c r="L537" s="141"/>
      <c r="M537" s="144"/>
      <c r="N537" s="144"/>
      <c r="O537" s="141"/>
      <c r="P537" s="145"/>
      <c r="Q537" s="141"/>
      <c r="R537" s="143"/>
      <c r="S537" s="141"/>
      <c r="T537" s="141"/>
      <c r="U537" s="141"/>
    </row>
    <row r="538" ht="12.75" customHeight="1">
      <c r="A538" s="141"/>
      <c r="B538" s="141"/>
      <c r="C538" s="141"/>
      <c r="D538" s="141"/>
      <c r="E538" s="142"/>
      <c r="F538" s="141"/>
      <c r="G538" s="141"/>
      <c r="H538" s="141"/>
      <c r="I538" s="141"/>
      <c r="J538" s="141"/>
      <c r="K538" s="141"/>
      <c r="L538" s="141"/>
      <c r="M538" s="144"/>
      <c r="N538" s="144"/>
      <c r="O538" s="141"/>
      <c r="P538" s="145"/>
      <c r="Q538" s="141"/>
      <c r="R538" s="143"/>
      <c r="S538" s="141"/>
      <c r="T538" s="141"/>
      <c r="U538" s="141"/>
    </row>
    <row r="539" ht="12.75" customHeight="1">
      <c r="A539" s="141"/>
      <c r="B539" s="141"/>
      <c r="C539" s="141"/>
      <c r="D539" s="141"/>
      <c r="E539" s="142"/>
      <c r="F539" s="141"/>
      <c r="G539" s="141"/>
      <c r="H539" s="141"/>
      <c r="I539" s="141"/>
      <c r="J539" s="141"/>
      <c r="K539" s="141"/>
      <c r="L539" s="141"/>
      <c r="M539" s="144"/>
      <c r="N539" s="144"/>
      <c r="O539" s="141"/>
      <c r="P539" s="145"/>
      <c r="Q539" s="141"/>
      <c r="R539" s="143"/>
      <c r="S539" s="141"/>
      <c r="T539" s="141"/>
      <c r="U539" s="141"/>
    </row>
    <row r="540" ht="12.75" customHeight="1">
      <c r="A540" s="141"/>
      <c r="B540" s="141"/>
      <c r="C540" s="141"/>
      <c r="D540" s="141"/>
      <c r="E540" s="142"/>
      <c r="F540" s="141"/>
      <c r="G540" s="141"/>
      <c r="H540" s="141"/>
      <c r="I540" s="141"/>
      <c r="J540" s="141"/>
      <c r="K540" s="141"/>
      <c r="L540" s="141"/>
      <c r="M540" s="144"/>
      <c r="N540" s="144"/>
      <c r="O540" s="141"/>
      <c r="P540" s="145"/>
      <c r="Q540" s="141"/>
      <c r="R540" s="143"/>
      <c r="S540" s="141"/>
      <c r="T540" s="141"/>
      <c r="U540" s="141"/>
    </row>
    <row r="541" ht="12.75" customHeight="1">
      <c r="A541" s="141"/>
      <c r="B541" s="141"/>
      <c r="C541" s="141"/>
      <c r="D541" s="141"/>
      <c r="E541" s="142"/>
      <c r="F541" s="141"/>
      <c r="G541" s="141"/>
      <c r="H541" s="141"/>
      <c r="I541" s="141"/>
      <c r="J541" s="141"/>
      <c r="K541" s="141"/>
      <c r="L541" s="141"/>
      <c r="M541" s="144"/>
      <c r="N541" s="144"/>
      <c r="O541" s="141"/>
      <c r="P541" s="145"/>
      <c r="Q541" s="141"/>
      <c r="R541" s="143"/>
      <c r="S541" s="141"/>
      <c r="T541" s="141"/>
      <c r="U541" s="141"/>
    </row>
    <row r="542" ht="12.75" customHeight="1">
      <c r="A542" s="141"/>
      <c r="B542" s="141"/>
      <c r="C542" s="141"/>
      <c r="D542" s="141"/>
      <c r="E542" s="142"/>
      <c r="F542" s="141"/>
      <c r="G542" s="141"/>
      <c r="H542" s="141"/>
      <c r="I542" s="141"/>
      <c r="J542" s="141"/>
      <c r="K542" s="141"/>
      <c r="L542" s="141"/>
      <c r="M542" s="144"/>
      <c r="N542" s="144"/>
      <c r="O542" s="141"/>
      <c r="P542" s="145"/>
      <c r="Q542" s="141"/>
      <c r="R542" s="143"/>
      <c r="S542" s="141"/>
      <c r="T542" s="141"/>
      <c r="U542" s="141"/>
    </row>
    <row r="543" ht="12.75" customHeight="1">
      <c r="A543" s="141"/>
      <c r="B543" s="141"/>
      <c r="C543" s="141"/>
      <c r="D543" s="141"/>
      <c r="E543" s="142"/>
      <c r="F543" s="141"/>
      <c r="G543" s="141"/>
      <c r="H543" s="141"/>
      <c r="I543" s="141"/>
      <c r="J543" s="141"/>
      <c r="K543" s="141"/>
      <c r="L543" s="141"/>
      <c r="M543" s="144"/>
      <c r="N543" s="144"/>
      <c r="O543" s="141"/>
      <c r="P543" s="145"/>
      <c r="Q543" s="141"/>
      <c r="R543" s="143"/>
      <c r="S543" s="141"/>
      <c r="T543" s="141"/>
      <c r="U543" s="141"/>
    </row>
    <row r="544" ht="12.75" customHeight="1">
      <c r="A544" s="141"/>
      <c r="B544" s="141"/>
      <c r="C544" s="141"/>
      <c r="D544" s="141"/>
      <c r="E544" s="142"/>
      <c r="F544" s="141"/>
      <c r="G544" s="141"/>
      <c r="H544" s="141"/>
      <c r="I544" s="141"/>
      <c r="J544" s="141"/>
      <c r="K544" s="141"/>
      <c r="L544" s="141"/>
      <c r="M544" s="144"/>
      <c r="N544" s="144"/>
      <c r="O544" s="141"/>
      <c r="P544" s="145"/>
      <c r="Q544" s="141"/>
      <c r="R544" s="143"/>
      <c r="S544" s="141"/>
      <c r="T544" s="141"/>
      <c r="U544" s="141"/>
    </row>
    <row r="545" ht="12.75" customHeight="1">
      <c r="A545" s="141"/>
      <c r="B545" s="141"/>
      <c r="C545" s="141"/>
      <c r="D545" s="141"/>
      <c r="E545" s="142"/>
      <c r="F545" s="141"/>
      <c r="G545" s="141"/>
      <c r="H545" s="141"/>
      <c r="I545" s="141"/>
      <c r="J545" s="141"/>
      <c r="K545" s="141"/>
      <c r="L545" s="141"/>
      <c r="M545" s="144"/>
      <c r="N545" s="144"/>
      <c r="O545" s="141"/>
      <c r="P545" s="145"/>
      <c r="Q545" s="141"/>
      <c r="R545" s="143"/>
      <c r="S545" s="141"/>
      <c r="T545" s="141"/>
      <c r="U545" s="141"/>
    </row>
    <row r="546" ht="12.75" customHeight="1">
      <c r="A546" s="141"/>
      <c r="B546" s="141"/>
      <c r="C546" s="141"/>
      <c r="D546" s="141"/>
      <c r="E546" s="142"/>
      <c r="F546" s="141"/>
      <c r="G546" s="141"/>
      <c r="H546" s="141"/>
      <c r="I546" s="141"/>
      <c r="J546" s="141"/>
      <c r="K546" s="141"/>
      <c r="L546" s="141"/>
      <c r="M546" s="144"/>
      <c r="N546" s="144"/>
      <c r="O546" s="141"/>
      <c r="P546" s="145"/>
      <c r="Q546" s="141"/>
      <c r="R546" s="143"/>
      <c r="S546" s="141"/>
      <c r="T546" s="141"/>
      <c r="U546" s="141"/>
    </row>
    <row r="547" ht="12.75" customHeight="1">
      <c r="A547" s="141"/>
      <c r="B547" s="141"/>
      <c r="C547" s="141"/>
      <c r="D547" s="141"/>
      <c r="E547" s="142"/>
      <c r="F547" s="141"/>
      <c r="G547" s="141"/>
      <c r="H547" s="141"/>
      <c r="I547" s="141"/>
      <c r="J547" s="141"/>
      <c r="K547" s="141"/>
      <c r="L547" s="141"/>
      <c r="M547" s="144"/>
      <c r="N547" s="144"/>
      <c r="O547" s="141"/>
      <c r="P547" s="145"/>
      <c r="Q547" s="141"/>
      <c r="R547" s="143"/>
      <c r="S547" s="141"/>
      <c r="T547" s="141"/>
      <c r="U547" s="141"/>
    </row>
    <row r="548" ht="12.75" customHeight="1">
      <c r="A548" s="141"/>
      <c r="B548" s="141"/>
      <c r="C548" s="141"/>
      <c r="D548" s="141"/>
      <c r="E548" s="142"/>
      <c r="F548" s="141"/>
      <c r="G548" s="141"/>
      <c r="H548" s="141"/>
      <c r="I548" s="141"/>
      <c r="J548" s="141"/>
      <c r="K548" s="141"/>
      <c r="L548" s="141"/>
      <c r="M548" s="144"/>
      <c r="N548" s="144"/>
      <c r="O548" s="141"/>
      <c r="P548" s="145"/>
      <c r="Q548" s="141"/>
      <c r="R548" s="143"/>
      <c r="S548" s="141"/>
      <c r="T548" s="141"/>
      <c r="U548" s="141"/>
    </row>
    <row r="549" ht="12.75" customHeight="1">
      <c r="A549" s="141"/>
      <c r="B549" s="141"/>
      <c r="C549" s="141"/>
      <c r="D549" s="141"/>
      <c r="E549" s="142"/>
      <c r="F549" s="141"/>
      <c r="G549" s="141"/>
      <c r="H549" s="141"/>
      <c r="I549" s="141"/>
      <c r="J549" s="141"/>
      <c r="K549" s="141"/>
      <c r="L549" s="141"/>
      <c r="M549" s="144"/>
      <c r="N549" s="144"/>
      <c r="O549" s="141"/>
      <c r="P549" s="145"/>
      <c r="Q549" s="141"/>
      <c r="R549" s="143"/>
      <c r="S549" s="141"/>
      <c r="T549" s="141"/>
      <c r="U549" s="141"/>
    </row>
    <row r="550" ht="12.75" customHeight="1">
      <c r="A550" s="141"/>
      <c r="B550" s="141"/>
      <c r="C550" s="141"/>
      <c r="D550" s="141"/>
      <c r="E550" s="142"/>
      <c r="F550" s="141"/>
      <c r="G550" s="141"/>
      <c r="H550" s="141"/>
      <c r="I550" s="141"/>
      <c r="J550" s="141"/>
      <c r="K550" s="141"/>
      <c r="L550" s="141"/>
      <c r="M550" s="144"/>
      <c r="N550" s="144"/>
      <c r="O550" s="141"/>
      <c r="P550" s="145"/>
      <c r="Q550" s="141"/>
      <c r="R550" s="143"/>
      <c r="S550" s="141"/>
      <c r="T550" s="141"/>
      <c r="U550" s="141"/>
    </row>
    <row r="551" ht="12.75" customHeight="1">
      <c r="A551" s="141"/>
      <c r="B551" s="141"/>
      <c r="C551" s="141"/>
      <c r="D551" s="141"/>
      <c r="E551" s="142"/>
      <c r="F551" s="141"/>
      <c r="G551" s="141"/>
      <c r="H551" s="141"/>
      <c r="I551" s="141"/>
      <c r="J551" s="141"/>
      <c r="K551" s="141"/>
      <c r="L551" s="141"/>
      <c r="M551" s="144"/>
      <c r="N551" s="144"/>
      <c r="O551" s="141"/>
      <c r="P551" s="145"/>
      <c r="Q551" s="141"/>
      <c r="R551" s="143"/>
      <c r="S551" s="141"/>
      <c r="T551" s="141"/>
      <c r="U551" s="141"/>
    </row>
    <row r="552" ht="12.75" customHeight="1">
      <c r="A552" s="141"/>
      <c r="B552" s="141"/>
      <c r="C552" s="141"/>
      <c r="D552" s="141"/>
      <c r="E552" s="142"/>
      <c r="F552" s="141"/>
      <c r="G552" s="141"/>
      <c r="H552" s="141"/>
      <c r="I552" s="141"/>
      <c r="J552" s="141"/>
      <c r="K552" s="141"/>
      <c r="L552" s="141"/>
      <c r="M552" s="144"/>
      <c r="N552" s="144"/>
      <c r="O552" s="141"/>
      <c r="P552" s="145"/>
      <c r="Q552" s="141"/>
      <c r="R552" s="143"/>
      <c r="S552" s="141"/>
      <c r="T552" s="141"/>
      <c r="U552" s="141"/>
    </row>
    <row r="553" ht="12.75" customHeight="1">
      <c r="A553" s="141"/>
      <c r="B553" s="141"/>
      <c r="C553" s="141"/>
      <c r="D553" s="141"/>
      <c r="E553" s="142"/>
      <c r="F553" s="141"/>
      <c r="G553" s="141"/>
      <c r="H553" s="141"/>
      <c r="I553" s="141"/>
      <c r="J553" s="141"/>
      <c r="K553" s="141"/>
      <c r="L553" s="141"/>
      <c r="M553" s="144"/>
      <c r="N553" s="144"/>
      <c r="O553" s="141"/>
      <c r="P553" s="145"/>
      <c r="Q553" s="141"/>
      <c r="R553" s="143"/>
      <c r="S553" s="141"/>
      <c r="T553" s="141"/>
      <c r="U553" s="141"/>
    </row>
    <row r="554" ht="12.75" customHeight="1">
      <c r="A554" s="141"/>
      <c r="B554" s="141"/>
      <c r="C554" s="141"/>
      <c r="D554" s="141"/>
      <c r="E554" s="142"/>
      <c r="F554" s="141"/>
      <c r="G554" s="141"/>
      <c r="H554" s="141"/>
      <c r="I554" s="141"/>
      <c r="J554" s="141"/>
      <c r="K554" s="141"/>
      <c r="L554" s="141"/>
      <c r="M554" s="144"/>
      <c r="N554" s="144"/>
      <c r="O554" s="141"/>
      <c r="P554" s="145"/>
      <c r="Q554" s="141"/>
      <c r="R554" s="143"/>
      <c r="S554" s="141"/>
      <c r="T554" s="141"/>
      <c r="U554" s="141"/>
    </row>
    <row r="555" ht="12.75" customHeight="1">
      <c r="A555" s="141"/>
      <c r="B555" s="141"/>
      <c r="C555" s="141"/>
      <c r="D555" s="141"/>
      <c r="E555" s="142"/>
      <c r="F555" s="141"/>
      <c r="G555" s="141"/>
      <c r="H555" s="141"/>
      <c r="I555" s="141"/>
      <c r="J555" s="141"/>
      <c r="K555" s="141"/>
      <c r="L555" s="141"/>
      <c r="M555" s="144"/>
      <c r="N555" s="144"/>
      <c r="O555" s="141"/>
      <c r="P555" s="145"/>
      <c r="Q555" s="141"/>
      <c r="R555" s="143"/>
      <c r="S555" s="141"/>
      <c r="T555" s="141"/>
      <c r="U555" s="141"/>
    </row>
    <row r="556" ht="12.75" customHeight="1">
      <c r="A556" s="141"/>
      <c r="B556" s="141"/>
      <c r="C556" s="141"/>
      <c r="D556" s="141"/>
      <c r="E556" s="142"/>
      <c r="F556" s="141"/>
      <c r="G556" s="141"/>
      <c r="H556" s="141"/>
      <c r="I556" s="141"/>
      <c r="J556" s="141"/>
      <c r="K556" s="141"/>
      <c r="L556" s="141"/>
      <c r="M556" s="144"/>
      <c r="N556" s="144"/>
      <c r="O556" s="141"/>
      <c r="P556" s="145"/>
      <c r="Q556" s="141"/>
      <c r="R556" s="143"/>
      <c r="S556" s="141"/>
      <c r="T556" s="141"/>
      <c r="U556" s="141"/>
    </row>
    <row r="557" ht="12.75" customHeight="1">
      <c r="A557" s="141"/>
      <c r="B557" s="141"/>
      <c r="C557" s="141"/>
      <c r="D557" s="141"/>
      <c r="E557" s="142"/>
      <c r="F557" s="141"/>
      <c r="G557" s="141"/>
      <c r="H557" s="141"/>
      <c r="I557" s="141"/>
      <c r="J557" s="141"/>
      <c r="K557" s="141"/>
      <c r="L557" s="141"/>
      <c r="M557" s="144"/>
      <c r="N557" s="144"/>
      <c r="O557" s="141"/>
      <c r="P557" s="145"/>
      <c r="Q557" s="141"/>
      <c r="R557" s="143"/>
      <c r="S557" s="141"/>
      <c r="T557" s="141"/>
      <c r="U557" s="141"/>
    </row>
    <row r="558" ht="12.75" customHeight="1">
      <c r="A558" s="141"/>
      <c r="B558" s="141"/>
      <c r="C558" s="141"/>
      <c r="D558" s="141"/>
      <c r="E558" s="142"/>
      <c r="F558" s="141"/>
      <c r="G558" s="141"/>
      <c r="H558" s="141"/>
      <c r="I558" s="141"/>
      <c r="J558" s="141"/>
      <c r="K558" s="141"/>
      <c r="L558" s="141"/>
      <c r="M558" s="144"/>
      <c r="N558" s="144"/>
      <c r="O558" s="141"/>
      <c r="P558" s="145"/>
      <c r="Q558" s="141"/>
      <c r="R558" s="143"/>
      <c r="S558" s="141"/>
      <c r="T558" s="141"/>
      <c r="U558" s="141"/>
    </row>
    <row r="559" ht="12.75" customHeight="1">
      <c r="A559" s="141"/>
      <c r="B559" s="141"/>
      <c r="C559" s="141"/>
      <c r="D559" s="141"/>
      <c r="E559" s="142"/>
      <c r="F559" s="141"/>
      <c r="G559" s="141"/>
      <c r="H559" s="141"/>
      <c r="I559" s="141"/>
      <c r="J559" s="141"/>
      <c r="K559" s="141"/>
      <c r="L559" s="141"/>
      <c r="M559" s="144"/>
      <c r="N559" s="144"/>
      <c r="O559" s="141"/>
      <c r="P559" s="145"/>
      <c r="Q559" s="141"/>
      <c r="R559" s="143"/>
      <c r="S559" s="141"/>
      <c r="T559" s="141"/>
      <c r="U559" s="141"/>
    </row>
    <row r="560" ht="12.75" customHeight="1">
      <c r="A560" s="141"/>
      <c r="B560" s="141"/>
      <c r="C560" s="141"/>
      <c r="D560" s="141"/>
      <c r="E560" s="142"/>
      <c r="F560" s="141"/>
      <c r="G560" s="141"/>
      <c r="H560" s="141"/>
      <c r="I560" s="141"/>
      <c r="J560" s="141"/>
      <c r="K560" s="141"/>
      <c r="L560" s="141"/>
      <c r="M560" s="144"/>
      <c r="N560" s="144"/>
      <c r="O560" s="141"/>
      <c r="P560" s="145"/>
      <c r="Q560" s="141"/>
      <c r="R560" s="143"/>
      <c r="S560" s="141"/>
      <c r="T560" s="141"/>
      <c r="U560" s="141"/>
    </row>
    <row r="561" ht="12.75" customHeight="1">
      <c r="A561" s="141"/>
      <c r="B561" s="141"/>
      <c r="C561" s="141"/>
      <c r="D561" s="141"/>
      <c r="E561" s="142"/>
      <c r="F561" s="141"/>
      <c r="G561" s="141"/>
      <c r="H561" s="141"/>
      <c r="I561" s="141"/>
      <c r="J561" s="141"/>
      <c r="K561" s="141"/>
      <c r="L561" s="141"/>
      <c r="M561" s="144"/>
      <c r="N561" s="144"/>
      <c r="O561" s="141"/>
      <c r="P561" s="145"/>
      <c r="Q561" s="141"/>
      <c r="R561" s="143"/>
      <c r="S561" s="141"/>
      <c r="T561" s="141"/>
      <c r="U561" s="141"/>
    </row>
    <row r="562" ht="12.75" customHeight="1">
      <c r="A562" s="141"/>
      <c r="B562" s="141"/>
      <c r="C562" s="141"/>
      <c r="D562" s="141"/>
      <c r="E562" s="142"/>
      <c r="F562" s="141"/>
      <c r="G562" s="141"/>
      <c r="H562" s="141"/>
      <c r="I562" s="141"/>
      <c r="J562" s="141"/>
      <c r="K562" s="141"/>
      <c r="L562" s="141"/>
      <c r="M562" s="144"/>
      <c r="N562" s="144"/>
      <c r="O562" s="141"/>
      <c r="P562" s="145"/>
      <c r="Q562" s="141"/>
      <c r="R562" s="143"/>
      <c r="S562" s="141"/>
      <c r="T562" s="141"/>
      <c r="U562" s="141"/>
    </row>
    <row r="563" ht="12.75" customHeight="1">
      <c r="A563" s="141"/>
      <c r="B563" s="141"/>
      <c r="C563" s="141"/>
      <c r="D563" s="141"/>
      <c r="E563" s="142"/>
      <c r="F563" s="141"/>
      <c r="G563" s="141"/>
      <c r="H563" s="141"/>
      <c r="I563" s="141"/>
      <c r="J563" s="141"/>
      <c r="K563" s="141"/>
      <c r="L563" s="141"/>
      <c r="M563" s="144"/>
      <c r="N563" s="144"/>
      <c r="O563" s="141"/>
      <c r="P563" s="145"/>
      <c r="Q563" s="141"/>
      <c r="R563" s="143"/>
      <c r="S563" s="141"/>
      <c r="T563" s="141"/>
      <c r="U563" s="141"/>
    </row>
    <row r="564" ht="12.75" customHeight="1">
      <c r="A564" s="141"/>
      <c r="B564" s="141"/>
      <c r="C564" s="141"/>
      <c r="D564" s="141"/>
      <c r="E564" s="142"/>
      <c r="F564" s="141"/>
      <c r="G564" s="141"/>
      <c r="H564" s="141"/>
      <c r="I564" s="141"/>
      <c r="J564" s="141"/>
      <c r="K564" s="141"/>
      <c r="L564" s="141"/>
      <c r="M564" s="144"/>
      <c r="N564" s="144"/>
      <c r="O564" s="141"/>
      <c r="P564" s="145"/>
      <c r="Q564" s="141"/>
      <c r="R564" s="143"/>
      <c r="S564" s="141"/>
      <c r="T564" s="141"/>
      <c r="U564" s="141"/>
    </row>
    <row r="565" ht="12.75" customHeight="1">
      <c r="A565" s="141"/>
      <c r="B565" s="141"/>
      <c r="C565" s="141"/>
      <c r="D565" s="141"/>
      <c r="E565" s="142"/>
      <c r="F565" s="141"/>
      <c r="G565" s="141"/>
      <c r="H565" s="141"/>
      <c r="I565" s="141"/>
      <c r="J565" s="141"/>
      <c r="K565" s="141"/>
      <c r="L565" s="141"/>
      <c r="M565" s="144"/>
      <c r="N565" s="144"/>
      <c r="O565" s="141"/>
      <c r="P565" s="145"/>
      <c r="Q565" s="141"/>
      <c r="R565" s="143"/>
      <c r="S565" s="141"/>
      <c r="T565" s="141"/>
      <c r="U565" s="141"/>
    </row>
    <row r="566" ht="12.75" customHeight="1">
      <c r="A566" s="141"/>
      <c r="B566" s="141"/>
      <c r="C566" s="141"/>
      <c r="D566" s="141"/>
      <c r="E566" s="142"/>
      <c r="F566" s="141"/>
      <c r="G566" s="141"/>
      <c r="H566" s="141"/>
      <c r="I566" s="141"/>
      <c r="J566" s="141"/>
      <c r="K566" s="141"/>
      <c r="L566" s="141"/>
      <c r="M566" s="144"/>
      <c r="N566" s="144"/>
      <c r="O566" s="141"/>
      <c r="P566" s="145"/>
      <c r="Q566" s="141"/>
      <c r="R566" s="143"/>
      <c r="S566" s="141"/>
      <c r="T566" s="141"/>
      <c r="U566" s="141"/>
    </row>
    <row r="567" ht="12.75" customHeight="1">
      <c r="A567" s="141"/>
      <c r="B567" s="141"/>
      <c r="C567" s="141"/>
      <c r="D567" s="141"/>
      <c r="E567" s="142"/>
      <c r="F567" s="141"/>
      <c r="G567" s="141"/>
      <c r="H567" s="141"/>
      <c r="I567" s="141"/>
      <c r="J567" s="141"/>
      <c r="K567" s="141"/>
      <c r="L567" s="141"/>
      <c r="M567" s="144"/>
      <c r="N567" s="144"/>
      <c r="O567" s="141"/>
      <c r="P567" s="145"/>
      <c r="Q567" s="141"/>
      <c r="R567" s="143"/>
      <c r="S567" s="141"/>
      <c r="T567" s="141"/>
      <c r="U567" s="141"/>
    </row>
    <row r="568" ht="12.75" customHeight="1">
      <c r="A568" s="141"/>
      <c r="B568" s="141"/>
      <c r="C568" s="141"/>
      <c r="D568" s="141"/>
      <c r="E568" s="142"/>
      <c r="F568" s="141"/>
      <c r="G568" s="141"/>
      <c r="H568" s="141"/>
      <c r="I568" s="141"/>
      <c r="J568" s="141"/>
      <c r="K568" s="141"/>
      <c r="L568" s="141"/>
      <c r="M568" s="144"/>
      <c r="N568" s="144"/>
      <c r="O568" s="141"/>
      <c r="P568" s="145"/>
      <c r="Q568" s="141"/>
      <c r="R568" s="143"/>
      <c r="S568" s="141"/>
      <c r="T568" s="141"/>
      <c r="U568" s="141"/>
    </row>
    <row r="569" ht="12.75" customHeight="1">
      <c r="A569" s="141"/>
      <c r="B569" s="141"/>
      <c r="C569" s="141"/>
      <c r="D569" s="141"/>
      <c r="E569" s="142"/>
      <c r="F569" s="141"/>
      <c r="G569" s="141"/>
      <c r="H569" s="141"/>
      <c r="I569" s="141"/>
      <c r="J569" s="141"/>
      <c r="K569" s="141"/>
      <c r="L569" s="141"/>
      <c r="M569" s="144"/>
      <c r="N569" s="144"/>
      <c r="O569" s="141"/>
      <c r="P569" s="145"/>
      <c r="Q569" s="141"/>
      <c r="R569" s="143"/>
      <c r="S569" s="141"/>
      <c r="T569" s="141"/>
      <c r="U569" s="141"/>
    </row>
    <row r="570" ht="12.75" customHeight="1">
      <c r="A570" s="141"/>
      <c r="B570" s="141"/>
      <c r="C570" s="141"/>
      <c r="D570" s="141"/>
      <c r="E570" s="142"/>
      <c r="F570" s="141"/>
      <c r="G570" s="141"/>
      <c r="H570" s="141"/>
      <c r="I570" s="141"/>
      <c r="J570" s="141"/>
      <c r="K570" s="141"/>
      <c r="L570" s="141"/>
      <c r="M570" s="144"/>
      <c r="N570" s="144"/>
      <c r="O570" s="141"/>
      <c r="P570" s="145"/>
      <c r="Q570" s="141"/>
      <c r="R570" s="143"/>
      <c r="S570" s="141"/>
      <c r="T570" s="141"/>
      <c r="U570" s="141"/>
    </row>
    <row r="571" ht="12.75" customHeight="1">
      <c r="A571" s="141"/>
      <c r="B571" s="141"/>
      <c r="C571" s="141"/>
      <c r="D571" s="141"/>
      <c r="E571" s="142"/>
      <c r="F571" s="141"/>
      <c r="G571" s="141"/>
      <c r="H571" s="141"/>
      <c r="I571" s="141"/>
      <c r="J571" s="141"/>
      <c r="K571" s="141"/>
      <c r="L571" s="141"/>
      <c r="M571" s="144"/>
      <c r="N571" s="144"/>
      <c r="O571" s="141"/>
      <c r="P571" s="145"/>
      <c r="Q571" s="141"/>
      <c r="R571" s="143"/>
      <c r="S571" s="141"/>
      <c r="T571" s="141"/>
      <c r="U571" s="141"/>
    </row>
    <row r="572" ht="12.75" customHeight="1">
      <c r="A572" s="141"/>
      <c r="B572" s="141"/>
      <c r="C572" s="141"/>
      <c r="D572" s="141"/>
      <c r="E572" s="142"/>
      <c r="F572" s="141"/>
      <c r="G572" s="141"/>
      <c r="H572" s="141"/>
      <c r="I572" s="141"/>
      <c r="J572" s="141"/>
      <c r="K572" s="141"/>
      <c r="L572" s="141"/>
      <c r="M572" s="144"/>
      <c r="N572" s="144"/>
      <c r="O572" s="141"/>
      <c r="P572" s="145"/>
      <c r="Q572" s="141"/>
      <c r="R572" s="143"/>
      <c r="S572" s="141"/>
      <c r="T572" s="141"/>
      <c r="U572" s="141"/>
    </row>
    <row r="573" ht="12.75" customHeight="1">
      <c r="A573" s="141"/>
      <c r="B573" s="141"/>
      <c r="C573" s="141"/>
      <c r="D573" s="141"/>
      <c r="E573" s="142"/>
      <c r="F573" s="141"/>
      <c r="G573" s="141"/>
      <c r="H573" s="141"/>
      <c r="I573" s="141"/>
      <c r="J573" s="141"/>
      <c r="K573" s="141"/>
      <c r="L573" s="141"/>
      <c r="M573" s="144"/>
      <c r="N573" s="144"/>
      <c r="O573" s="141"/>
      <c r="P573" s="145"/>
      <c r="Q573" s="141"/>
      <c r="R573" s="143"/>
      <c r="S573" s="141"/>
      <c r="T573" s="141"/>
      <c r="U573" s="141"/>
    </row>
    <row r="574" ht="12.75" customHeight="1">
      <c r="A574" s="141"/>
      <c r="B574" s="141"/>
      <c r="C574" s="141"/>
      <c r="D574" s="141"/>
      <c r="E574" s="142"/>
      <c r="F574" s="141"/>
      <c r="G574" s="141"/>
      <c r="H574" s="141"/>
      <c r="I574" s="141"/>
      <c r="J574" s="141"/>
      <c r="K574" s="141"/>
      <c r="L574" s="141"/>
      <c r="M574" s="144"/>
      <c r="N574" s="144"/>
      <c r="O574" s="141"/>
      <c r="P574" s="145"/>
      <c r="Q574" s="141"/>
      <c r="R574" s="143"/>
      <c r="S574" s="141"/>
      <c r="T574" s="141"/>
      <c r="U574" s="141"/>
    </row>
    <row r="575" ht="12.75" customHeight="1">
      <c r="A575" s="141"/>
      <c r="B575" s="141"/>
      <c r="C575" s="141"/>
      <c r="D575" s="141"/>
      <c r="E575" s="142"/>
      <c r="F575" s="141"/>
      <c r="G575" s="141"/>
      <c r="H575" s="141"/>
      <c r="I575" s="141"/>
      <c r="J575" s="141"/>
      <c r="K575" s="141"/>
      <c r="L575" s="141"/>
      <c r="M575" s="144"/>
      <c r="N575" s="144"/>
      <c r="O575" s="141"/>
      <c r="P575" s="145"/>
      <c r="Q575" s="141"/>
      <c r="R575" s="143"/>
      <c r="S575" s="141"/>
      <c r="T575" s="141"/>
      <c r="U575" s="141"/>
    </row>
    <row r="576" ht="12.75" customHeight="1">
      <c r="A576" s="141"/>
      <c r="B576" s="141"/>
      <c r="C576" s="141"/>
      <c r="D576" s="141"/>
      <c r="E576" s="142"/>
      <c r="F576" s="141"/>
      <c r="G576" s="141"/>
      <c r="H576" s="141"/>
      <c r="I576" s="141"/>
      <c r="J576" s="141"/>
      <c r="K576" s="141"/>
      <c r="L576" s="141"/>
      <c r="M576" s="144"/>
      <c r="N576" s="144"/>
      <c r="O576" s="141"/>
      <c r="P576" s="145"/>
      <c r="Q576" s="141"/>
      <c r="R576" s="143"/>
      <c r="S576" s="141"/>
      <c r="T576" s="141"/>
      <c r="U576" s="141"/>
    </row>
    <row r="577" ht="12.75" customHeight="1">
      <c r="A577" s="141"/>
      <c r="B577" s="141"/>
      <c r="C577" s="141"/>
      <c r="D577" s="141"/>
      <c r="E577" s="142"/>
      <c r="F577" s="141"/>
      <c r="G577" s="141"/>
      <c r="H577" s="141"/>
      <c r="I577" s="141"/>
      <c r="J577" s="141"/>
      <c r="K577" s="141"/>
      <c r="L577" s="141"/>
      <c r="M577" s="144"/>
      <c r="N577" s="144"/>
      <c r="O577" s="141"/>
      <c r="P577" s="145"/>
      <c r="Q577" s="141"/>
      <c r="R577" s="143"/>
      <c r="S577" s="141"/>
      <c r="T577" s="141"/>
      <c r="U577" s="141"/>
    </row>
    <row r="578" ht="12.75" customHeight="1">
      <c r="A578" s="141"/>
      <c r="B578" s="141"/>
      <c r="C578" s="141"/>
      <c r="D578" s="141"/>
      <c r="E578" s="142"/>
      <c r="F578" s="141"/>
      <c r="G578" s="141"/>
      <c r="H578" s="141"/>
      <c r="I578" s="141"/>
      <c r="J578" s="141"/>
      <c r="K578" s="141"/>
      <c r="L578" s="141"/>
      <c r="M578" s="144"/>
      <c r="N578" s="144"/>
      <c r="O578" s="141"/>
      <c r="P578" s="145"/>
      <c r="Q578" s="141"/>
      <c r="R578" s="143"/>
      <c r="S578" s="141"/>
      <c r="T578" s="141"/>
      <c r="U578" s="141"/>
    </row>
    <row r="579" ht="12.75" customHeight="1">
      <c r="A579" s="141"/>
      <c r="B579" s="141"/>
      <c r="C579" s="141"/>
      <c r="D579" s="141"/>
      <c r="E579" s="142"/>
      <c r="F579" s="141"/>
      <c r="G579" s="141"/>
      <c r="H579" s="141"/>
      <c r="I579" s="141"/>
      <c r="J579" s="141"/>
      <c r="K579" s="141"/>
      <c r="L579" s="141"/>
      <c r="M579" s="144"/>
      <c r="N579" s="144"/>
      <c r="O579" s="141"/>
      <c r="P579" s="145"/>
      <c r="Q579" s="141"/>
      <c r="R579" s="143"/>
      <c r="S579" s="141"/>
      <c r="T579" s="141"/>
      <c r="U579" s="141"/>
    </row>
    <row r="580" ht="12.75" customHeight="1">
      <c r="A580" s="141"/>
      <c r="B580" s="141"/>
      <c r="C580" s="141"/>
      <c r="D580" s="141"/>
      <c r="E580" s="142"/>
      <c r="F580" s="141"/>
      <c r="G580" s="141"/>
      <c r="H580" s="141"/>
      <c r="I580" s="141"/>
      <c r="J580" s="141"/>
      <c r="K580" s="141"/>
      <c r="L580" s="141"/>
      <c r="M580" s="144"/>
      <c r="N580" s="144"/>
      <c r="O580" s="141"/>
      <c r="P580" s="145"/>
      <c r="Q580" s="141"/>
      <c r="R580" s="143"/>
      <c r="S580" s="141"/>
      <c r="T580" s="141"/>
      <c r="U580" s="141"/>
    </row>
    <row r="581" ht="12.75" customHeight="1">
      <c r="A581" s="141"/>
      <c r="B581" s="141"/>
      <c r="C581" s="141"/>
      <c r="D581" s="141"/>
      <c r="E581" s="142"/>
      <c r="F581" s="141"/>
      <c r="G581" s="141"/>
      <c r="H581" s="141"/>
      <c r="I581" s="141"/>
      <c r="J581" s="141"/>
      <c r="K581" s="141"/>
      <c r="L581" s="141"/>
      <c r="M581" s="144"/>
      <c r="N581" s="144"/>
      <c r="O581" s="141"/>
      <c r="P581" s="145"/>
      <c r="Q581" s="141"/>
      <c r="R581" s="143"/>
      <c r="S581" s="141"/>
      <c r="T581" s="141"/>
      <c r="U581" s="141"/>
    </row>
    <row r="582" ht="12.75" customHeight="1">
      <c r="A582" s="141"/>
      <c r="B582" s="141"/>
      <c r="C582" s="141"/>
      <c r="D582" s="141"/>
      <c r="E582" s="142"/>
      <c r="F582" s="141"/>
      <c r="G582" s="141"/>
      <c r="H582" s="141"/>
      <c r="I582" s="141"/>
      <c r="J582" s="141"/>
      <c r="K582" s="141"/>
      <c r="L582" s="141"/>
      <c r="M582" s="144"/>
      <c r="N582" s="144"/>
      <c r="O582" s="141"/>
      <c r="P582" s="145"/>
      <c r="Q582" s="141"/>
      <c r="R582" s="143"/>
      <c r="S582" s="141"/>
      <c r="T582" s="141"/>
      <c r="U582" s="141"/>
    </row>
    <row r="583" ht="12.75" customHeight="1">
      <c r="A583" s="141"/>
      <c r="B583" s="141"/>
      <c r="C583" s="141"/>
      <c r="D583" s="141"/>
      <c r="E583" s="142"/>
      <c r="F583" s="141"/>
      <c r="G583" s="141"/>
      <c r="H583" s="141"/>
      <c r="I583" s="141"/>
      <c r="J583" s="141"/>
      <c r="K583" s="141"/>
      <c r="L583" s="141"/>
      <c r="M583" s="144"/>
      <c r="N583" s="144"/>
      <c r="O583" s="141"/>
      <c r="P583" s="145"/>
      <c r="Q583" s="141"/>
      <c r="R583" s="143"/>
      <c r="S583" s="141"/>
      <c r="T583" s="141"/>
      <c r="U583" s="141"/>
    </row>
    <row r="584" ht="12.75" customHeight="1">
      <c r="A584" s="141"/>
      <c r="B584" s="141"/>
      <c r="C584" s="141"/>
      <c r="D584" s="141"/>
      <c r="E584" s="142"/>
      <c r="F584" s="141"/>
      <c r="G584" s="141"/>
      <c r="H584" s="141"/>
      <c r="I584" s="141"/>
      <c r="J584" s="141"/>
      <c r="K584" s="141"/>
      <c r="L584" s="141"/>
      <c r="M584" s="144"/>
      <c r="N584" s="144"/>
      <c r="O584" s="141"/>
      <c r="P584" s="145"/>
      <c r="Q584" s="141"/>
      <c r="R584" s="143"/>
      <c r="S584" s="141"/>
      <c r="T584" s="141"/>
      <c r="U584" s="141"/>
    </row>
    <row r="585" ht="12.75" customHeight="1">
      <c r="A585" s="141"/>
      <c r="B585" s="141"/>
      <c r="C585" s="141"/>
      <c r="D585" s="141"/>
      <c r="E585" s="142"/>
      <c r="F585" s="141"/>
      <c r="G585" s="141"/>
      <c r="H585" s="141"/>
      <c r="I585" s="141"/>
      <c r="J585" s="141"/>
      <c r="K585" s="141"/>
      <c r="L585" s="141"/>
      <c r="M585" s="144"/>
      <c r="N585" s="144"/>
      <c r="O585" s="141"/>
      <c r="P585" s="145"/>
      <c r="Q585" s="141"/>
      <c r="R585" s="143"/>
      <c r="S585" s="141"/>
      <c r="T585" s="141"/>
      <c r="U585" s="141"/>
    </row>
    <row r="586" ht="12.75" customHeight="1">
      <c r="A586" s="141"/>
      <c r="B586" s="141"/>
      <c r="C586" s="141"/>
      <c r="D586" s="141"/>
      <c r="E586" s="142"/>
      <c r="F586" s="141"/>
      <c r="G586" s="141"/>
      <c r="H586" s="141"/>
      <c r="I586" s="141"/>
      <c r="J586" s="141"/>
      <c r="K586" s="141"/>
      <c r="L586" s="141"/>
      <c r="M586" s="144"/>
      <c r="N586" s="144"/>
      <c r="O586" s="141"/>
      <c r="P586" s="145"/>
      <c r="Q586" s="141"/>
      <c r="R586" s="143"/>
      <c r="S586" s="141"/>
      <c r="T586" s="141"/>
      <c r="U586" s="141"/>
    </row>
    <row r="587" ht="12.75" customHeight="1">
      <c r="A587" s="141"/>
      <c r="B587" s="141"/>
      <c r="C587" s="141"/>
      <c r="D587" s="141"/>
      <c r="E587" s="142"/>
      <c r="F587" s="141"/>
      <c r="G587" s="141"/>
      <c r="H587" s="141"/>
      <c r="I587" s="141"/>
      <c r="J587" s="141"/>
      <c r="K587" s="141"/>
      <c r="L587" s="141"/>
      <c r="M587" s="144"/>
      <c r="N587" s="144"/>
      <c r="O587" s="141"/>
      <c r="P587" s="145"/>
      <c r="Q587" s="141"/>
      <c r="R587" s="143"/>
      <c r="S587" s="141"/>
      <c r="T587" s="141"/>
      <c r="U587" s="141"/>
    </row>
    <row r="588" ht="12.75" customHeight="1">
      <c r="A588" s="141"/>
      <c r="B588" s="141"/>
      <c r="C588" s="141"/>
      <c r="D588" s="141"/>
      <c r="E588" s="142"/>
      <c r="F588" s="141"/>
      <c r="G588" s="141"/>
      <c r="H588" s="141"/>
      <c r="I588" s="141"/>
      <c r="J588" s="141"/>
      <c r="K588" s="141"/>
      <c r="L588" s="141"/>
      <c r="M588" s="144"/>
      <c r="N588" s="144"/>
      <c r="O588" s="141"/>
      <c r="P588" s="145"/>
      <c r="Q588" s="141"/>
      <c r="R588" s="143"/>
      <c r="S588" s="141"/>
      <c r="T588" s="141"/>
      <c r="U588" s="141"/>
    </row>
    <row r="589" ht="12.75" customHeight="1">
      <c r="A589" s="141"/>
      <c r="B589" s="141"/>
      <c r="C589" s="141"/>
      <c r="D589" s="141"/>
      <c r="E589" s="142"/>
      <c r="F589" s="141"/>
      <c r="G589" s="141"/>
      <c r="H589" s="141"/>
      <c r="I589" s="141"/>
      <c r="J589" s="141"/>
      <c r="K589" s="141"/>
      <c r="L589" s="141"/>
      <c r="M589" s="144"/>
      <c r="N589" s="144"/>
      <c r="O589" s="141"/>
      <c r="P589" s="145"/>
      <c r="Q589" s="141"/>
      <c r="R589" s="143"/>
      <c r="S589" s="141"/>
      <c r="T589" s="141"/>
      <c r="U589" s="141"/>
    </row>
    <row r="590" ht="12.75" customHeight="1">
      <c r="A590" s="141"/>
      <c r="B590" s="141"/>
      <c r="C590" s="141"/>
      <c r="D590" s="141"/>
      <c r="E590" s="142"/>
      <c r="F590" s="141"/>
      <c r="G590" s="141"/>
      <c r="H590" s="141"/>
      <c r="I590" s="141"/>
      <c r="J590" s="141"/>
      <c r="K590" s="141"/>
      <c r="L590" s="141"/>
      <c r="M590" s="144"/>
      <c r="N590" s="144"/>
      <c r="O590" s="141"/>
      <c r="P590" s="145"/>
      <c r="Q590" s="141"/>
      <c r="R590" s="143"/>
      <c r="S590" s="141"/>
      <c r="T590" s="141"/>
      <c r="U590" s="141"/>
    </row>
    <row r="591" ht="12.75" customHeight="1">
      <c r="A591" s="141"/>
      <c r="B591" s="141"/>
      <c r="C591" s="141"/>
      <c r="D591" s="141"/>
      <c r="E591" s="142"/>
      <c r="F591" s="141"/>
      <c r="G591" s="141"/>
      <c r="H591" s="141"/>
      <c r="I591" s="141"/>
      <c r="J591" s="141"/>
      <c r="K591" s="141"/>
      <c r="L591" s="141"/>
      <c r="M591" s="144"/>
      <c r="N591" s="144"/>
      <c r="O591" s="141"/>
      <c r="P591" s="145"/>
      <c r="Q591" s="141"/>
      <c r="R591" s="143"/>
      <c r="S591" s="141"/>
      <c r="T591" s="141"/>
      <c r="U591" s="141"/>
    </row>
    <row r="592" ht="12.75" customHeight="1">
      <c r="A592" s="141"/>
      <c r="B592" s="141"/>
      <c r="C592" s="141"/>
      <c r="D592" s="141"/>
      <c r="E592" s="142"/>
      <c r="F592" s="141"/>
      <c r="G592" s="141"/>
      <c r="H592" s="141"/>
      <c r="I592" s="141"/>
      <c r="J592" s="141"/>
      <c r="K592" s="141"/>
      <c r="L592" s="141"/>
      <c r="M592" s="144"/>
      <c r="N592" s="144"/>
      <c r="O592" s="141"/>
      <c r="P592" s="145"/>
      <c r="Q592" s="141"/>
      <c r="R592" s="143"/>
      <c r="S592" s="141"/>
      <c r="T592" s="141"/>
      <c r="U592" s="141"/>
    </row>
    <row r="593" ht="12.75" customHeight="1">
      <c r="A593" s="141"/>
      <c r="B593" s="141"/>
      <c r="C593" s="141"/>
      <c r="D593" s="141"/>
      <c r="E593" s="142"/>
      <c r="F593" s="141"/>
      <c r="G593" s="141"/>
      <c r="H593" s="141"/>
      <c r="I593" s="141"/>
      <c r="J593" s="141"/>
      <c r="K593" s="141"/>
      <c r="L593" s="141"/>
      <c r="M593" s="144"/>
      <c r="N593" s="144"/>
      <c r="O593" s="141"/>
      <c r="P593" s="145"/>
      <c r="Q593" s="141"/>
      <c r="R593" s="143"/>
      <c r="S593" s="141"/>
      <c r="T593" s="141"/>
      <c r="U593" s="141"/>
    </row>
    <row r="594" ht="12.75" customHeight="1">
      <c r="A594" s="141"/>
      <c r="B594" s="141"/>
      <c r="C594" s="141"/>
      <c r="D594" s="141"/>
      <c r="E594" s="142"/>
      <c r="F594" s="141"/>
      <c r="G594" s="141"/>
      <c r="H594" s="141"/>
      <c r="I594" s="141"/>
      <c r="J594" s="141"/>
      <c r="K594" s="141"/>
      <c r="L594" s="141"/>
      <c r="M594" s="144"/>
      <c r="N594" s="144"/>
      <c r="O594" s="141"/>
      <c r="P594" s="145"/>
      <c r="Q594" s="141"/>
      <c r="R594" s="143"/>
      <c r="S594" s="141"/>
      <c r="T594" s="141"/>
      <c r="U594" s="141"/>
    </row>
    <row r="595" ht="12.75" customHeight="1">
      <c r="A595" s="141"/>
      <c r="B595" s="141"/>
      <c r="C595" s="141"/>
      <c r="D595" s="141"/>
      <c r="E595" s="142"/>
      <c r="F595" s="141"/>
      <c r="G595" s="141"/>
      <c r="H595" s="141"/>
      <c r="I595" s="141"/>
      <c r="J595" s="141"/>
      <c r="K595" s="141"/>
      <c r="L595" s="141"/>
      <c r="M595" s="144"/>
      <c r="N595" s="144"/>
      <c r="O595" s="141"/>
      <c r="P595" s="145"/>
      <c r="Q595" s="141"/>
      <c r="R595" s="143"/>
      <c r="S595" s="141"/>
      <c r="T595" s="141"/>
      <c r="U595" s="141"/>
    </row>
    <row r="596" ht="12.75" customHeight="1">
      <c r="A596" s="141"/>
      <c r="B596" s="141"/>
      <c r="C596" s="141"/>
      <c r="D596" s="141"/>
      <c r="E596" s="142"/>
      <c r="F596" s="141"/>
      <c r="G596" s="141"/>
      <c r="H596" s="141"/>
      <c r="I596" s="141"/>
      <c r="J596" s="141"/>
      <c r="K596" s="141"/>
      <c r="L596" s="141"/>
      <c r="M596" s="144"/>
      <c r="N596" s="144"/>
      <c r="O596" s="141"/>
      <c r="P596" s="145"/>
      <c r="Q596" s="141"/>
      <c r="R596" s="143"/>
      <c r="S596" s="141"/>
      <c r="T596" s="141"/>
      <c r="U596" s="141"/>
    </row>
    <row r="597" ht="12.75" customHeight="1">
      <c r="A597" s="141"/>
      <c r="B597" s="141"/>
      <c r="C597" s="141"/>
      <c r="D597" s="141"/>
      <c r="E597" s="142"/>
      <c r="F597" s="141"/>
      <c r="G597" s="141"/>
      <c r="H597" s="141"/>
      <c r="I597" s="141"/>
      <c r="J597" s="141"/>
      <c r="K597" s="141"/>
      <c r="L597" s="141"/>
      <c r="M597" s="144"/>
      <c r="N597" s="144"/>
      <c r="O597" s="141"/>
      <c r="P597" s="145"/>
      <c r="Q597" s="141"/>
      <c r="R597" s="143"/>
      <c r="S597" s="141"/>
      <c r="T597" s="141"/>
      <c r="U597" s="141"/>
    </row>
    <row r="598" ht="12.75" customHeight="1">
      <c r="A598" s="141"/>
      <c r="B598" s="141"/>
      <c r="C598" s="141"/>
      <c r="D598" s="141"/>
      <c r="E598" s="142"/>
      <c r="F598" s="141"/>
      <c r="G598" s="141"/>
      <c r="H598" s="141"/>
      <c r="I598" s="141"/>
      <c r="J598" s="141"/>
      <c r="K598" s="141"/>
      <c r="L598" s="141"/>
      <c r="M598" s="144"/>
      <c r="N598" s="144"/>
      <c r="O598" s="141"/>
      <c r="P598" s="145"/>
      <c r="Q598" s="141"/>
      <c r="R598" s="143"/>
      <c r="S598" s="141"/>
      <c r="T598" s="141"/>
      <c r="U598" s="141"/>
    </row>
    <row r="599" ht="12.75" customHeight="1">
      <c r="A599" s="141"/>
      <c r="B599" s="141"/>
      <c r="C599" s="141"/>
      <c r="D599" s="141"/>
      <c r="E599" s="142"/>
      <c r="F599" s="141"/>
      <c r="G599" s="141"/>
      <c r="H599" s="141"/>
      <c r="I599" s="141"/>
      <c r="J599" s="141"/>
      <c r="K599" s="141"/>
      <c r="L599" s="141"/>
      <c r="M599" s="144"/>
      <c r="N599" s="144"/>
      <c r="O599" s="141"/>
      <c r="P599" s="145"/>
      <c r="Q599" s="141"/>
      <c r="R599" s="143"/>
      <c r="S599" s="141"/>
      <c r="T599" s="141"/>
      <c r="U599" s="141"/>
    </row>
    <row r="600" ht="12.75" customHeight="1">
      <c r="A600" s="141"/>
      <c r="B600" s="141"/>
      <c r="C600" s="141"/>
      <c r="D600" s="141"/>
      <c r="E600" s="142"/>
      <c r="F600" s="141"/>
      <c r="G600" s="141"/>
      <c r="H600" s="141"/>
      <c r="I600" s="141"/>
      <c r="J600" s="141"/>
      <c r="K600" s="141"/>
      <c r="L600" s="141"/>
      <c r="M600" s="144"/>
      <c r="N600" s="144"/>
      <c r="O600" s="141"/>
      <c r="P600" s="145"/>
      <c r="Q600" s="141"/>
      <c r="R600" s="143"/>
      <c r="S600" s="141"/>
      <c r="T600" s="141"/>
      <c r="U600" s="141"/>
    </row>
    <row r="601" ht="12.75" customHeight="1">
      <c r="A601" s="141"/>
      <c r="B601" s="141"/>
      <c r="C601" s="141"/>
      <c r="D601" s="141"/>
      <c r="E601" s="142"/>
      <c r="F601" s="141"/>
      <c r="G601" s="141"/>
      <c r="H601" s="141"/>
      <c r="I601" s="141"/>
      <c r="J601" s="141"/>
      <c r="K601" s="141"/>
      <c r="L601" s="141"/>
      <c r="M601" s="144"/>
      <c r="N601" s="144"/>
      <c r="O601" s="141"/>
      <c r="P601" s="145"/>
      <c r="Q601" s="141"/>
      <c r="R601" s="143"/>
      <c r="S601" s="141"/>
      <c r="T601" s="141"/>
      <c r="U601" s="141"/>
    </row>
    <row r="602" ht="12.75" customHeight="1">
      <c r="A602" s="141"/>
      <c r="B602" s="141"/>
      <c r="C602" s="141"/>
      <c r="D602" s="141"/>
      <c r="E602" s="142"/>
      <c r="F602" s="141"/>
      <c r="G602" s="141"/>
      <c r="H602" s="141"/>
      <c r="I602" s="141"/>
      <c r="J602" s="141"/>
      <c r="K602" s="141"/>
      <c r="L602" s="141"/>
      <c r="M602" s="144"/>
      <c r="N602" s="144"/>
      <c r="O602" s="141"/>
      <c r="P602" s="145"/>
      <c r="Q602" s="141"/>
      <c r="R602" s="143"/>
      <c r="S602" s="141"/>
      <c r="T602" s="141"/>
      <c r="U602" s="141"/>
    </row>
    <row r="603" ht="12.75" customHeight="1">
      <c r="A603" s="141"/>
      <c r="B603" s="141"/>
      <c r="C603" s="141"/>
      <c r="D603" s="141"/>
      <c r="E603" s="142"/>
      <c r="F603" s="141"/>
      <c r="G603" s="141"/>
      <c r="H603" s="141"/>
      <c r="I603" s="141"/>
      <c r="J603" s="141"/>
      <c r="K603" s="141"/>
      <c r="L603" s="141"/>
      <c r="M603" s="144"/>
      <c r="N603" s="144"/>
      <c r="O603" s="141"/>
      <c r="P603" s="145"/>
      <c r="Q603" s="141"/>
      <c r="R603" s="143"/>
      <c r="S603" s="141"/>
      <c r="T603" s="141"/>
      <c r="U603" s="141"/>
    </row>
    <row r="604" ht="12.75" customHeight="1">
      <c r="A604" s="141"/>
      <c r="B604" s="141"/>
      <c r="C604" s="141"/>
      <c r="D604" s="141"/>
      <c r="E604" s="142"/>
      <c r="F604" s="141"/>
      <c r="G604" s="141"/>
      <c r="H604" s="141"/>
      <c r="I604" s="141"/>
      <c r="J604" s="141"/>
      <c r="K604" s="141"/>
      <c r="L604" s="141"/>
      <c r="M604" s="144"/>
      <c r="N604" s="144"/>
      <c r="O604" s="141"/>
      <c r="P604" s="145"/>
      <c r="Q604" s="141"/>
      <c r="R604" s="143"/>
      <c r="S604" s="141"/>
      <c r="T604" s="141"/>
      <c r="U604" s="141"/>
    </row>
    <row r="605" ht="12.75" customHeight="1">
      <c r="A605" s="141"/>
      <c r="B605" s="141"/>
      <c r="C605" s="141"/>
      <c r="D605" s="141"/>
      <c r="E605" s="142"/>
      <c r="F605" s="141"/>
      <c r="G605" s="141"/>
      <c r="H605" s="141"/>
      <c r="I605" s="141"/>
      <c r="J605" s="141"/>
      <c r="K605" s="141"/>
      <c r="L605" s="141"/>
      <c r="M605" s="144"/>
      <c r="N605" s="144"/>
      <c r="O605" s="141"/>
      <c r="P605" s="145"/>
      <c r="Q605" s="141"/>
      <c r="R605" s="143"/>
      <c r="S605" s="141"/>
      <c r="T605" s="141"/>
      <c r="U605" s="141"/>
    </row>
    <row r="606" ht="12.75" customHeight="1">
      <c r="A606" s="141"/>
      <c r="B606" s="141"/>
      <c r="C606" s="141"/>
      <c r="D606" s="141"/>
      <c r="E606" s="142"/>
      <c r="F606" s="141"/>
      <c r="G606" s="141"/>
      <c r="H606" s="141"/>
      <c r="I606" s="141"/>
      <c r="J606" s="141"/>
      <c r="K606" s="141"/>
      <c r="L606" s="141"/>
      <c r="M606" s="144"/>
      <c r="N606" s="144"/>
      <c r="O606" s="141"/>
      <c r="P606" s="145"/>
      <c r="Q606" s="141"/>
      <c r="R606" s="143"/>
      <c r="S606" s="141"/>
      <c r="T606" s="141"/>
      <c r="U606" s="141"/>
    </row>
    <row r="607" ht="12.75" customHeight="1">
      <c r="A607" s="141"/>
      <c r="B607" s="141"/>
      <c r="C607" s="141"/>
      <c r="D607" s="141"/>
      <c r="E607" s="142"/>
      <c r="F607" s="141"/>
      <c r="G607" s="141"/>
      <c r="H607" s="141"/>
      <c r="I607" s="141"/>
      <c r="J607" s="141"/>
      <c r="K607" s="141"/>
      <c r="L607" s="141"/>
      <c r="M607" s="144"/>
      <c r="N607" s="144"/>
      <c r="O607" s="141"/>
      <c r="P607" s="145"/>
      <c r="Q607" s="141"/>
      <c r="R607" s="143"/>
      <c r="S607" s="141"/>
      <c r="T607" s="141"/>
      <c r="U607" s="141"/>
    </row>
    <row r="608" ht="12.75" customHeight="1">
      <c r="A608" s="141"/>
      <c r="B608" s="141"/>
      <c r="C608" s="141"/>
      <c r="D608" s="141"/>
      <c r="E608" s="142"/>
      <c r="F608" s="141"/>
      <c r="G608" s="141"/>
      <c r="H608" s="141"/>
      <c r="I608" s="141"/>
      <c r="J608" s="141"/>
      <c r="K608" s="141"/>
      <c r="L608" s="141"/>
      <c r="M608" s="144"/>
      <c r="N608" s="144"/>
      <c r="O608" s="141"/>
      <c r="P608" s="145"/>
      <c r="Q608" s="141"/>
      <c r="R608" s="143"/>
      <c r="S608" s="141"/>
      <c r="T608" s="141"/>
      <c r="U608" s="141"/>
    </row>
    <row r="609" ht="12.75" customHeight="1">
      <c r="A609" s="141"/>
      <c r="B609" s="141"/>
      <c r="C609" s="141"/>
      <c r="D609" s="141"/>
      <c r="E609" s="142"/>
      <c r="F609" s="141"/>
      <c r="G609" s="141"/>
      <c r="H609" s="141"/>
      <c r="I609" s="141"/>
      <c r="J609" s="141"/>
      <c r="K609" s="141"/>
      <c r="L609" s="141"/>
      <c r="M609" s="144"/>
      <c r="N609" s="144"/>
      <c r="O609" s="141"/>
      <c r="P609" s="145"/>
      <c r="Q609" s="141"/>
      <c r="R609" s="143"/>
      <c r="S609" s="141"/>
      <c r="T609" s="141"/>
      <c r="U609" s="141"/>
    </row>
    <row r="610" ht="12.75" customHeight="1">
      <c r="A610" s="141"/>
      <c r="B610" s="141"/>
      <c r="C610" s="141"/>
      <c r="D610" s="141"/>
      <c r="E610" s="142"/>
      <c r="F610" s="141"/>
      <c r="G610" s="141"/>
      <c r="H610" s="141"/>
      <c r="I610" s="141"/>
      <c r="J610" s="141"/>
      <c r="K610" s="141"/>
      <c r="L610" s="141"/>
      <c r="M610" s="144"/>
      <c r="N610" s="144"/>
      <c r="O610" s="141"/>
      <c r="P610" s="145"/>
      <c r="Q610" s="141"/>
      <c r="R610" s="143"/>
      <c r="S610" s="141"/>
      <c r="T610" s="141"/>
      <c r="U610" s="141"/>
    </row>
    <row r="611" ht="12.75" customHeight="1">
      <c r="A611" s="141"/>
      <c r="B611" s="141"/>
      <c r="C611" s="141"/>
      <c r="D611" s="141"/>
      <c r="E611" s="142"/>
      <c r="F611" s="141"/>
      <c r="G611" s="141"/>
      <c r="H611" s="141"/>
      <c r="I611" s="141"/>
      <c r="J611" s="141"/>
      <c r="K611" s="141"/>
      <c r="L611" s="141"/>
      <c r="M611" s="144"/>
      <c r="N611" s="144"/>
      <c r="O611" s="141"/>
      <c r="P611" s="145"/>
      <c r="Q611" s="141"/>
      <c r="R611" s="143"/>
      <c r="S611" s="141"/>
      <c r="T611" s="141"/>
      <c r="U611" s="141"/>
    </row>
    <row r="612" ht="12.75" customHeight="1">
      <c r="A612" s="141"/>
      <c r="B612" s="141"/>
      <c r="C612" s="141"/>
      <c r="D612" s="141"/>
      <c r="E612" s="142"/>
      <c r="F612" s="141"/>
      <c r="G612" s="141"/>
      <c r="H612" s="141"/>
      <c r="I612" s="141"/>
      <c r="J612" s="141"/>
      <c r="K612" s="141"/>
      <c r="L612" s="141"/>
      <c r="M612" s="144"/>
      <c r="N612" s="144"/>
      <c r="O612" s="141"/>
      <c r="P612" s="145"/>
      <c r="Q612" s="141"/>
      <c r="R612" s="143"/>
      <c r="S612" s="141"/>
      <c r="T612" s="141"/>
      <c r="U612" s="141"/>
    </row>
    <row r="613" ht="12.75" customHeight="1">
      <c r="A613" s="141"/>
      <c r="B613" s="141"/>
      <c r="C613" s="141"/>
      <c r="D613" s="141"/>
      <c r="E613" s="142"/>
      <c r="F613" s="141"/>
      <c r="G613" s="141"/>
      <c r="H613" s="141"/>
      <c r="I613" s="141"/>
      <c r="J613" s="141"/>
      <c r="K613" s="141"/>
      <c r="L613" s="141"/>
      <c r="M613" s="144"/>
      <c r="N613" s="144"/>
      <c r="O613" s="141"/>
      <c r="P613" s="145"/>
      <c r="Q613" s="141"/>
      <c r="R613" s="143"/>
      <c r="S613" s="141"/>
      <c r="T613" s="141"/>
      <c r="U613" s="141"/>
    </row>
    <row r="614" ht="12.75" customHeight="1">
      <c r="A614" s="141"/>
      <c r="B614" s="141"/>
      <c r="C614" s="141"/>
      <c r="D614" s="141"/>
      <c r="E614" s="142"/>
      <c r="F614" s="141"/>
      <c r="G614" s="141"/>
      <c r="H614" s="141"/>
      <c r="I614" s="141"/>
      <c r="J614" s="141"/>
      <c r="K614" s="141"/>
      <c r="L614" s="141"/>
      <c r="M614" s="144"/>
      <c r="N614" s="144"/>
      <c r="O614" s="141"/>
      <c r="P614" s="145"/>
      <c r="Q614" s="141"/>
      <c r="R614" s="143"/>
      <c r="S614" s="141"/>
      <c r="T614" s="141"/>
      <c r="U614" s="141"/>
    </row>
    <row r="615" ht="12.75" customHeight="1">
      <c r="A615" s="141"/>
      <c r="B615" s="141"/>
      <c r="C615" s="141"/>
      <c r="D615" s="141"/>
      <c r="E615" s="142"/>
      <c r="F615" s="141"/>
      <c r="G615" s="141"/>
      <c r="H615" s="141"/>
      <c r="I615" s="141"/>
      <c r="J615" s="141"/>
      <c r="K615" s="141"/>
      <c r="L615" s="141"/>
      <c r="M615" s="144"/>
      <c r="N615" s="144"/>
      <c r="O615" s="141"/>
      <c r="P615" s="145"/>
      <c r="Q615" s="141"/>
      <c r="R615" s="143"/>
      <c r="S615" s="141"/>
      <c r="T615" s="141"/>
      <c r="U615" s="141"/>
    </row>
    <row r="616" ht="12.75" customHeight="1">
      <c r="A616" s="141"/>
      <c r="B616" s="141"/>
      <c r="C616" s="141"/>
      <c r="D616" s="141"/>
      <c r="E616" s="142"/>
      <c r="F616" s="141"/>
      <c r="G616" s="141"/>
      <c r="H616" s="141"/>
      <c r="I616" s="141"/>
      <c r="J616" s="141"/>
      <c r="K616" s="141"/>
      <c r="L616" s="141"/>
      <c r="M616" s="144"/>
      <c r="N616" s="144"/>
      <c r="O616" s="141"/>
      <c r="P616" s="145"/>
      <c r="Q616" s="141"/>
      <c r="R616" s="143"/>
      <c r="S616" s="141"/>
      <c r="T616" s="141"/>
      <c r="U616" s="141"/>
    </row>
    <row r="617" ht="12.75" customHeight="1">
      <c r="A617" s="141"/>
      <c r="B617" s="141"/>
      <c r="C617" s="141"/>
      <c r="D617" s="141"/>
      <c r="E617" s="142"/>
      <c r="F617" s="141"/>
      <c r="G617" s="141"/>
      <c r="H617" s="141"/>
      <c r="I617" s="141"/>
      <c r="J617" s="141"/>
      <c r="K617" s="141"/>
      <c r="L617" s="141"/>
      <c r="M617" s="144"/>
      <c r="N617" s="144"/>
      <c r="O617" s="141"/>
      <c r="P617" s="145"/>
      <c r="Q617" s="141"/>
      <c r="R617" s="143"/>
      <c r="S617" s="141"/>
      <c r="T617" s="141"/>
      <c r="U617" s="141"/>
    </row>
    <row r="618" ht="12.75" customHeight="1">
      <c r="A618" s="141"/>
      <c r="B618" s="141"/>
      <c r="C618" s="141"/>
      <c r="D618" s="141"/>
      <c r="E618" s="142"/>
      <c r="F618" s="141"/>
      <c r="G618" s="141"/>
      <c r="H618" s="141"/>
      <c r="I618" s="141"/>
      <c r="J618" s="141"/>
      <c r="K618" s="141"/>
      <c r="L618" s="141"/>
      <c r="M618" s="144"/>
      <c r="N618" s="144"/>
      <c r="O618" s="141"/>
      <c r="P618" s="145"/>
      <c r="Q618" s="141"/>
      <c r="R618" s="143"/>
      <c r="S618" s="141"/>
      <c r="T618" s="141"/>
      <c r="U618" s="141"/>
    </row>
    <row r="619" ht="12.75" customHeight="1">
      <c r="A619" s="141"/>
      <c r="B619" s="141"/>
      <c r="C619" s="141"/>
      <c r="D619" s="141"/>
      <c r="E619" s="142"/>
      <c r="F619" s="141"/>
      <c r="G619" s="141"/>
      <c r="H619" s="141"/>
      <c r="I619" s="141"/>
      <c r="J619" s="141"/>
      <c r="K619" s="141"/>
      <c r="L619" s="141"/>
      <c r="M619" s="144"/>
      <c r="N619" s="144"/>
      <c r="O619" s="141"/>
      <c r="P619" s="145"/>
      <c r="Q619" s="141"/>
      <c r="R619" s="143"/>
      <c r="S619" s="141"/>
      <c r="T619" s="141"/>
      <c r="U619" s="141"/>
    </row>
    <row r="620" ht="12.75" customHeight="1">
      <c r="A620" s="141"/>
      <c r="B620" s="141"/>
      <c r="C620" s="141"/>
      <c r="D620" s="141"/>
      <c r="E620" s="142"/>
      <c r="F620" s="141"/>
      <c r="G620" s="141"/>
      <c r="H620" s="141"/>
      <c r="I620" s="141"/>
      <c r="J620" s="141"/>
      <c r="K620" s="141"/>
      <c r="L620" s="141"/>
      <c r="M620" s="144"/>
      <c r="N620" s="144"/>
      <c r="O620" s="141"/>
      <c r="P620" s="145"/>
      <c r="Q620" s="141"/>
      <c r="R620" s="143"/>
      <c r="S620" s="141"/>
      <c r="T620" s="141"/>
      <c r="U620" s="141"/>
    </row>
    <row r="621" ht="12.75" customHeight="1">
      <c r="A621" s="141"/>
      <c r="B621" s="141"/>
      <c r="C621" s="141"/>
      <c r="D621" s="141"/>
      <c r="E621" s="142"/>
      <c r="F621" s="141"/>
      <c r="G621" s="141"/>
      <c r="H621" s="141"/>
      <c r="I621" s="141"/>
      <c r="J621" s="141"/>
      <c r="K621" s="141"/>
      <c r="L621" s="141"/>
      <c r="M621" s="144"/>
      <c r="N621" s="144"/>
      <c r="O621" s="141"/>
      <c r="P621" s="145"/>
      <c r="Q621" s="141"/>
      <c r="R621" s="143"/>
      <c r="S621" s="141"/>
      <c r="T621" s="141"/>
      <c r="U621" s="141"/>
    </row>
    <row r="622" ht="12.75" customHeight="1">
      <c r="A622" s="141"/>
      <c r="B622" s="141"/>
      <c r="C622" s="141"/>
      <c r="D622" s="141"/>
      <c r="E622" s="142"/>
      <c r="F622" s="141"/>
      <c r="G622" s="141"/>
      <c r="H622" s="141"/>
      <c r="I622" s="141"/>
      <c r="J622" s="141"/>
      <c r="K622" s="141"/>
      <c r="L622" s="141"/>
      <c r="M622" s="144"/>
      <c r="N622" s="144"/>
      <c r="O622" s="141"/>
      <c r="P622" s="145"/>
      <c r="Q622" s="141"/>
      <c r="R622" s="143"/>
      <c r="S622" s="141"/>
      <c r="T622" s="141"/>
      <c r="U622" s="141"/>
    </row>
    <row r="623" ht="12.75" customHeight="1">
      <c r="A623" s="141"/>
      <c r="B623" s="141"/>
      <c r="C623" s="141"/>
      <c r="D623" s="141"/>
      <c r="E623" s="142"/>
      <c r="F623" s="141"/>
      <c r="G623" s="141"/>
      <c r="H623" s="141"/>
      <c r="I623" s="141"/>
      <c r="J623" s="141"/>
      <c r="K623" s="141"/>
      <c r="L623" s="141"/>
      <c r="M623" s="144"/>
      <c r="N623" s="144"/>
      <c r="O623" s="141"/>
      <c r="P623" s="145"/>
      <c r="Q623" s="141"/>
      <c r="R623" s="143"/>
      <c r="S623" s="141"/>
      <c r="T623" s="141"/>
      <c r="U623" s="141"/>
    </row>
    <row r="624" ht="12.75" customHeight="1">
      <c r="A624" s="141"/>
      <c r="B624" s="141"/>
      <c r="C624" s="141"/>
      <c r="D624" s="141"/>
      <c r="E624" s="142"/>
      <c r="F624" s="141"/>
      <c r="G624" s="141"/>
      <c r="H624" s="141"/>
      <c r="I624" s="141"/>
      <c r="J624" s="141"/>
      <c r="K624" s="141"/>
      <c r="L624" s="141"/>
      <c r="M624" s="144"/>
      <c r="N624" s="144"/>
      <c r="O624" s="141"/>
      <c r="P624" s="145"/>
      <c r="Q624" s="141"/>
      <c r="R624" s="143"/>
      <c r="S624" s="141"/>
      <c r="T624" s="141"/>
      <c r="U624" s="141"/>
    </row>
    <row r="625" ht="12.75" customHeight="1">
      <c r="A625" s="141"/>
      <c r="B625" s="141"/>
      <c r="C625" s="141"/>
      <c r="D625" s="141"/>
      <c r="E625" s="142"/>
      <c r="F625" s="141"/>
      <c r="G625" s="141"/>
      <c r="H625" s="141"/>
      <c r="I625" s="141"/>
      <c r="J625" s="141"/>
      <c r="K625" s="141"/>
      <c r="L625" s="141"/>
      <c r="M625" s="144"/>
      <c r="N625" s="144"/>
      <c r="O625" s="141"/>
      <c r="P625" s="145"/>
      <c r="Q625" s="141"/>
      <c r="R625" s="143"/>
      <c r="S625" s="141"/>
      <c r="T625" s="141"/>
      <c r="U625" s="141"/>
    </row>
    <row r="626" ht="12.75" customHeight="1">
      <c r="A626" s="141"/>
      <c r="B626" s="141"/>
      <c r="C626" s="141"/>
      <c r="D626" s="141"/>
      <c r="E626" s="142"/>
      <c r="F626" s="141"/>
      <c r="G626" s="141"/>
      <c r="H626" s="141"/>
      <c r="I626" s="141"/>
      <c r="J626" s="141"/>
      <c r="K626" s="141"/>
      <c r="L626" s="141"/>
      <c r="M626" s="144"/>
      <c r="N626" s="144"/>
      <c r="O626" s="141"/>
      <c r="P626" s="145"/>
      <c r="Q626" s="141"/>
      <c r="R626" s="143"/>
      <c r="S626" s="141"/>
      <c r="T626" s="141"/>
      <c r="U626" s="141"/>
    </row>
    <row r="627" ht="12.75" customHeight="1">
      <c r="A627" s="141"/>
      <c r="B627" s="141"/>
      <c r="C627" s="141"/>
      <c r="D627" s="141"/>
      <c r="E627" s="142"/>
      <c r="F627" s="141"/>
      <c r="G627" s="141"/>
      <c r="H627" s="141"/>
      <c r="I627" s="141"/>
      <c r="J627" s="141"/>
      <c r="K627" s="141"/>
      <c r="L627" s="141"/>
      <c r="M627" s="144"/>
      <c r="N627" s="144"/>
      <c r="O627" s="141"/>
      <c r="P627" s="145"/>
      <c r="Q627" s="141"/>
      <c r="R627" s="143"/>
      <c r="S627" s="141"/>
      <c r="T627" s="141"/>
      <c r="U627" s="141"/>
    </row>
    <row r="628" ht="12.75" customHeight="1">
      <c r="A628" s="141"/>
      <c r="B628" s="141"/>
      <c r="C628" s="141"/>
      <c r="D628" s="141"/>
      <c r="E628" s="142"/>
      <c r="F628" s="141"/>
      <c r="G628" s="141"/>
      <c r="H628" s="141"/>
      <c r="I628" s="141"/>
      <c r="J628" s="141"/>
      <c r="K628" s="141"/>
      <c r="L628" s="141"/>
      <c r="M628" s="144"/>
      <c r="N628" s="144"/>
      <c r="O628" s="141"/>
      <c r="P628" s="145"/>
      <c r="Q628" s="141"/>
      <c r="R628" s="143"/>
      <c r="S628" s="141"/>
      <c r="T628" s="141"/>
      <c r="U628" s="141"/>
    </row>
    <row r="629" ht="12.75" customHeight="1">
      <c r="A629" s="141"/>
      <c r="B629" s="141"/>
      <c r="C629" s="141"/>
      <c r="D629" s="141"/>
      <c r="E629" s="142"/>
      <c r="F629" s="141"/>
      <c r="G629" s="141"/>
      <c r="H629" s="141"/>
      <c r="I629" s="141"/>
      <c r="J629" s="141"/>
      <c r="K629" s="141"/>
      <c r="L629" s="141"/>
      <c r="M629" s="144"/>
      <c r="N629" s="144"/>
      <c r="O629" s="141"/>
      <c r="P629" s="145"/>
      <c r="Q629" s="141"/>
      <c r="R629" s="143"/>
      <c r="S629" s="141"/>
      <c r="T629" s="141"/>
      <c r="U629" s="141"/>
    </row>
    <row r="630" ht="12.75" customHeight="1">
      <c r="A630" s="141"/>
      <c r="B630" s="141"/>
      <c r="C630" s="141"/>
      <c r="D630" s="141"/>
      <c r="E630" s="142"/>
      <c r="F630" s="141"/>
      <c r="G630" s="141"/>
      <c r="H630" s="141"/>
      <c r="I630" s="141"/>
      <c r="J630" s="141"/>
      <c r="K630" s="141"/>
      <c r="L630" s="141"/>
      <c r="M630" s="144"/>
      <c r="N630" s="144"/>
      <c r="O630" s="141"/>
      <c r="P630" s="145"/>
      <c r="Q630" s="141"/>
      <c r="R630" s="143"/>
      <c r="S630" s="141"/>
      <c r="T630" s="141"/>
      <c r="U630" s="141"/>
    </row>
    <row r="631" ht="12.75" customHeight="1">
      <c r="A631" s="141"/>
      <c r="B631" s="141"/>
      <c r="C631" s="141"/>
      <c r="D631" s="141"/>
      <c r="E631" s="142"/>
      <c r="F631" s="141"/>
      <c r="G631" s="141"/>
      <c r="H631" s="141"/>
      <c r="I631" s="141"/>
      <c r="J631" s="141"/>
      <c r="K631" s="141"/>
      <c r="L631" s="141"/>
      <c r="M631" s="144"/>
      <c r="N631" s="144"/>
      <c r="O631" s="141"/>
      <c r="P631" s="145"/>
      <c r="Q631" s="141"/>
      <c r="R631" s="143"/>
      <c r="S631" s="141"/>
      <c r="T631" s="141"/>
      <c r="U631" s="141"/>
    </row>
    <row r="632" ht="12.75" customHeight="1">
      <c r="A632" s="141"/>
      <c r="B632" s="141"/>
      <c r="C632" s="141"/>
      <c r="D632" s="141"/>
      <c r="E632" s="142"/>
      <c r="F632" s="141"/>
      <c r="G632" s="141"/>
      <c r="H632" s="141"/>
      <c r="I632" s="141"/>
      <c r="J632" s="141"/>
      <c r="K632" s="141"/>
      <c r="L632" s="141"/>
      <c r="M632" s="144"/>
      <c r="N632" s="144"/>
      <c r="O632" s="141"/>
      <c r="P632" s="145"/>
      <c r="Q632" s="141"/>
      <c r="R632" s="143"/>
      <c r="S632" s="141"/>
      <c r="T632" s="141"/>
      <c r="U632" s="141"/>
    </row>
    <row r="633" ht="12.75" customHeight="1">
      <c r="A633" s="141"/>
      <c r="B633" s="141"/>
      <c r="C633" s="141"/>
      <c r="D633" s="141"/>
      <c r="E633" s="142"/>
      <c r="F633" s="141"/>
      <c r="G633" s="141"/>
      <c r="H633" s="141"/>
      <c r="I633" s="141"/>
      <c r="J633" s="141"/>
      <c r="K633" s="141"/>
      <c r="L633" s="141"/>
      <c r="M633" s="144"/>
      <c r="N633" s="144"/>
      <c r="O633" s="141"/>
      <c r="P633" s="145"/>
      <c r="Q633" s="141"/>
      <c r="R633" s="143"/>
      <c r="S633" s="141"/>
      <c r="T633" s="141"/>
      <c r="U633" s="141"/>
    </row>
    <row r="634" ht="12.75" customHeight="1">
      <c r="A634" s="141"/>
      <c r="B634" s="141"/>
      <c r="C634" s="141"/>
      <c r="D634" s="141"/>
      <c r="E634" s="142"/>
      <c r="F634" s="141"/>
      <c r="G634" s="141"/>
      <c r="H634" s="141"/>
      <c r="I634" s="141"/>
      <c r="J634" s="141"/>
      <c r="K634" s="141"/>
      <c r="L634" s="141"/>
      <c r="M634" s="144"/>
      <c r="N634" s="144"/>
      <c r="O634" s="141"/>
      <c r="P634" s="145"/>
      <c r="Q634" s="141"/>
      <c r="R634" s="143"/>
      <c r="S634" s="141"/>
      <c r="T634" s="141"/>
      <c r="U634" s="141"/>
    </row>
    <row r="635" ht="12.75" customHeight="1">
      <c r="A635" s="141"/>
      <c r="B635" s="141"/>
      <c r="C635" s="141"/>
      <c r="D635" s="141"/>
      <c r="E635" s="142"/>
      <c r="F635" s="141"/>
      <c r="G635" s="141"/>
      <c r="H635" s="141"/>
      <c r="I635" s="141"/>
      <c r="J635" s="141"/>
      <c r="K635" s="141"/>
      <c r="L635" s="141"/>
      <c r="M635" s="144"/>
      <c r="N635" s="144"/>
      <c r="O635" s="141"/>
      <c r="P635" s="145"/>
      <c r="Q635" s="141"/>
      <c r="R635" s="143"/>
      <c r="S635" s="141"/>
      <c r="T635" s="141"/>
      <c r="U635" s="141"/>
    </row>
    <row r="636" ht="12.75" customHeight="1">
      <c r="A636" s="141"/>
      <c r="B636" s="141"/>
      <c r="C636" s="141"/>
      <c r="D636" s="141"/>
      <c r="E636" s="142"/>
      <c r="F636" s="141"/>
      <c r="G636" s="141"/>
      <c r="H636" s="141"/>
      <c r="I636" s="141"/>
      <c r="J636" s="141"/>
      <c r="K636" s="141"/>
      <c r="L636" s="141"/>
      <c r="M636" s="144"/>
      <c r="N636" s="144"/>
      <c r="O636" s="141"/>
      <c r="P636" s="145"/>
      <c r="Q636" s="141"/>
      <c r="R636" s="143"/>
      <c r="S636" s="141"/>
      <c r="T636" s="141"/>
      <c r="U636" s="141"/>
    </row>
    <row r="637" ht="12.75" customHeight="1">
      <c r="A637" s="141"/>
      <c r="B637" s="141"/>
      <c r="C637" s="141"/>
      <c r="D637" s="141"/>
      <c r="E637" s="142"/>
      <c r="F637" s="141"/>
      <c r="G637" s="141"/>
      <c r="H637" s="141"/>
      <c r="I637" s="141"/>
      <c r="J637" s="141"/>
      <c r="K637" s="141"/>
      <c r="L637" s="141"/>
      <c r="M637" s="144"/>
      <c r="N637" s="144"/>
      <c r="O637" s="141"/>
      <c r="P637" s="145"/>
      <c r="Q637" s="141"/>
      <c r="R637" s="143"/>
      <c r="S637" s="141"/>
      <c r="T637" s="141"/>
      <c r="U637" s="141"/>
    </row>
    <row r="638" ht="12.75" customHeight="1">
      <c r="A638" s="141"/>
      <c r="B638" s="141"/>
      <c r="C638" s="141"/>
      <c r="D638" s="141"/>
      <c r="E638" s="142"/>
      <c r="F638" s="141"/>
      <c r="G638" s="141"/>
      <c r="H638" s="141"/>
      <c r="I638" s="141"/>
      <c r="J638" s="141"/>
      <c r="K638" s="141"/>
      <c r="L638" s="141"/>
      <c r="M638" s="144"/>
      <c r="N638" s="144"/>
      <c r="O638" s="141"/>
      <c r="P638" s="145"/>
      <c r="Q638" s="141"/>
      <c r="R638" s="143"/>
      <c r="S638" s="141"/>
      <c r="T638" s="141"/>
      <c r="U638" s="141"/>
    </row>
    <row r="639" ht="12.75" customHeight="1">
      <c r="A639" s="141"/>
      <c r="B639" s="141"/>
      <c r="C639" s="141"/>
      <c r="D639" s="141"/>
      <c r="E639" s="142"/>
      <c r="F639" s="141"/>
      <c r="G639" s="141"/>
      <c r="H639" s="141"/>
      <c r="I639" s="141"/>
      <c r="J639" s="141"/>
      <c r="K639" s="141"/>
      <c r="L639" s="141"/>
      <c r="M639" s="144"/>
      <c r="N639" s="144"/>
      <c r="O639" s="141"/>
      <c r="P639" s="145"/>
      <c r="Q639" s="141"/>
      <c r="R639" s="143"/>
      <c r="S639" s="141"/>
      <c r="T639" s="141"/>
      <c r="U639" s="141"/>
    </row>
    <row r="640" ht="12.75" customHeight="1">
      <c r="A640" s="141"/>
      <c r="B640" s="141"/>
      <c r="C640" s="141"/>
      <c r="D640" s="141"/>
      <c r="E640" s="142"/>
      <c r="F640" s="141"/>
      <c r="G640" s="141"/>
      <c r="H640" s="141"/>
      <c r="I640" s="141"/>
      <c r="J640" s="141"/>
      <c r="K640" s="141"/>
      <c r="L640" s="141"/>
      <c r="M640" s="144"/>
      <c r="N640" s="144"/>
      <c r="O640" s="141"/>
      <c r="P640" s="145"/>
      <c r="Q640" s="141"/>
      <c r="R640" s="143"/>
      <c r="S640" s="141"/>
      <c r="T640" s="141"/>
      <c r="U640" s="141"/>
    </row>
    <row r="641" ht="12.75" customHeight="1">
      <c r="A641" s="141"/>
      <c r="B641" s="141"/>
      <c r="C641" s="141"/>
      <c r="D641" s="141"/>
      <c r="E641" s="142"/>
      <c r="F641" s="141"/>
      <c r="G641" s="141"/>
      <c r="H641" s="141"/>
      <c r="I641" s="141"/>
      <c r="J641" s="141"/>
      <c r="K641" s="141"/>
      <c r="L641" s="141"/>
      <c r="M641" s="144"/>
      <c r="N641" s="144"/>
      <c r="O641" s="141"/>
      <c r="P641" s="145"/>
      <c r="Q641" s="141"/>
      <c r="R641" s="143"/>
      <c r="S641" s="141"/>
      <c r="T641" s="141"/>
      <c r="U641" s="141"/>
    </row>
    <row r="642" ht="12.75" customHeight="1">
      <c r="A642" s="141"/>
      <c r="B642" s="141"/>
      <c r="C642" s="141"/>
      <c r="D642" s="141"/>
      <c r="E642" s="142"/>
      <c r="F642" s="141"/>
      <c r="G642" s="141"/>
      <c r="H642" s="141"/>
      <c r="I642" s="141"/>
      <c r="J642" s="141"/>
      <c r="K642" s="141"/>
      <c r="L642" s="141"/>
      <c r="M642" s="144"/>
      <c r="N642" s="144"/>
      <c r="O642" s="141"/>
      <c r="P642" s="145"/>
      <c r="Q642" s="141"/>
      <c r="R642" s="143"/>
      <c r="S642" s="141"/>
      <c r="T642" s="141"/>
      <c r="U642" s="141"/>
    </row>
    <row r="643" ht="12.75" customHeight="1">
      <c r="A643" s="141"/>
      <c r="B643" s="141"/>
      <c r="C643" s="141"/>
      <c r="D643" s="141"/>
      <c r="E643" s="142"/>
      <c r="F643" s="141"/>
      <c r="G643" s="141"/>
      <c r="H643" s="141"/>
      <c r="I643" s="141"/>
      <c r="J643" s="141"/>
      <c r="K643" s="141"/>
      <c r="L643" s="141"/>
      <c r="M643" s="144"/>
      <c r="N643" s="144"/>
      <c r="O643" s="141"/>
      <c r="P643" s="145"/>
      <c r="Q643" s="141"/>
      <c r="R643" s="143"/>
      <c r="S643" s="141"/>
      <c r="T643" s="141"/>
      <c r="U643" s="141"/>
    </row>
    <row r="644" ht="12.75" customHeight="1">
      <c r="A644" s="141"/>
      <c r="B644" s="141"/>
      <c r="C644" s="141"/>
      <c r="D644" s="141"/>
      <c r="E644" s="142"/>
      <c r="F644" s="141"/>
      <c r="G644" s="141"/>
      <c r="H644" s="141"/>
      <c r="I644" s="141"/>
      <c r="J644" s="141"/>
      <c r="K644" s="141"/>
      <c r="L644" s="141"/>
      <c r="M644" s="144"/>
      <c r="N644" s="144"/>
      <c r="O644" s="141"/>
      <c r="P644" s="145"/>
      <c r="Q644" s="141"/>
      <c r="R644" s="143"/>
      <c r="S644" s="141"/>
      <c r="T644" s="141"/>
      <c r="U644" s="141"/>
    </row>
    <row r="645" ht="12.75" customHeight="1">
      <c r="A645" s="141"/>
      <c r="B645" s="141"/>
      <c r="C645" s="141"/>
      <c r="D645" s="141"/>
      <c r="E645" s="142"/>
      <c r="F645" s="141"/>
      <c r="G645" s="141"/>
      <c r="H645" s="141"/>
      <c r="I645" s="141"/>
      <c r="J645" s="141"/>
      <c r="K645" s="141"/>
      <c r="L645" s="141"/>
      <c r="M645" s="144"/>
      <c r="N645" s="144"/>
      <c r="O645" s="141"/>
      <c r="P645" s="145"/>
      <c r="Q645" s="141"/>
      <c r="R645" s="143"/>
      <c r="S645" s="141"/>
      <c r="T645" s="141"/>
      <c r="U645" s="141"/>
    </row>
    <row r="646" ht="12.75" customHeight="1">
      <c r="A646" s="141"/>
      <c r="B646" s="141"/>
      <c r="C646" s="141"/>
      <c r="D646" s="141"/>
      <c r="E646" s="142"/>
      <c r="F646" s="141"/>
      <c r="G646" s="141"/>
      <c r="H646" s="141"/>
      <c r="I646" s="141"/>
      <c r="J646" s="141"/>
      <c r="K646" s="141"/>
      <c r="L646" s="141"/>
      <c r="M646" s="144"/>
      <c r="N646" s="144"/>
      <c r="O646" s="141"/>
      <c r="P646" s="145"/>
      <c r="Q646" s="141"/>
      <c r="R646" s="143"/>
      <c r="S646" s="141"/>
      <c r="T646" s="141"/>
      <c r="U646" s="141"/>
    </row>
    <row r="647" ht="12.75" customHeight="1">
      <c r="A647" s="141"/>
      <c r="B647" s="141"/>
      <c r="C647" s="141"/>
      <c r="D647" s="141"/>
      <c r="E647" s="142"/>
      <c r="F647" s="141"/>
      <c r="G647" s="141"/>
      <c r="H647" s="141"/>
      <c r="I647" s="141"/>
      <c r="J647" s="141"/>
      <c r="K647" s="141"/>
      <c r="L647" s="141"/>
      <c r="M647" s="144"/>
      <c r="N647" s="144"/>
      <c r="O647" s="141"/>
      <c r="P647" s="145"/>
      <c r="Q647" s="141"/>
      <c r="R647" s="143"/>
      <c r="S647" s="141"/>
      <c r="T647" s="141"/>
      <c r="U647" s="141"/>
    </row>
    <row r="648" ht="12.75" customHeight="1">
      <c r="A648" s="141"/>
      <c r="B648" s="141"/>
      <c r="C648" s="141"/>
      <c r="D648" s="141"/>
      <c r="E648" s="142"/>
      <c r="F648" s="141"/>
      <c r="G648" s="141"/>
      <c r="H648" s="141"/>
      <c r="I648" s="141"/>
      <c r="J648" s="141"/>
      <c r="K648" s="141"/>
      <c r="L648" s="141"/>
      <c r="M648" s="144"/>
      <c r="N648" s="144"/>
      <c r="O648" s="141"/>
      <c r="P648" s="145"/>
      <c r="Q648" s="141"/>
      <c r="R648" s="143"/>
      <c r="S648" s="141"/>
      <c r="T648" s="141"/>
      <c r="U648" s="141"/>
    </row>
    <row r="649" ht="12.75" customHeight="1">
      <c r="A649" s="141"/>
      <c r="B649" s="141"/>
      <c r="C649" s="141"/>
      <c r="D649" s="141"/>
      <c r="E649" s="142"/>
      <c r="F649" s="141"/>
      <c r="G649" s="141"/>
      <c r="H649" s="141"/>
      <c r="I649" s="141"/>
      <c r="J649" s="141"/>
      <c r="K649" s="141"/>
      <c r="L649" s="141"/>
      <c r="M649" s="144"/>
      <c r="N649" s="144"/>
      <c r="O649" s="141"/>
      <c r="P649" s="145"/>
      <c r="Q649" s="141"/>
      <c r="R649" s="143"/>
      <c r="S649" s="141"/>
      <c r="T649" s="141"/>
      <c r="U649" s="141"/>
    </row>
    <row r="650" ht="12.75" customHeight="1">
      <c r="A650" s="141"/>
      <c r="B650" s="141"/>
      <c r="C650" s="141"/>
      <c r="D650" s="141"/>
      <c r="E650" s="142"/>
      <c r="F650" s="141"/>
      <c r="G650" s="141"/>
      <c r="H650" s="141"/>
      <c r="I650" s="141"/>
      <c r="J650" s="141"/>
      <c r="K650" s="141"/>
      <c r="L650" s="141"/>
      <c r="M650" s="144"/>
      <c r="N650" s="144"/>
      <c r="O650" s="141"/>
      <c r="P650" s="145"/>
      <c r="Q650" s="141"/>
      <c r="R650" s="143"/>
      <c r="S650" s="141"/>
      <c r="T650" s="141"/>
      <c r="U650" s="141"/>
    </row>
    <row r="651" ht="12.75" customHeight="1">
      <c r="A651" s="141"/>
      <c r="B651" s="141"/>
      <c r="C651" s="141"/>
      <c r="D651" s="141"/>
      <c r="E651" s="142"/>
      <c r="F651" s="141"/>
      <c r="G651" s="141"/>
      <c r="H651" s="141"/>
      <c r="I651" s="141"/>
      <c r="J651" s="141"/>
      <c r="K651" s="141"/>
      <c r="L651" s="141"/>
      <c r="M651" s="144"/>
      <c r="N651" s="144"/>
      <c r="O651" s="141"/>
      <c r="P651" s="145"/>
      <c r="Q651" s="141"/>
      <c r="R651" s="143"/>
      <c r="S651" s="141"/>
      <c r="T651" s="141"/>
      <c r="U651" s="141"/>
    </row>
    <row r="652" ht="12.75" customHeight="1">
      <c r="A652" s="141"/>
      <c r="B652" s="141"/>
      <c r="C652" s="141"/>
      <c r="D652" s="141"/>
      <c r="E652" s="142"/>
      <c r="F652" s="141"/>
      <c r="G652" s="141"/>
      <c r="H652" s="141"/>
      <c r="I652" s="141"/>
      <c r="J652" s="141"/>
      <c r="K652" s="141"/>
      <c r="L652" s="141"/>
      <c r="M652" s="144"/>
      <c r="N652" s="144"/>
      <c r="O652" s="141"/>
      <c r="P652" s="145"/>
      <c r="Q652" s="141"/>
      <c r="R652" s="143"/>
      <c r="S652" s="141"/>
      <c r="T652" s="141"/>
      <c r="U652" s="141"/>
    </row>
    <row r="653" ht="12.75" customHeight="1">
      <c r="A653" s="141"/>
      <c r="B653" s="141"/>
      <c r="C653" s="141"/>
      <c r="D653" s="141"/>
      <c r="E653" s="142"/>
      <c r="F653" s="141"/>
      <c r="G653" s="141"/>
      <c r="H653" s="141"/>
      <c r="I653" s="141"/>
      <c r="J653" s="141"/>
      <c r="K653" s="141"/>
      <c r="L653" s="141"/>
      <c r="M653" s="144"/>
      <c r="N653" s="144"/>
      <c r="O653" s="141"/>
      <c r="P653" s="145"/>
      <c r="Q653" s="141"/>
      <c r="R653" s="143"/>
      <c r="S653" s="141"/>
      <c r="T653" s="141"/>
      <c r="U653" s="141"/>
    </row>
    <row r="654" ht="12.75" customHeight="1">
      <c r="A654" s="141"/>
      <c r="B654" s="141"/>
      <c r="C654" s="141"/>
      <c r="D654" s="141"/>
      <c r="E654" s="142"/>
      <c r="F654" s="141"/>
      <c r="G654" s="141"/>
      <c r="H654" s="141"/>
      <c r="I654" s="141"/>
      <c r="J654" s="141"/>
      <c r="K654" s="141"/>
      <c r="L654" s="141"/>
      <c r="M654" s="144"/>
      <c r="N654" s="144"/>
      <c r="O654" s="141"/>
      <c r="P654" s="145"/>
      <c r="Q654" s="141"/>
      <c r="R654" s="143"/>
      <c r="S654" s="141"/>
      <c r="T654" s="141"/>
      <c r="U654" s="141"/>
    </row>
    <row r="655" ht="12.75" customHeight="1">
      <c r="A655" s="141"/>
      <c r="B655" s="141"/>
      <c r="C655" s="141"/>
      <c r="D655" s="141"/>
      <c r="E655" s="142"/>
      <c r="F655" s="141"/>
      <c r="G655" s="141"/>
      <c r="H655" s="141"/>
      <c r="I655" s="141"/>
      <c r="J655" s="141"/>
      <c r="K655" s="141"/>
      <c r="L655" s="141"/>
      <c r="M655" s="144"/>
      <c r="N655" s="144"/>
      <c r="O655" s="141"/>
      <c r="P655" s="145"/>
      <c r="Q655" s="141"/>
      <c r="R655" s="143"/>
      <c r="S655" s="141"/>
      <c r="T655" s="141"/>
      <c r="U655" s="141"/>
    </row>
    <row r="656" ht="12.75" customHeight="1">
      <c r="A656" s="141"/>
      <c r="B656" s="141"/>
      <c r="C656" s="141"/>
      <c r="D656" s="141"/>
      <c r="E656" s="142"/>
      <c r="F656" s="141"/>
      <c r="G656" s="141"/>
      <c r="H656" s="141"/>
      <c r="I656" s="141"/>
      <c r="J656" s="141"/>
      <c r="K656" s="141"/>
      <c r="L656" s="141"/>
      <c r="M656" s="144"/>
      <c r="N656" s="144"/>
      <c r="O656" s="141"/>
      <c r="P656" s="145"/>
      <c r="Q656" s="141"/>
      <c r="R656" s="143"/>
      <c r="S656" s="141"/>
      <c r="T656" s="141"/>
      <c r="U656" s="141"/>
    </row>
    <row r="657" ht="12.75" customHeight="1">
      <c r="A657" s="141"/>
      <c r="B657" s="141"/>
      <c r="C657" s="141"/>
      <c r="D657" s="141"/>
      <c r="E657" s="142"/>
      <c r="F657" s="141"/>
      <c r="G657" s="141"/>
      <c r="H657" s="141"/>
      <c r="I657" s="141"/>
      <c r="J657" s="141"/>
      <c r="K657" s="141"/>
      <c r="L657" s="141"/>
      <c r="M657" s="144"/>
      <c r="N657" s="144"/>
      <c r="O657" s="141"/>
      <c r="P657" s="145"/>
      <c r="Q657" s="141"/>
      <c r="R657" s="143"/>
      <c r="S657" s="141"/>
      <c r="T657" s="141"/>
      <c r="U657" s="141"/>
    </row>
    <row r="658" ht="12.75" customHeight="1">
      <c r="A658" s="141"/>
      <c r="B658" s="141"/>
      <c r="C658" s="141"/>
      <c r="D658" s="141"/>
      <c r="E658" s="142"/>
      <c r="F658" s="141"/>
      <c r="G658" s="141"/>
      <c r="H658" s="141"/>
      <c r="I658" s="141"/>
      <c r="J658" s="141"/>
      <c r="K658" s="141"/>
      <c r="L658" s="141"/>
      <c r="M658" s="144"/>
      <c r="N658" s="144"/>
      <c r="O658" s="141"/>
      <c r="P658" s="145"/>
      <c r="Q658" s="141"/>
      <c r="R658" s="143"/>
      <c r="S658" s="141"/>
      <c r="T658" s="141"/>
      <c r="U658" s="141"/>
    </row>
    <row r="659" ht="12.75" customHeight="1">
      <c r="A659" s="141"/>
      <c r="B659" s="141"/>
      <c r="C659" s="141"/>
      <c r="D659" s="141"/>
      <c r="E659" s="142"/>
      <c r="F659" s="141"/>
      <c r="G659" s="141"/>
      <c r="H659" s="141"/>
      <c r="I659" s="141"/>
      <c r="J659" s="141"/>
      <c r="K659" s="141"/>
      <c r="L659" s="141"/>
      <c r="M659" s="144"/>
      <c r="N659" s="144"/>
      <c r="O659" s="141"/>
      <c r="P659" s="145"/>
      <c r="Q659" s="141"/>
      <c r="R659" s="143"/>
      <c r="S659" s="141"/>
      <c r="T659" s="141"/>
      <c r="U659" s="141"/>
    </row>
    <row r="660" ht="12.75" customHeight="1">
      <c r="A660" s="141"/>
      <c r="B660" s="141"/>
      <c r="C660" s="141"/>
      <c r="D660" s="141"/>
      <c r="E660" s="142"/>
      <c r="F660" s="141"/>
      <c r="G660" s="141"/>
      <c r="H660" s="141"/>
      <c r="I660" s="141"/>
      <c r="J660" s="141"/>
      <c r="K660" s="141"/>
      <c r="L660" s="141"/>
      <c r="M660" s="144"/>
      <c r="N660" s="144"/>
      <c r="O660" s="141"/>
      <c r="P660" s="145"/>
      <c r="Q660" s="141"/>
      <c r="R660" s="143"/>
      <c r="S660" s="141"/>
      <c r="T660" s="141"/>
      <c r="U660" s="141"/>
    </row>
    <row r="661" ht="12.75" customHeight="1">
      <c r="A661" s="141"/>
      <c r="B661" s="141"/>
      <c r="C661" s="141"/>
      <c r="D661" s="141"/>
      <c r="E661" s="142"/>
      <c r="F661" s="141"/>
      <c r="G661" s="141"/>
      <c r="H661" s="141"/>
      <c r="I661" s="141"/>
      <c r="J661" s="141"/>
      <c r="K661" s="141"/>
      <c r="L661" s="141"/>
      <c r="M661" s="144"/>
      <c r="N661" s="144"/>
      <c r="O661" s="141"/>
      <c r="P661" s="145"/>
      <c r="Q661" s="141"/>
      <c r="R661" s="143"/>
      <c r="S661" s="141"/>
      <c r="T661" s="141"/>
      <c r="U661" s="141"/>
    </row>
    <row r="662" ht="12.75" customHeight="1">
      <c r="A662" s="141"/>
      <c r="B662" s="141"/>
      <c r="C662" s="141"/>
      <c r="D662" s="141"/>
      <c r="E662" s="142"/>
      <c r="F662" s="141"/>
      <c r="G662" s="141"/>
      <c r="H662" s="141"/>
      <c r="I662" s="141"/>
      <c r="J662" s="141"/>
      <c r="K662" s="141"/>
      <c r="L662" s="141"/>
      <c r="M662" s="144"/>
      <c r="N662" s="144"/>
      <c r="O662" s="141"/>
      <c r="P662" s="145"/>
      <c r="Q662" s="141"/>
      <c r="R662" s="143"/>
      <c r="S662" s="141"/>
      <c r="T662" s="141"/>
      <c r="U662" s="141"/>
    </row>
    <row r="663" ht="12.75" customHeight="1">
      <c r="A663" s="141"/>
      <c r="B663" s="141"/>
      <c r="C663" s="141"/>
      <c r="D663" s="141"/>
      <c r="E663" s="142"/>
      <c r="F663" s="141"/>
      <c r="G663" s="141"/>
      <c r="H663" s="141"/>
      <c r="I663" s="141"/>
      <c r="J663" s="141"/>
      <c r="K663" s="141"/>
      <c r="L663" s="141"/>
      <c r="M663" s="144"/>
      <c r="N663" s="144"/>
      <c r="O663" s="141"/>
      <c r="P663" s="145"/>
      <c r="Q663" s="141"/>
      <c r="R663" s="143"/>
      <c r="S663" s="141"/>
      <c r="T663" s="141"/>
      <c r="U663" s="141"/>
    </row>
    <row r="664" ht="12.75" customHeight="1">
      <c r="A664" s="141"/>
      <c r="B664" s="141"/>
      <c r="C664" s="141"/>
      <c r="D664" s="141"/>
      <c r="E664" s="142"/>
      <c r="F664" s="141"/>
      <c r="G664" s="141"/>
      <c r="H664" s="141"/>
      <c r="I664" s="141"/>
      <c r="J664" s="141"/>
      <c r="K664" s="141"/>
      <c r="L664" s="141"/>
      <c r="M664" s="144"/>
      <c r="N664" s="144"/>
      <c r="O664" s="141"/>
      <c r="P664" s="145"/>
      <c r="Q664" s="141"/>
      <c r="R664" s="143"/>
      <c r="S664" s="141"/>
      <c r="T664" s="141"/>
      <c r="U664" s="141"/>
    </row>
    <row r="665" ht="12.75" customHeight="1">
      <c r="A665" s="141"/>
      <c r="B665" s="141"/>
      <c r="C665" s="141"/>
      <c r="D665" s="141"/>
      <c r="E665" s="142"/>
      <c r="F665" s="141"/>
      <c r="G665" s="141"/>
      <c r="H665" s="141"/>
      <c r="I665" s="141"/>
      <c r="J665" s="141"/>
      <c r="K665" s="141"/>
      <c r="L665" s="141"/>
      <c r="M665" s="144"/>
      <c r="N665" s="144"/>
      <c r="O665" s="141"/>
      <c r="P665" s="145"/>
      <c r="Q665" s="141"/>
      <c r="R665" s="143"/>
      <c r="S665" s="141"/>
      <c r="T665" s="141"/>
      <c r="U665" s="141"/>
    </row>
    <row r="666" ht="12.75" customHeight="1">
      <c r="A666" s="141"/>
      <c r="B666" s="141"/>
      <c r="C666" s="141"/>
      <c r="D666" s="141"/>
      <c r="E666" s="142"/>
      <c r="F666" s="141"/>
      <c r="G666" s="141"/>
      <c r="H666" s="141"/>
      <c r="I666" s="141"/>
      <c r="J666" s="141"/>
      <c r="K666" s="141"/>
      <c r="L666" s="141"/>
      <c r="M666" s="144"/>
      <c r="N666" s="144"/>
      <c r="O666" s="141"/>
      <c r="P666" s="145"/>
      <c r="Q666" s="141"/>
      <c r="R666" s="143"/>
      <c r="S666" s="141"/>
      <c r="T666" s="141"/>
      <c r="U666" s="141"/>
    </row>
    <row r="667" ht="12.75" customHeight="1">
      <c r="A667" s="141"/>
      <c r="B667" s="141"/>
      <c r="C667" s="141"/>
      <c r="D667" s="141"/>
      <c r="E667" s="142"/>
      <c r="F667" s="141"/>
      <c r="G667" s="141"/>
      <c r="H667" s="141"/>
      <c r="I667" s="141"/>
      <c r="J667" s="141"/>
      <c r="K667" s="141"/>
      <c r="L667" s="141"/>
      <c r="M667" s="144"/>
      <c r="N667" s="144"/>
      <c r="O667" s="141"/>
      <c r="P667" s="145"/>
      <c r="Q667" s="141"/>
      <c r="R667" s="143"/>
      <c r="S667" s="141"/>
      <c r="T667" s="141"/>
      <c r="U667" s="141"/>
    </row>
    <row r="668" ht="12.75" customHeight="1">
      <c r="A668" s="141"/>
      <c r="B668" s="141"/>
      <c r="C668" s="141"/>
      <c r="D668" s="141"/>
      <c r="E668" s="142"/>
      <c r="F668" s="141"/>
      <c r="G668" s="141"/>
      <c r="H668" s="141"/>
      <c r="I668" s="141"/>
      <c r="J668" s="141"/>
      <c r="K668" s="141"/>
      <c r="L668" s="141"/>
      <c r="M668" s="144"/>
      <c r="N668" s="144"/>
      <c r="O668" s="141"/>
      <c r="P668" s="145"/>
      <c r="Q668" s="141"/>
      <c r="R668" s="143"/>
      <c r="S668" s="141"/>
      <c r="T668" s="141"/>
      <c r="U668" s="141"/>
    </row>
    <row r="669" ht="12.75" customHeight="1">
      <c r="A669" s="141"/>
      <c r="B669" s="141"/>
      <c r="C669" s="141"/>
      <c r="D669" s="141"/>
      <c r="E669" s="142"/>
      <c r="F669" s="141"/>
      <c r="G669" s="141"/>
      <c r="H669" s="141"/>
      <c r="I669" s="141"/>
      <c r="J669" s="141"/>
      <c r="K669" s="141"/>
      <c r="L669" s="141"/>
      <c r="M669" s="144"/>
      <c r="N669" s="144"/>
      <c r="O669" s="141"/>
      <c r="P669" s="145"/>
      <c r="Q669" s="141"/>
      <c r="R669" s="143"/>
      <c r="S669" s="141"/>
      <c r="T669" s="141"/>
      <c r="U669" s="141"/>
    </row>
    <row r="670" ht="12.75" customHeight="1">
      <c r="A670" s="141"/>
      <c r="B670" s="141"/>
      <c r="C670" s="141"/>
      <c r="D670" s="141"/>
      <c r="E670" s="142"/>
      <c r="F670" s="141"/>
      <c r="G670" s="141"/>
      <c r="H670" s="141"/>
      <c r="I670" s="141"/>
      <c r="J670" s="141"/>
      <c r="K670" s="141"/>
      <c r="L670" s="141"/>
      <c r="M670" s="144"/>
      <c r="N670" s="144"/>
      <c r="O670" s="141"/>
      <c r="P670" s="145"/>
      <c r="Q670" s="141"/>
      <c r="R670" s="143"/>
      <c r="S670" s="141"/>
      <c r="T670" s="141"/>
      <c r="U670" s="141"/>
    </row>
    <row r="671" ht="12.75" customHeight="1">
      <c r="A671" s="141"/>
      <c r="B671" s="141"/>
      <c r="C671" s="141"/>
      <c r="D671" s="141"/>
      <c r="E671" s="142"/>
      <c r="F671" s="141"/>
      <c r="G671" s="141"/>
      <c r="H671" s="141"/>
      <c r="I671" s="141"/>
      <c r="J671" s="141"/>
      <c r="K671" s="141"/>
      <c r="L671" s="141"/>
      <c r="M671" s="144"/>
      <c r="N671" s="144"/>
      <c r="O671" s="141"/>
      <c r="P671" s="145"/>
      <c r="Q671" s="141"/>
      <c r="R671" s="143"/>
      <c r="S671" s="141"/>
      <c r="T671" s="141"/>
      <c r="U671" s="141"/>
    </row>
    <row r="672" ht="12.75" customHeight="1">
      <c r="A672" s="141"/>
      <c r="B672" s="141"/>
      <c r="C672" s="141"/>
      <c r="D672" s="141"/>
      <c r="E672" s="142"/>
      <c r="F672" s="141"/>
      <c r="G672" s="141"/>
      <c r="H672" s="141"/>
      <c r="I672" s="141"/>
      <c r="J672" s="141"/>
      <c r="K672" s="141"/>
      <c r="L672" s="141"/>
      <c r="M672" s="144"/>
      <c r="N672" s="144"/>
      <c r="O672" s="141"/>
      <c r="P672" s="145"/>
      <c r="Q672" s="141"/>
      <c r="R672" s="143"/>
      <c r="S672" s="141"/>
      <c r="T672" s="141"/>
      <c r="U672" s="141"/>
    </row>
    <row r="673" ht="12.75" customHeight="1">
      <c r="A673" s="141"/>
      <c r="B673" s="141"/>
      <c r="C673" s="141"/>
      <c r="D673" s="141"/>
      <c r="E673" s="142"/>
      <c r="F673" s="141"/>
      <c r="G673" s="141"/>
      <c r="H673" s="141"/>
      <c r="I673" s="141"/>
      <c r="J673" s="141"/>
      <c r="K673" s="141"/>
      <c r="L673" s="141"/>
      <c r="M673" s="144"/>
      <c r="N673" s="144"/>
      <c r="O673" s="141"/>
      <c r="P673" s="145"/>
      <c r="Q673" s="141"/>
      <c r="R673" s="143"/>
      <c r="S673" s="141"/>
      <c r="T673" s="141"/>
      <c r="U673" s="141"/>
    </row>
    <row r="674" ht="12.75" customHeight="1">
      <c r="A674" s="141"/>
      <c r="B674" s="141"/>
      <c r="C674" s="141"/>
      <c r="D674" s="141"/>
      <c r="E674" s="142"/>
      <c r="F674" s="141"/>
      <c r="G674" s="141"/>
      <c r="H674" s="141"/>
      <c r="I674" s="141"/>
      <c r="J674" s="141"/>
      <c r="K674" s="141"/>
      <c r="L674" s="141"/>
      <c r="M674" s="144"/>
      <c r="N674" s="144"/>
      <c r="O674" s="141"/>
      <c r="P674" s="145"/>
      <c r="Q674" s="141"/>
      <c r="R674" s="143"/>
      <c r="S674" s="141"/>
      <c r="T674" s="141"/>
      <c r="U674" s="141"/>
    </row>
    <row r="675" ht="12.75" customHeight="1">
      <c r="A675" s="141"/>
      <c r="B675" s="141"/>
      <c r="C675" s="141"/>
      <c r="D675" s="141"/>
      <c r="E675" s="142"/>
      <c r="F675" s="141"/>
      <c r="G675" s="141"/>
      <c r="H675" s="141"/>
      <c r="I675" s="141"/>
      <c r="J675" s="141"/>
      <c r="K675" s="141"/>
      <c r="L675" s="141"/>
      <c r="M675" s="144"/>
      <c r="N675" s="144"/>
      <c r="O675" s="141"/>
      <c r="P675" s="145"/>
      <c r="Q675" s="141"/>
      <c r="R675" s="143"/>
      <c r="S675" s="141"/>
      <c r="T675" s="141"/>
      <c r="U675" s="141"/>
    </row>
    <row r="676" ht="12.75" customHeight="1">
      <c r="A676" s="141"/>
      <c r="B676" s="141"/>
      <c r="C676" s="141"/>
      <c r="D676" s="141"/>
      <c r="E676" s="142"/>
      <c r="F676" s="141"/>
      <c r="G676" s="141"/>
      <c r="H676" s="141"/>
      <c r="I676" s="141"/>
      <c r="J676" s="141"/>
      <c r="K676" s="141"/>
      <c r="L676" s="141"/>
      <c r="M676" s="144"/>
      <c r="N676" s="144"/>
      <c r="O676" s="141"/>
      <c r="P676" s="145"/>
      <c r="Q676" s="141"/>
      <c r="R676" s="143"/>
      <c r="S676" s="141"/>
      <c r="T676" s="141"/>
      <c r="U676" s="141"/>
    </row>
    <row r="677" ht="12.75" customHeight="1">
      <c r="A677" s="141"/>
      <c r="B677" s="141"/>
      <c r="C677" s="141"/>
      <c r="D677" s="141"/>
      <c r="E677" s="142"/>
      <c r="F677" s="141"/>
      <c r="G677" s="141"/>
      <c r="H677" s="141"/>
      <c r="I677" s="141"/>
      <c r="J677" s="141"/>
      <c r="K677" s="141"/>
      <c r="L677" s="141"/>
      <c r="M677" s="144"/>
      <c r="N677" s="144"/>
      <c r="O677" s="141"/>
      <c r="P677" s="145"/>
      <c r="Q677" s="141"/>
      <c r="R677" s="143"/>
      <c r="S677" s="141"/>
      <c r="T677" s="141"/>
      <c r="U677" s="141"/>
    </row>
    <row r="678" ht="12.75" customHeight="1">
      <c r="A678" s="141"/>
      <c r="B678" s="141"/>
      <c r="C678" s="141"/>
      <c r="D678" s="141"/>
      <c r="E678" s="142"/>
      <c r="F678" s="141"/>
      <c r="G678" s="141"/>
      <c r="H678" s="141"/>
      <c r="I678" s="141"/>
      <c r="J678" s="141"/>
      <c r="K678" s="141"/>
      <c r="L678" s="141"/>
      <c r="M678" s="144"/>
      <c r="N678" s="144"/>
      <c r="O678" s="141"/>
      <c r="P678" s="145"/>
      <c r="Q678" s="141"/>
      <c r="R678" s="143"/>
      <c r="S678" s="141"/>
      <c r="T678" s="141"/>
      <c r="U678" s="141"/>
    </row>
    <row r="679" ht="12.75" customHeight="1">
      <c r="A679" s="141"/>
      <c r="B679" s="141"/>
      <c r="C679" s="141"/>
      <c r="D679" s="141"/>
      <c r="E679" s="142"/>
      <c r="F679" s="141"/>
      <c r="G679" s="141"/>
      <c r="H679" s="141"/>
      <c r="I679" s="141"/>
      <c r="J679" s="141"/>
      <c r="K679" s="141"/>
      <c r="L679" s="141"/>
      <c r="M679" s="144"/>
      <c r="N679" s="144"/>
      <c r="O679" s="141"/>
      <c r="P679" s="145"/>
      <c r="Q679" s="141"/>
      <c r="R679" s="143"/>
      <c r="S679" s="141"/>
      <c r="T679" s="141"/>
      <c r="U679" s="141"/>
    </row>
    <row r="680" ht="12.75" customHeight="1">
      <c r="A680" s="141"/>
      <c r="B680" s="141"/>
      <c r="C680" s="141"/>
      <c r="D680" s="141"/>
      <c r="E680" s="142"/>
      <c r="F680" s="141"/>
      <c r="G680" s="141"/>
      <c r="H680" s="141"/>
      <c r="I680" s="141"/>
      <c r="J680" s="141"/>
      <c r="K680" s="141"/>
      <c r="L680" s="141"/>
      <c r="M680" s="144"/>
      <c r="N680" s="144"/>
      <c r="O680" s="141"/>
      <c r="P680" s="145"/>
      <c r="Q680" s="141"/>
      <c r="R680" s="143"/>
      <c r="S680" s="141"/>
      <c r="T680" s="141"/>
      <c r="U680" s="141"/>
    </row>
    <row r="681" ht="12.75" customHeight="1">
      <c r="A681" s="141"/>
      <c r="B681" s="141"/>
      <c r="C681" s="141"/>
      <c r="D681" s="141"/>
      <c r="E681" s="142"/>
      <c r="F681" s="141"/>
      <c r="G681" s="141"/>
      <c r="H681" s="141"/>
      <c r="I681" s="141"/>
      <c r="J681" s="141"/>
      <c r="K681" s="141"/>
      <c r="L681" s="141"/>
      <c r="M681" s="144"/>
      <c r="N681" s="144"/>
      <c r="O681" s="141"/>
      <c r="P681" s="145"/>
      <c r="Q681" s="141"/>
      <c r="R681" s="143"/>
      <c r="S681" s="141"/>
      <c r="T681" s="141"/>
      <c r="U681" s="141"/>
    </row>
    <row r="682" ht="12.75" customHeight="1">
      <c r="A682" s="141"/>
      <c r="B682" s="141"/>
      <c r="C682" s="141"/>
      <c r="D682" s="141"/>
      <c r="E682" s="142"/>
      <c r="F682" s="141"/>
      <c r="G682" s="141"/>
      <c r="H682" s="141"/>
      <c r="I682" s="141"/>
      <c r="J682" s="141"/>
      <c r="K682" s="141"/>
      <c r="L682" s="141"/>
      <c r="M682" s="144"/>
      <c r="N682" s="144"/>
      <c r="O682" s="141"/>
      <c r="P682" s="145"/>
      <c r="Q682" s="141"/>
      <c r="R682" s="143"/>
      <c r="S682" s="141"/>
      <c r="T682" s="141"/>
      <c r="U682" s="141"/>
    </row>
    <row r="683" ht="12.75" customHeight="1">
      <c r="A683" s="141"/>
      <c r="B683" s="141"/>
      <c r="C683" s="141"/>
      <c r="D683" s="141"/>
      <c r="E683" s="142"/>
      <c r="F683" s="141"/>
      <c r="G683" s="141"/>
      <c r="H683" s="141"/>
      <c r="I683" s="141"/>
      <c r="J683" s="141"/>
      <c r="K683" s="141"/>
      <c r="L683" s="141"/>
      <c r="M683" s="144"/>
      <c r="N683" s="144"/>
      <c r="O683" s="141"/>
      <c r="P683" s="145"/>
      <c r="Q683" s="141"/>
      <c r="R683" s="143"/>
      <c r="S683" s="141"/>
      <c r="T683" s="141"/>
      <c r="U683" s="141"/>
    </row>
    <row r="684" ht="12.75" customHeight="1">
      <c r="A684" s="141"/>
      <c r="B684" s="141"/>
      <c r="C684" s="141"/>
      <c r="D684" s="141"/>
      <c r="E684" s="142"/>
      <c r="F684" s="141"/>
      <c r="G684" s="141"/>
      <c r="H684" s="141"/>
      <c r="I684" s="141"/>
      <c r="J684" s="141"/>
      <c r="K684" s="141"/>
      <c r="L684" s="141"/>
      <c r="M684" s="144"/>
      <c r="N684" s="144"/>
      <c r="O684" s="141"/>
      <c r="P684" s="145"/>
      <c r="Q684" s="141"/>
      <c r="R684" s="143"/>
      <c r="S684" s="141"/>
      <c r="T684" s="141"/>
      <c r="U684" s="141"/>
    </row>
    <row r="685" ht="12.75" customHeight="1">
      <c r="A685" s="141"/>
      <c r="B685" s="141"/>
      <c r="C685" s="141"/>
      <c r="D685" s="141"/>
      <c r="E685" s="142"/>
      <c r="F685" s="141"/>
      <c r="G685" s="141"/>
      <c r="H685" s="141"/>
      <c r="I685" s="141"/>
      <c r="J685" s="141"/>
      <c r="K685" s="141"/>
      <c r="L685" s="141"/>
      <c r="M685" s="144"/>
      <c r="N685" s="144"/>
      <c r="O685" s="141"/>
      <c r="P685" s="145"/>
      <c r="Q685" s="141"/>
      <c r="R685" s="143"/>
      <c r="S685" s="141"/>
      <c r="T685" s="141"/>
      <c r="U685" s="141"/>
    </row>
    <row r="686" ht="12.75" customHeight="1">
      <c r="A686" s="141"/>
      <c r="B686" s="141"/>
      <c r="C686" s="141"/>
      <c r="D686" s="141"/>
      <c r="E686" s="142"/>
      <c r="F686" s="141"/>
      <c r="G686" s="141"/>
      <c r="H686" s="141"/>
      <c r="I686" s="141"/>
      <c r="J686" s="141"/>
      <c r="K686" s="141"/>
      <c r="L686" s="141"/>
      <c r="M686" s="144"/>
      <c r="N686" s="144"/>
      <c r="O686" s="141"/>
      <c r="P686" s="145"/>
      <c r="Q686" s="141"/>
      <c r="R686" s="143"/>
      <c r="S686" s="141"/>
      <c r="T686" s="141"/>
      <c r="U686" s="141"/>
    </row>
    <row r="687" ht="12.75" customHeight="1">
      <c r="A687" s="141"/>
      <c r="B687" s="141"/>
      <c r="C687" s="141"/>
      <c r="D687" s="141"/>
      <c r="E687" s="142"/>
      <c r="F687" s="141"/>
      <c r="G687" s="141"/>
      <c r="H687" s="141"/>
      <c r="I687" s="141"/>
      <c r="J687" s="141"/>
      <c r="K687" s="141"/>
      <c r="L687" s="141"/>
      <c r="M687" s="144"/>
      <c r="N687" s="144"/>
      <c r="O687" s="141"/>
      <c r="P687" s="145"/>
      <c r="Q687" s="141"/>
      <c r="R687" s="143"/>
      <c r="S687" s="141"/>
      <c r="T687" s="141"/>
      <c r="U687" s="141"/>
    </row>
    <row r="688" ht="12.75" customHeight="1">
      <c r="A688" s="141"/>
      <c r="B688" s="141"/>
      <c r="C688" s="141"/>
      <c r="D688" s="141"/>
      <c r="E688" s="142"/>
      <c r="F688" s="141"/>
      <c r="G688" s="141"/>
      <c r="H688" s="141"/>
      <c r="I688" s="141"/>
      <c r="J688" s="141"/>
      <c r="K688" s="141"/>
      <c r="L688" s="141"/>
      <c r="M688" s="144"/>
      <c r="N688" s="144"/>
      <c r="O688" s="141"/>
      <c r="P688" s="145"/>
      <c r="Q688" s="141"/>
      <c r="R688" s="143"/>
      <c r="S688" s="141"/>
      <c r="T688" s="141"/>
      <c r="U688" s="141"/>
    </row>
    <row r="689" ht="12.75" customHeight="1">
      <c r="A689" s="141"/>
      <c r="B689" s="141"/>
      <c r="C689" s="141"/>
      <c r="D689" s="141"/>
      <c r="E689" s="142"/>
      <c r="F689" s="141"/>
      <c r="G689" s="141"/>
      <c r="H689" s="141"/>
      <c r="I689" s="141"/>
      <c r="J689" s="141"/>
      <c r="K689" s="141"/>
      <c r="L689" s="141"/>
      <c r="M689" s="144"/>
      <c r="N689" s="144"/>
      <c r="O689" s="141"/>
      <c r="P689" s="145"/>
      <c r="Q689" s="141"/>
      <c r="R689" s="143"/>
      <c r="S689" s="141"/>
      <c r="T689" s="141"/>
      <c r="U689" s="141"/>
    </row>
    <row r="690" ht="12.75" customHeight="1">
      <c r="A690" s="141"/>
      <c r="B690" s="141"/>
      <c r="C690" s="141"/>
      <c r="D690" s="141"/>
      <c r="E690" s="142"/>
      <c r="F690" s="141"/>
      <c r="G690" s="141"/>
      <c r="H690" s="141"/>
      <c r="I690" s="141"/>
      <c r="J690" s="141"/>
      <c r="K690" s="141"/>
      <c r="L690" s="141"/>
      <c r="M690" s="144"/>
      <c r="N690" s="144"/>
      <c r="O690" s="141"/>
      <c r="P690" s="145"/>
      <c r="Q690" s="141"/>
      <c r="R690" s="143"/>
      <c r="S690" s="141"/>
      <c r="T690" s="141"/>
      <c r="U690" s="141"/>
    </row>
    <row r="691" ht="12.75" customHeight="1">
      <c r="A691" s="141"/>
      <c r="B691" s="141"/>
      <c r="C691" s="141"/>
      <c r="D691" s="141"/>
      <c r="E691" s="142"/>
      <c r="F691" s="141"/>
      <c r="G691" s="141"/>
      <c r="H691" s="141"/>
      <c r="I691" s="141"/>
      <c r="J691" s="141"/>
      <c r="K691" s="141"/>
      <c r="L691" s="141"/>
      <c r="M691" s="144"/>
      <c r="N691" s="144"/>
      <c r="O691" s="141"/>
      <c r="P691" s="145"/>
      <c r="Q691" s="141"/>
      <c r="R691" s="143"/>
      <c r="S691" s="141"/>
      <c r="T691" s="141"/>
      <c r="U691" s="141"/>
    </row>
    <row r="692" ht="12.75" customHeight="1">
      <c r="A692" s="141"/>
      <c r="B692" s="141"/>
      <c r="C692" s="141"/>
      <c r="D692" s="141"/>
      <c r="E692" s="142"/>
      <c r="F692" s="141"/>
      <c r="G692" s="141"/>
      <c r="H692" s="141"/>
      <c r="I692" s="141"/>
      <c r="J692" s="141"/>
      <c r="K692" s="141"/>
      <c r="L692" s="141"/>
      <c r="M692" s="144"/>
      <c r="N692" s="144"/>
      <c r="O692" s="141"/>
      <c r="P692" s="145"/>
      <c r="Q692" s="141"/>
      <c r="R692" s="143"/>
      <c r="S692" s="141"/>
      <c r="T692" s="141"/>
      <c r="U692" s="141"/>
    </row>
    <row r="693" ht="12.75" customHeight="1">
      <c r="A693" s="141"/>
      <c r="B693" s="141"/>
      <c r="C693" s="141"/>
      <c r="D693" s="141"/>
      <c r="E693" s="142"/>
      <c r="F693" s="141"/>
      <c r="G693" s="141"/>
      <c r="H693" s="141"/>
      <c r="I693" s="141"/>
      <c r="J693" s="141"/>
      <c r="K693" s="141"/>
      <c r="L693" s="141"/>
      <c r="M693" s="144"/>
      <c r="N693" s="144"/>
      <c r="O693" s="141"/>
      <c r="P693" s="145"/>
      <c r="Q693" s="141"/>
      <c r="R693" s="143"/>
      <c r="S693" s="141"/>
      <c r="T693" s="141"/>
      <c r="U693" s="141"/>
    </row>
    <row r="694" ht="12.75" customHeight="1">
      <c r="A694" s="141"/>
      <c r="B694" s="141"/>
      <c r="C694" s="141"/>
      <c r="D694" s="141"/>
      <c r="E694" s="142"/>
      <c r="F694" s="141"/>
      <c r="G694" s="141"/>
      <c r="H694" s="141"/>
      <c r="I694" s="141"/>
      <c r="J694" s="141"/>
      <c r="K694" s="141"/>
      <c r="L694" s="141"/>
      <c r="M694" s="144"/>
      <c r="N694" s="144"/>
      <c r="O694" s="141"/>
      <c r="P694" s="145"/>
      <c r="Q694" s="141"/>
      <c r="R694" s="143"/>
      <c r="S694" s="141"/>
      <c r="T694" s="141"/>
      <c r="U694" s="141"/>
    </row>
    <row r="695" ht="12.75" customHeight="1">
      <c r="A695" s="141"/>
      <c r="B695" s="141"/>
      <c r="C695" s="141"/>
      <c r="D695" s="141"/>
      <c r="E695" s="142"/>
      <c r="F695" s="141"/>
      <c r="G695" s="141"/>
      <c r="H695" s="141"/>
      <c r="I695" s="141"/>
      <c r="J695" s="141"/>
      <c r="K695" s="141"/>
      <c r="L695" s="141"/>
      <c r="M695" s="144"/>
      <c r="N695" s="144"/>
      <c r="O695" s="141"/>
      <c r="P695" s="145"/>
      <c r="Q695" s="141"/>
      <c r="R695" s="143"/>
      <c r="S695" s="141"/>
      <c r="T695" s="141"/>
      <c r="U695" s="141"/>
    </row>
    <row r="696" ht="12.75" customHeight="1">
      <c r="A696" s="141"/>
      <c r="B696" s="141"/>
      <c r="C696" s="141"/>
      <c r="D696" s="141"/>
      <c r="E696" s="142"/>
      <c r="F696" s="141"/>
      <c r="G696" s="141"/>
      <c r="H696" s="141"/>
      <c r="I696" s="141"/>
      <c r="J696" s="141"/>
      <c r="K696" s="141"/>
      <c r="L696" s="141"/>
      <c r="M696" s="144"/>
      <c r="N696" s="144"/>
      <c r="O696" s="141"/>
      <c r="P696" s="145"/>
      <c r="Q696" s="141"/>
      <c r="R696" s="143"/>
      <c r="S696" s="141"/>
      <c r="T696" s="141"/>
      <c r="U696" s="141"/>
    </row>
    <row r="697" ht="12.75" customHeight="1">
      <c r="A697" s="141"/>
      <c r="B697" s="141"/>
      <c r="C697" s="141"/>
      <c r="D697" s="141"/>
      <c r="E697" s="142"/>
      <c r="F697" s="141"/>
      <c r="G697" s="141"/>
      <c r="H697" s="141"/>
      <c r="I697" s="141"/>
      <c r="J697" s="141"/>
      <c r="K697" s="141"/>
      <c r="L697" s="141"/>
      <c r="M697" s="144"/>
      <c r="N697" s="144"/>
      <c r="O697" s="141"/>
      <c r="P697" s="145"/>
      <c r="Q697" s="141"/>
      <c r="R697" s="143"/>
      <c r="S697" s="141"/>
      <c r="T697" s="141"/>
      <c r="U697" s="141"/>
    </row>
    <row r="698" ht="12.75" customHeight="1">
      <c r="A698" s="141"/>
      <c r="B698" s="141"/>
      <c r="C698" s="141"/>
      <c r="D698" s="141"/>
      <c r="E698" s="142"/>
      <c r="F698" s="141"/>
      <c r="G698" s="141"/>
      <c r="H698" s="141"/>
      <c r="I698" s="141"/>
      <c r="J698" s="141"/>
      <c r="K698" s="141"/>
      <c r="L698" s="141"/>
      <c r="M698" s="144"/>
      <c r="N698" s="144"/>
      <c r="O698" s="141"/>
      <c r="P698" s="145"/>
      <c r="Q698" s="141"/>
      <c r="R698" s="143"/>
      <c r="S698" s="141"/>
      <c r="T698" s="141"/>
      <c r="U698" s="141"/>
    </row>
    <row r="699" ht="12.75" customHeight="1">
      <c r="A699" s="141"/>
      <c r="B699" s="141"/>
      <c r="C699" s="141"/>
      <c r="D699" s="141"/>
      <c r="E699" s="142"/>
      <c r="F699" s="141"/>
      <c r="G699" s="141"/>
      <c r="H699" s="141"/>
      <c r="I699" s="141"/>
      <c r="J699" s="141"/>
      <c r="K699" s="141"/>
      <c r="L699" s="141"/>
      <c r="M699" s="144"/>
      <c r="N699" s="144"/>
      <c r="O699" s="141"/>
      <c r="P699" s="145"/>
      <c r="Q699" s="141"/>
      <c r="R699" s="143"/>
      <c r="S699" s="141"/>
      <c r="T699" s="141"/>
      <c r="U699" s="141"/>
    </row>
    <row r="700" ht="12.75" customHeight="1">
      <c r="A700" s="141"/>
      <c r="B700" s="141"/>
      <c r="C700" s="141"/>
      <c r="D700" s="141"/>
      <c r="E700" s="142"/>
      <c r="F700" s="141"/>
      <c r="G700" s="141"/>
      <c r="H700" s="141"/>
      <c r="I700" s="141"/>
      <c r="J700" s="141"/>
      <c r="K700" s="141"/>
      <c r="L700" s="141"/>
      <c r="M700" s="144"/>
      <c r="N700" s="144"/>
      <c r="O700" s="141"/>
      <c r="P700" s="145"/>
      <c r="Q700" s="141"/>
      <c r="R700" s="143"/>
      <c r="S700" s="141"/>
      <c r="T700" s="141"/>
      <c r="U700" s="141"/>
    </row>
    <row r="701" ht="12.75" customHeight="1">
      <c r="A701" s="141"/>
      <c r="B701" s="141"/>
      <c r="C701" s="141"/>
      <c r="D701" s="141"/>
      <c r="E701" s="142"/>
      <c r="F701" s="141"/>
      <c r="G701" s="141"/>
      <c r="H701" s="141"/>
      <c r="I701" s="141"/>
      <c r="J701" s="141"/>
      <c r="K701" s="141"/>
      <c r="L701" s="141"/>
      <c r="M701" s="144"/>
      <c r="N701" s="144"/>
      <c r="O701" s="141"/>
      <c r="P701" s="145"/>
      <c r="Q701" s="141"/>
      <c r="R701" s="143"/>
      <c r="S701" s="141"/>
      <c r="T701" s="141"/>
      <c r="U701" s="141"/>
    </row>
    <row r="702" ht="12.75" customHeight="1">
      <c r="A702" s="141"/>
      <c r="B702" s="141"/>
      <c r="C702" s="141"/>
      <c r="D702" s="141"/>
      <c r="E702" s="142"/>
      <c r="F702" s="141"/>
      <c r="G702" s="141"/>
      <c r="H702" s="141"/>
      <c r="I702" s="141"/>
      <c r="J702" s="141"/>
      <c r="K702" s="141"/>
      <c r="L702" s="141"/>
      <c r="M702" s="144"/>
      <c r="N702" s="144"/>
      <c r="O702" s="141"/>
      <c r="P702" s="145"/>
      <c r="Q702" s="141"/>
      <c r="R702" s="143"/>
      <c r="S702" s="141"/>
      <c r="T702" s="141"/>
      <c r="U702" s="141"/>
    </row>
    <row r="703" ht="12.75" customHeight="1">
      <c r="A703" s="141"/>
      <c r="B703" s="141"/>
      <c r="C703" s="141"/>
      <c r="D703" s="141"/>
      <c r="E703" s="142"/>
      <c r="F703" s="141"/>
      <c r="G703" s="141"/>
      <c r="H703" s="141"/>
      <c r="I703" s="141"/>
      <c r="J703" s="141"/>
      <c r="K703" s="141"/>
      <c r="L703" s="141"/>
      <c r="M703" s="144"/>
      <c r="N703" s="144"/>
      <c r="O703" s="141"/>
      <c r="P703" s="145"/>
      <c r="Q703" s="141"/>
      <c r="R703" s="143"/>
      <c r="S703" s="141"/>
      <c r="T703" s="141"/>
      <c r="U703" s="141"/>
    </row>
    <row r="704" ht="12.75" customHeight="1">
      <c r="A704" s="141"/>
      <c r="B704" s="141"/>
      <c r="C704" s="141"/>
      <c r="D704" s="141"/>
      <c r="E704" s="142"/>
      <c r="F704" s="141"/>
      <c r="G704" s="141"/>
      <c r="H704" s="141"/>
      <c r="I704" s="141"/>
      <c r="J704" s="141"/>
      <c r="K704" s="141"/>
      <c r="L704" s="141"/>
      <c r="M704" s="144"/>
      <c r="N704" s="144"/>
      <c r="O704" s="141"/>
      <c r="P704" s="145"/>
      <c r="Q704" s="141"/>
      <c r="R704" s="143"/>
      <c r="S704" s="141"/>
      <c r="T704" s="141"/>
      <c r="U704" s="141"/>
    </row>
    <row r="705" ht="12.75" customHeight="1">
      <c r="A705" s="141"/>
      <c r="B705" s="141"/>
      <c r="C705" s="141"/>
      <c r="D705" s="141"/>
      <c r="E705" s="142"/>
      <c r="F705" s="141"/>
      <c r="G705" s="141"/>
      <c r="H705" s="141"/>
      <c r="I705" s="141"/>
      <c r="J705" s="141"/>
      <c r="K705" s="141"/>
      <c r="L705" s="141"/>
      <c r="M705" s="144"/>
      <c r="N705" s="144"/>
      <c r="O705" s="141"/>
      <c r="P705" s="145"/>
      <c r="Q705" s="141"/>
      <c r="R705" s="143"/>
      <c r="S705" s="141"/>
      <c r="T705" s="141"/>
      <c r="U705" s="141"/>
    </row>
    <row r="706" ht="12.75" customHeight="1">
      <c r="A706" s="141"/>
      <c r="B706" s="141"/>
      <c r="C706" s="141"/>
      <c r="D706" s="141"/>
      <c r="E706" s="142"/>
      <c r="F706" s="141"/>
      <c r="G706" s="141"/>
      <c r="H706" s="141"/>
      <c r="I706" s="141"/>
      <c r="J706" s="141"/>
      <c r="K706" s="141"/>
      <c r="L706" s="141"/>
      <c r="M706" s="144"/>
      <c r="N706" s="144"/>
      <c r="O706" s="141"/>
      <c r="P706" s="145"/>
      <c r="Q706" s="141"/>
      <c r="R706" s="143"/>
      <c r="S706" s="141"/>
      <c r="T706" s="141"/>
      <c r="U706" s="141"/>
    </row>
    <row r="707" ht="12.75" customHeight="1">
      <c r="A707" s="141"/>
      <c r="B707" s="141"/>
      <c r="C707" s="141"/>
      <c r="D707" s="141"/>
      <c r="E707" s="142"/>
      <c r="F707" s="141"/>
      <c r="G707" s="141"/>
      <c r="H707" s="141"/>
      <c r="I707" s="141"/>
      <c r="J707" s="141"/>
      <c r="K707" s="141"/>
      <c r="L707" s="141"/>
      <c r="M707" s="144"/>
      <c r="N707" s="144"/>
      <c r="O707" s="141"/>
      <c r="P707" s="145"/>
      <c r="Q707" s="141"/>
      <c r="R707" s="143"/>
      <c r="S707" s="141"/>
      <c r="T707" s="141"/>
      <c r="U707" s="141"/>
    </row>
    <row r="708" ht="12.75" customHeight="1">
      <c r="A708" s="141"/>
      <c r="B708" s="141"/>
      <c r="C708" s="141"/>
      <c r="D708" s="141"/>
      <c r="E708" s="142"/>
      <c r="F708" s="141"/>
      <c r="G708" s="141"/>
      <c r="H708" s="141"/>
      <c r="I708" s="141"/>
      <c r="J708" s="141"/>
      <c r="K708" s="141"/>
      <c r="L708" s="141"/>
      <c r="M708" s="144"/>
      <c r="N708" s="144"/>
      <c r="O708" s="141"/>
      <c r="P708" s="145"/>
      <c r="Q708" s="141"/>
      <c r="R708" s="143"/>
      <c r="S708" s="141"/>
      <c r="T708" s="141"/>
      <c r="U708" s="141"/>
    </row>
    <row r="709" ht="12.75" customHeight="1">
      <c r="A709" s="141"/>
      <c r="B709" s="141"/>
      <c r="C709" s="141"/>
      <c r="D709" s="141"/>
      <c r="E709" s="142"/>
      <c r="F709" s="141"/>
      <c r="G709" s="141"/>
      <c r="H709" s="141"/>
      <c r="I709" s="141"/>
      <c r="J709" s="141"/>
      <c r="K709" s="141"/>
      <c r="L709" s="141"/>
      <c r="M709" s="144"/>
      <c r="N709" s="144"/>
      <c r="O709" s="141"/>
      <c r="P709" s="145"/>
      <c r="Q709" s="141"/>
      <c r="R709" s="143"/>
      <c r="S709" s="141"/>
      <c r="T709" s="141"/>
      <c r="U709" s="141"/>
    </row>
    <row r="710" ht="12.75" customHeight="1">
      <c r="A710" s="141"/>
      <c r="B710" s="141"/>
      <c r="C710" s="141"/>
      <c r="D710" s="141"/>
      <c r="E710" s="142"/>
      <c r="F710" s="141"/>
      <c r="G710" s="141"/>
      <c r="H710" s="141"/>
      <c r="I710" s="141"/>
      <c r="J710" s="141"/>
      <c r="K710" s="141"/>
      <c r="L710" s="141"/>
      <c r="M710" s="144"/>
      <c r="N710" s="144"/>
      <c r="O710" s="141"/>
      <c r="P710" s="145"/>
      <c r="Q710" s="141"/>
      <c r="R710" s="143"/>
      <c r="S710" s="141"/>
      <c r="T710" s="141"/>
      <c r="U710" s="141"/>
    </row>
    <row r="711" ht="12.75" customHeight="1">
      <c r="A711" s="141"/>
      <c r="B711" s="141"/>
      <c r="C711" s="141"/>
      <c r="D711" s="141"/>
      <c r="E711" s="142"/>
      <c r="F711" s="141"/>
      <c r="G711" s="141"/>
      <c r="H711" s="141"/>
      <c r="I711" s="141"/>
      <c r="J711" s="141"/>
      <c r="K711" s="141"/>
      <c r="L711" s="141"/>
      <c r="M711" s="144"/>
      <c r="N711" s="144"/>
      <c r="O711" s="141"/>
      <c r="P711" s="145"/>
      <c r="Q711" s="141"/>
      <c r="R711" s="143"/>
      <c r="S711" s="141"/>
      <c r="T711" s="141"/>
      <c r="U711" s="141"/>
    </row>
    <row r="712" ht="12.75" customHeight="1">
      <c r="A712" s="141"/>
      <c r="B712" s="141"/>
      <c r="C712" s="141"/>
      <c r="D712" s="141"/>
      <c r="E712" s="142"/>
      <c r="F712" s="141"/>
      <c r="G712" s="141"/>
      <c r="H712" s="141"/>
      <c r="I712" s="141"/>
      <c r="J712" s="141"/>
      <c r="K712" s="141"/>
      <c r="L712" s="141"/>
      <c r="M712" s="144"/>
      <c r="N712" s="144"/>
      <c r="O712" s="141"/>
      <c r="P712" s="145"/>
      <c r="Q712" s="141"/>
      <c r="R712" s="143"/>
      <c r="S712" s="141"/>
      <c r="T712" s="141"/>
      <c r="U712" s="141"/>
    </row>
    <row r="713" ht="12.75" customHeight="1">
      <c r="A713" s="141"/>
      <c r="B713" s="141"/>
      <c r="C713" s="141"/>
      <c r="D713" s="141"/>
      <c r="E713" s="142"/>
      <c r="F713" s="141"/>
      <c r="G713" s="141"/>
      <c r="H713" s="141"/>
      <c r="I713" s="141"/>
      <c r="J713" s="141"/>
      <c r="K713" s="141"/>
      <c r="L713" s="141"/>
      <c r="M713" s="144"/>
      <c r="N713" s="144"/>
      <c r="O713" s="141"/>
      <c r="P713" s="145"/>
      <c r="Q713" s="141"/>
      <c r="R713" s="143"/>
      <c r="S713" s="141"/>
      <c r="T713" s="141"/>
      <c r="U713" s="141"/>
    </row>
    <row r="714" ht="12.75" customHeight="1">
      <c r="A714" s="141"/>
      <c r="B714" s="141"/>
      <c r="C714" s="141"/>
      <c r="D714" s="141"/>
      <c r="E714" s="142"/>
      <c r="F714" s="141"/>
      <c r="G714" s="141"/>
      <c r="H714" s="141"/>
      <c r="I714" s="141"/>
      <c r="J714" s="141"/>
      <c r="K714" s="141"/>
      <c r="L714" s="141"/>
      <c r="M714" s="144"/>
      <c r="N714" s="144"/>
      <c r="O714" s="141"/>
      <c r="P714" s="145"/>
      <c r="Q714" s="141"/>
      <c r="R714" s="143"/>
      <c r="S714" s="141"/>
      <c r="T714" s="141"/>
      <c r="U714" s="141"/>
    </row>
    <row r="715" ht="12.75" customHeight="1">
      <c r="A715" s="141"/>
      <c r="B715" s="141"/>
      <c r="C715" s="141"/>
      <c r="D715" s="141"/>
      <c r="E715" s="142"/>
      <c r="F715" s="141"/>
      <c r="G715" s="141"/>
      <c r="H715" s="141"/>
      <c r="I715" s="141"/>
      <c r="J715" s="141"/>
      <c r="K715" s="141"/>
      <c r="L715" s="141"/>
      <c r="M715" s="144"/>
      <c r="N715" s="144"/>
      <c r="O715" s="141"/>
      <c r="P715" s="145"/>
      <c r="Q715" s="141"/>
      <c r="R715" s="143"/>
      <c r="S715" s="141"/>
      <c r="T715" s="141"/>
      <c r="U715" s="141"/>
    </row>
    <row r="716" ht="12.75" customHeight="1">
      <c r="A716" s="141"/>
      <c r="B716" s="141"/>
      <c r="C716" s="141"/>
      <c r="D716" s="141"/>
      <c r="E716" s="142"/>
      <c r="F716" s="141"/>
      <c r="G716" s="141"/>
      <c r="H716" s="141"/>
      <c r="I716" s="141"/>
      <c r="J716" s="141"/>
      <c r="K716" s="141"/>
      <c r="L716" s="141"/>
      <c r="M716" s="144"/>
      <c r="N716" s="144"/>
      <c r="O716" s="141"/>
      <c r="P716" s="145"/>
      <c r="Q716" s="141"/>
      <c r="R716" s="143"/>
      <c r="S716" s="141"/>
      <c r="T716" s="141"/>
      <c r="U716" s="141"/>
    </row>
    <row r="717" ht="12.75" customHeight="1">
      <c r="A717" s="141"/>
      <c r="B717" s="141"/>
      <c r="C717" s="141"/>
      <c r="D717" s="141"/>
      <c r="E717" s="142"/>
      <c r="F717" s="141"/>
      <c r="G717" s="141"/>
      <c r="H717" s="141"/>
      <c r="I717" s="141"/>
      <c r="J717" s="141"/>
      <c r="K717" s="141"/>
      <c r="L717" s="141"/>
      <c r="M717" s="144"/>
      <c r="N717" s="144"/>
      <c r="O717" s="141"/>
      <c r="P717" s="145"/>
      <c r="Q717" s="141"/>
      <c r="R717" s="143"/>
      <c r="S717" s="141"/>
      <c r="T717" s="141"/>
      <c r="U717" s="141"/>
    </row>
    <row r="718" ht="12.75" customHeight="1">
      <c r="A718" s="141"/>
      <c r="B718" s="141"/>
      <c r="C718" s="141"/>
      <c r="D718" s="141"/>
      <c r="E718" s="142"/>
      <c r="F718" s="141"/>
      <c r="G718" s="141"/>
      <c r="H718" s="141"/>
      <c r="I718" s="141"/>
      <c r="J718" s="141"/>
      <c r="K718" s="141"/>
      <c r="L718" s="141"/>
      <c r="M718" s="144"/>
      <c r="N718" s="144"/>
      <c r="O718" s="141"/>
      <c r="P718" s="145"/>
      <c r="Q718" s="141"/>
      <c r="R718" s="143"/>
      <c r="S718" s="141"/>
      <c r="T718" s="141"/>
      <c r="U718" s="141"/>
    </row>
    <row r="719" ht="12.75" customHeight="1">
      <c r="A719" s="141"/>
      <c r="B719" s="141"/>
      <c r="C719" s="141"/>
      <c r="D719" s="141"/>
      <c r="E719" s="142"/>
      <c r="F719" s="141"/>
      <c r="G719" s="141"/>
      <c r="H719" s="141"/>
      <c r="I719" s="141"/>
      <c r="J719" s="141"/>
      <c r="K719" s="141"/>
      <c r="L719" s="141"/>
      <c r="M719" s="144"/>
      <c r="N719" s="144"/>
      <c r="O719" s="141"/>
      <c r="P719" s="145"/>
      <c r="Q719" s="141"/>
      <c r="R719" s="143"/>
      <c r="S719" s="141"/>
      <c r="T719" s="141"/>
      <c r="U719" s="141"/>
    </row>
    <row r="720" ht="12.75" customHeight="1">
      <c r="A720" s="141"/>
      <c r="B720" s="141"/>
      <c r="C720" s="141"/>
      <c r="D720" s="141"/>
      <c r="E720" s="142"/>
      <c r="F720" s="141"/>
      <c r="G720" s="141"/>
      <c r="H720" s="141"/>
      <c r="I720" s="141"/>
      <c r="J720" s="141"/>
      <c r="K720" s="141"/>
      <c r="L720" s="141"/>
      <c r="M720" s="144"/>
      <c r="N720" s="144"/>
      <c r="O720" s="141"/>
      <c r="P720" s="145"/>
      <c r="Q720" s="141"/>
      <c r="R720" s="143"/>
      <c r="S720" s="141"/>
      <c r="T720" s="141"/>
      <c r="U720" s="141"/>
    </row>
    <row r="721" ht="12.75" customHeight="1">
      <c r="A721" s="141"/>
      <c r="B721" s="141"/>
      <c r="C721" s="141"/>
      <c r="D721" s="141"/>
      <c r="E721" s="142"/>
      <c r="F721" s="141"/>
      <c r="G721" s="141"/>
      <c r="H721" s="141"/>
      <c r="I721" s="141"/>
      <c r="J721" s="141"/>
      <c r="K721" s="141"/>
      <c r="L721" s="141"/>
      <c r="M721" s="144"/>
      <c r="N721" s="144"/>
      <c r="O721" s="141"/>
      <c r="P721" s="145"/>
      <c r="Q721" s="141"/>
      <c r="R721" s="143"/>
      <c r="S721" s="141"/>
      <c r="T721" s="141"/>
      <c r="U721" s="141"/>
    </row>
    <row r="722" ht="12.75" customHeight="1">
      <c r="A722" s="141"/>
      <c r="B722" s="141"/>
      <c r="C722" s="141"/>
      <c r="D722" s="141"/>
      <c r="E722" s="142"/>
      <c r="F722" s="141"/>
      <c r="G722" s="141"/>
      <c r="H722" s="141"/>
      <c r="I722" s="141"/>
      <c r="J722" s="141"/>
      <c r="K722" s="141"/>
      <c r="L722" s="141"/>
      <c r="M722" s="144"/>
      <c r="N722" s="144"/>
      <c r="O722" s="141"/>
      <c r="P722" s="145"/>
      <c r="Q722" s="141"/>
      <c r="R722" s="143"/>
      <c r="S722" s="141"/>
      <c r="T722" s="141"/>
      <c r="U722" s="141"/>
    </row>
    <row r="723" ht="12.75" customHeight="1">
      <c r="A723" s="141"/>
      <c r="B723" s="141"/>
      <c r="C723" s="141"/>
      <c r="D723" s="141"/>
      <c r="E723" s="142"/>
      <c r="F723" s="141"/>
      <c r="G723" s="141"/>
      <c r="H723" s="141"/>
      <c r="I723" s="141"/>
      <c r="J723" s="141"/>
      <c r="K723" s="141"/>
      <c r="L723" s="141"/>
      <c r="M723" s="144"/>
      <c r="N723" s="144"/>
      <c r="O723" s="141"/>
      <c r="P723" s="145"/>
      <c r="Q723" s="141"/>
      <c r="R723" s="143"/>
      <c r="S723" s="141"/>
      <c r="T723" s="141"/>
      <c r="U723" s="141"/>
    </row>
    <row r="724" ht="12.75" customHeight="1">
      <c r="A724" s="141"/>
      <c r="B724" s="141"/>
      <c r="C724" s="141"/>
      <c r="D724" s="141"/>
      <c r="E724" s="142"/>
      <c r="F724" s="141"/>
      <c r="G724" s="141"/>
      <c r="H724" s="141"/>
      <c r="I724" s="141"/>
      <c r="J724" s="141"/>
      <c r="K724" s="141"/>
      <c r="L724" s="141"/>
      <c r="M724" s="144"/>
      <c r="N724" s="144"/>
      <c r="O724" s="141"/>
      <c r="P724" s="145"/>
      <c r="Q724" s="141"/>
      <c r="R724" s="143"/>
      <c r="S724" s="141"/>
      <c r="T724" s="141"/>
      <c r="U724" s="141"/>
    </row>
    <row r="725" ht="12.75" customHeight="1">
      <c r="A725" s="141"/>
      <c r="B725" s="141"/>
      <c r="C725" s="141"/>
      <c r="D725" s="141"/>
      <c r="E725" s="142"/>
      <c r="F725" s="141"/>
      <c r="G725" s="141"/>
      <c r="H725" s="141"/>
      <c r="I725" s="141"/>
      <c r="J725" s="141"/>
      <c r="K725" s="141"/>
      <c r="L725" s="141"/>
      <c r="M725" s="144"/>
      <c r="N725" s="144"/>
      <c r="O725" s="141"/>
      <c r="P725" s="145"/>
      <c r="Q725" s="141"/>
      <c r="R725" s="143"/>
      <c r="S725" s="141"/>
      <c r="T725" s="141"/>
      <c r="U725" s="141"/>
    </row>
    <row r="726" ht="12.75" customHeight="1">
      <c r="A726" s="141"/>
      <c r="B726" s="141"/>
      <c r="C726" s="141"/>
      <c r="D726" s="141"/>
      <c r="E726" s="142"/>
      <c r="F726" s="141"/>
      <c r="G726" s="141"/>
      <c r="H726" s="141"/>
      <c r="I726" s="141"/>
      <c r="J726" s="141"/>
      <c r="K726" s="141"/>
      <c r="L726" s="141"/>
      <c r="M726" s="144"/>
      <c r="N726" s="144"/>
      <c r="O726" s="141"/>
      <c r="P726" s="145"/>
      <c r="Q726" s="141"/>
      <c r="R726" s="143"/>
      <c r="S726" s="141"/>
      <c r="T726" s="141"/>
      <c r="U726" s="141"/>
    </row>
    <row r="727" ht="12.75" customHeight="1">
      <c r="A727" s="141"/>
      <c r="B727" s="141"/>
      <c r="C727" s="141"/>
      <c r="D727" s="141"/>
      <c r="E727" s="142"/>
      <c r="F727" s="141"/>
      <c r="G727" s="141"/>
      <c r="H727" s="141"/>
      <c r="I727" s="141"/>
      <c r="J727" s="141"/>
      <c r="K727" s="141"/>
      <c r="L727" s="141"/>
      <c r="M727" s="144"/>
      <c r="N727" s="144"/>
      <c r="O727" s="141"/>
      <c r="P727" s="145"/>
      <c r="Q727" s="141"/>
      <c r="R727" s="143"/>
      <c r="S727" s="141"/>
      <c r="T727" s="141"/>
      <c r="U727" s="141"/>
    </row>
    <row r="728" ht="12.75" customHeight="1">
      <c r="A728" s="141"/>
      <c r="B728" s="141"/>
      <c r="C728" s="141"/>
      <c r="D728" s="141"/>
      <c r="E728" s="142"/>
      <c r="F728" s="141"/>
      <c r="G728" s="141"/>
      <c r="H728" s="141"/>
      <c r="I728" s="141"/>
      <c r="J728" s="141"/>
      <c r="K728" s="141"/>
      <c r="L728" s="141"/>
      <c r="M728" s="144"/>
      <c r="N728" s="144"/>
      <c r="O728" s="141"/>
      <c r="P728" s="145"/>
      <c r="Q728" s="141"/>
      <c r="R728" s="143"/>
      <c r="S728" s="141"/>
      <c r="T728" s="141"/>
      <c r="U728" s="141"/>
    </row>
    <row r="729" ht="12.75" customHeight="1">
      <c r="A729" s="141"/>
      <c r="B729" s="141"/>
      <c r="C729" s="141"/>
      <c r="D729" s="141"/>
      <c r="E729" s="142"/>
      <c r="F729" s="141"/>
      <c r="G729" s="141"/>
      <c r="H729" s="141"/>
      <c r="I729" s="141"/>
      <c r="J729" s="141"/>
      <c r="K729" s="141"/>
      <c r="L729" s="141"/>
      <c r="M729" s="144"/>
      <c r="N729" s="144"/>
      <c r="O729" s="141"/>
      <c r="P729" s="145"/>
      <c r="Q729" s="141"/>
      <c r="R729" s="143"/>
      <c r="S729" s="141"/>
      <c r="T729" s="141"/>
      <c r="U729" s="141"/>
    </row>
    <row r="730" ht="12.75" customHeight="1">
      <c r="A730" s="141"/>
      <c r="B730" s="141"/>
      <c r="C730" s="141"/>
      <c r="D730" s="141"/>
      <c r="E730" s="142"/>
      <c r="F730" s="141"/>
      <c r="G730" s="141"/>
      <c r="H730" s="141"/>
      <c r="I730" s="141"/>
      <c r="J730" s="141"/>
      <c r="K730" s="141"/>
      <c r="L730" s="141"/>
      <c r="M730" s="144"/>
      <c r="N730" s="144"/>
      <c r="O730" s="141"/>
      <c r="P730" s="145"/>
      <c r="Q730" s="141"/>
      <c r="R730" s="143"/>
      <c r="S730" s="141"/>
      <c r="T730" s="141"/>
      <c r="U730" s="141"/>
    </row>
    <row r="731" ht="12.75" customHeight="1">
      <c r="A731" s="141"/>
      <c r="B731" s="141"/>
      <c r="C731" s="141"/>
      <c r="D731" s="141"/>
      <c r="E731" s="142"/>
      <c r="F731" s="141"/>
      <c r="G731" s="141"/>
      <c r="H731" s="141"/>
      <c r="I731" s="141"/>
      <c r="J731" s="141"/>
      <c r="K731" s="141"/>
      <c r="L731" s="141"/>
      <c r="M731" s="144"/>
      <c r="N731" s="144"/>
      <c r="O731" s="141"/>
      <c r="P731" s="145"/>
      <c r="Q731" s="141"/>
      <c r="R731" s="143"/>
      <c r="S731" s="141"/>
      <c r="T731" s="141"/>
      <c r="U731" s="141"/>
    </row>
    <row r="732" ht="12.75" customHeight="1">
      <c r="A732" s="141"/>
      <c r="B732" s="141"/>
      <c r="C732" s="141"/>
      <c r="D732" s="141"/>
      <c r="E732" s="142"/>
      <c r="F732" s="141"/>
      <c r="G732" s="141"/>
      <c r="H732" s="141"/>
      <c r="I732" s="141"/>
      <c r="J732" s="141"/>
      <c r="K732" s="141"/>
      <c r="L732" s="141"/>
      <c r="M732" s="144"/>
      <c r="N732" s="144"/>
      <c r="O732" s="141"/>
      <c r="P732" s="145"/>
      <c r="Q732" s="141"/>
      <c r="R732" s="143"/>
      <c r="S732" s="141"/>
      <c r="T732" s="141"/>
      <c r="U732" s="141"/>
    </row>
    <row r="733" ht="12.75" customHeight="1">
      <c r="A733" s="141"/>
      <c r="B733" s="141"/>
      <c r="C733" s="141"/>
      <c r="D733" s="141"/>
      <c r="E733" s="142"/>
      <c r="F733" s="141"/>
      <c r="G733" s="141"/>
      <c r="H733" s="141"/>
      <c r="I733" s="141"/>
      <c r="J733" s="141"/>
      <c r="K733" s="141"/>
      <c r="L733" s="141"/>
      <c r="M733" s="144"/>
      <c r="N733" s="144"/>
      <c r="O733" s="141"/>
      <c r="P733" s="145"/>
      <c r="Q733" s="141"/>
      <c r="R733" s="143"/>
      <c r="S733" s="141"/>
      <c r="T733" s="141"/>
      <c r="U733" s="141"/>
    </row>
    <row r="734" ht="12.75" customHeight="1">
      <c r="A734" s="141"/>
      <c r="B734" s="141"/>
      <c r="C734" s="141"/>
      <c r="D734" s="141"/>
      <c r="E734" s="142"/>
      <c r="F734" s="141"/>
      <c r="G734" s="141"/>
      <c r="H734" s="141"/>
      <c r="I734" s="141"/>
      <c r="J734" s="141"/>
      <c r="K734" s="141"/>
      <c r="L734" s="141"/>
      <c r="M734" s="144"/>
      <c r="N734" s="144"/>
      <c r="O734" s="141"/>
      <c r="P734" s="145"/>
      <c r="Q734" s="141"/>
      <c r="R734" s="143"/>
      <c r="S734" s="141"/>
      <c r="T734" s="141"/>
      <c r="U734" s="141"/>
    </row>
    <row r="735" ht="12.75" customHeight="1">
      <c r="A735" s="141"/>
      <c r="B735" s="141"/>
      <c r="C735" s="141"/>
      <c r="D735" s="141"/>
      <c r="E735" s="142"/>
      <c r="F735" s="141"/>
      <c r="G735" s="141"/>
      <c r="H735" s="141"/>
      <c r="I735" s="141"/>
      <c r="J735" s="141"/>
      <c r="K735" s="141"/>
      <c r="L735" s="141"/>
      <c r="M735" s="144"/>
      <c r="N735" s="144"/>
      <c r="O735" s="141"/>
      <c r="P735" s="145"/>
      <c r="Q735" s="141"/>
      <c r="R735" s="143"/>
      <c r="S735" s="141"/>
      <c r="T735" s="141"/>
      <c r="U735" s="141"/>
    </row>
    <row r="736" ht="12.75" customHeight="1">
      <c r="A736" s="141"/>
      <c r="B736" s="141"/>
      <c r="C736" s="141"/>
      <c r="D736" s="141"/>
      <c r="E736" s="142"/>
      <c r="F736" s="141"/>
      <c r="G736" s="141"/>
      <c r="H736" s="141"/>
      <c r="I736" s="141"/>
      <c r="J736" s="141"/>
      <c r="K736" s="141"/>
      <c r="L736" s="141"/>
      <c r="M736" s="144"/>
      <c r="N736" s="144"/>
      <c r="O736" s="141"/>
      <c r="P736" s="145"/>
      <c r="Q736" s="141"/>
      <c r="R736" s="143"/>
      <c r="S736" s="141"/>
      <c r="T736" s="141"/>
      <c r="U736" s="141"/>
    </row>
    <row r="737" ht="12.75" customHeight="1">
      <c r="A737" s="141"/>
      <c r="B737" s="141"/>
      <c r="C737" s="141"/>
      <c r="D737" s="141"/>
      <c r="E737" s="142"/>
      <c r="F737" s="141"/>
      <c r="G737" s="141"/>
      <c r="H737" s="141"/>
      <c r="I737" s="141"/>
      <c r="J737" s="141"/>
      <c r="K737" s="141"/>
      <c r="L737" s="141"/>
      <c r="M737" s="144"/>
      <c r="N737" s="144"/>
      <c r="O737" s="141"/>
      <c r="P737" s="145"/>
      <c r="Q737" s="141"/>
      <c r="R737" s="143"/>
      <c r="S737" s="141"/>
      <c r="T737" s="141"/>
      <c r="U737" s="141"/>
    </row>
    <row r="738" ht="12.75" customHeight="1">
      <c r="A738" s="141"/>
      <c r="B738" s="141"/>
      <c r="C738" s="141"/>
      <c r="D738" s="141"/>
      <c r="E738" s="142"/>
      <c r="F738" s="141"/>
      <c r="G738" s="141"/>
      <c r="H738" s="141"/>
      <c r="I738" s="141"/>
      <c r="J738" s="141"/>
      <c r="K738" s="141"/>
      <c r="L738" s="141"/>
      <c r="M738" s="144"/>
      <c r="N738" s="144"/>
      <c r="O738" s="141"/>
      <c r="P738" s="145"/>
      <c r="Q738" s="141"/>
      <c r="R738" s="143"/>
      <c r="S738" s="141"/>
      <c r="T738" s="141"/>
      <c r="U738" s="141"/>
    </row>
    <row r="739" ht="12.75" customHeight="1">
      <c r="A739" s="141"/>
      <c r="B739" s="141"/>
      <c r="C739" s="141"/>
      <c r="D739" s="141"/>
      <c r="E739" s="142"/>
      <c r="F739" s="141"/>
      <c r="G739" s="141"/>
      <c r="H739" s="141"/>
      <c r="I739" s="141"/>
      <c r="J739" s="141"/>
      <c r="K739" s="141"/>
      <c r="L739" s="141"/>
      <c r="M739" s="144"/>
      <c r="N739" s="144"/>
      <c r="O739" s="141"/>
      <c r="P739" s="145"/>
      <c r="Q739" s="141"/>
      <c r="R739" s="143"/>
      <c r="S739" s="141"/>
      <c r="T739" s="141"/>
      <c r="U739" s="141"/>
    </row>
    <row r="740" ht="12.75" customHeight="1">
      <c r="A740" s="141"/>
      <c r="B740" s="141"/>
      <c r="C740" s="141"/>
      <c r="D740" s="141"/>
      <c r="E740" s="142"/>
      <c r="F740" s="141"/>
      <c r="G740" s="141"/>
      <c r="H740" s="141"/>
      <c r="I740" s="141"/>
      <c r="J740" s="141"/>
      <c r="K740" s="141"/>
      <c r="L740" s="141"/>
      <c r="M740" s="144"/>
      <c r="N740" s="144"/>
      <c r="O740" s="141"/>
      <c r="P740" s="145"/>
      <c r="Q740" s="141"/>
      <c r="R740" s="143"/>
      <c r="S740" s="141"/>
      <c r="T740" s="141"/>
      <c r="U740" s="141"/>
    </row>
    <row r="741" ht="12.75" customHeight="1">
      <c r="A741" s="141"/>
      <c r="B741" s="141"/>
      <c r="C741" s="141"/>
      <c r="D741" s="141"/>
      <c r="E741" s="142"/>
      <c r="F741" s="141"/>
      <c r="G741" s="141"/>
      <c r="H741" s="141"/>
      <c r="I741" s="141"/>
      <c r="J741" s="141"/>
      <c r="K741" s="141"/>
      <c r="L741" s="141"/>
      <c r="M741" s="144"/>
      <c r="N741" s="144"/>
      <c r="O741" s="141"/>
      <c r="P741" s="145"/>
      <c r="Q741" s="141"/>
      <c r="R741" s="143"/>
      <c r="S741" s="141"/>
      <c r="T741" s="141"/>
      <c r="U741" s="141"/>
    </row>
    <row r="742" ht="12.75" customHeight="1">
      <c r="A742" s="141"/>
      <c r="B742" s="141"/>
      <c r="C742" s="141"/>
      <c r="D742" s="141"/>
      <c r="E742" s="142"/>
      <c r="F742" s="141"/>
      <c r="G742" s="141"/>
      <c r="H742" s="141"/>
      <c r="I742" s="141"/>
      <c r="J742" s="141"/>
      <c r="K742" s="141"/>
      <c r="L742" s="141"/>
      <c r="M742" s="144"/>
      <c r="N742" s="144"/>
      <c r="O742" s="141"/>
      <c r="P742" s="145"/>
      <c r="Q742" s="141"/>
      <c r="R742" s="143"/>
      <c r="S742" s="141"/>
      <c r="T742" s="141"/>
      <c r="U742" s="141"/>
    </row>
    <row r="743" ht="12.75" customHeight="1">
      <c r="A743" s="141"/>
      <c r="B743" s="141"/>
      <c r="C743" s="141"/>
      <c r="D743" s="141"/>
      <c r="E743" s="142"/>
      <c r="F743" s="141"/>
      <c r="G743" s="141"/>
      <c r="H743" s="141"/>
      <c r="I743" s="141"/>
      <c r="J743" s="141"/>
      <c r="K743" s="141"/>
      <c r="L743" s="141"/>
      <c r="M743" s="144"/>
      <c r="N743" s="144"/>
      <c r="O743" s="141"/>
      <c r="P743" s="145"/>
      <c r="Q743" s="141"/>
      <c r="R743" s="143"/>
      <c r="S743" s="141"/>
      <c r="T743" s="141"/>
      <c r="U743" s="141"/>
    </row>
    <row r="744" ht="12.75" customHeight="1">
      <c r="A744" s="141"/>
      <c r="B744" s="141"/>
      <c r="C744" s="141"/>
      <c r="D744" s="141"/>
      <c r="E744" s="142"/>
      <c r="F744" s="141"/>
      <c r="G744" s="141"/>
      <c r="H744" s="141"/>
      <c r="I744" s="141"/>
      <c r="J744" s="141"/>
      <c r="K744" s="141"/>
      <c r="L744" s="141"/>
      <c r="M744" s="144"/>
      <c r="N744" s="144"/>
      <c r="O744" s="141"/>
      <c r="P744" s="145"/>
      <c r="Q744" s="141"/>
      <c r="R744" s="143"/>
      <c r="S744" s="141"/>
      <c r="T744" s="141"/>
      <c r="U744" s="141"/>
    </row>
    <row r="745" ht="12.75" customHeight="1">
      <c r="A745" s="141"/>
      <c r="B745" s="141"/>
      <c r="C745" s="141"/>
      <c r="D745" s="141"/>
      <c r="E745" s="142"/>
      <c r="F745" s="141"/>
      <c r="G745" s="141"/>
      <c r="H745" s="141"/>
      <c r="I745" s="141"/>
      <c r="J745" s="141"/>
      <c r="K745" s="141"/>
      <c r="L745" s="141"/>
      <c r="M745" s="144"/>
      <c r="N745" s="144"/>
      <c r="O745" s="141"/>
      <c r="P745" s="145"/>
      <c r="Q745" s="141"/>
      <c r="R745" s="143"/>
      <c r="S745" s="141"/>
      <c r="T745" s="141"/>
      <c r="U745" s="141"/>
    </row>
    <row r="746" ht="12.75" customHeight="1">
      <c r="A746" s="141"/>
      <c r="B746" s="141"/>
      <c r="C746" s="141"/>
      <c r="D746" s="141"/>
      <c r="E746" s="142"/>
      <c r="F746" s="141"/>
      <c r="G746" s="141"/>
      <c r="H746" s="141"/>
      <c r="I746" s="141"/>
      <c r="J746" s="141"/>
      <c r="K746" s="141"/>
      <c r="L746" s="141"/>
      <c r="M746" s="144"/>
      <c r="N746" s="144"/>
      <c r="O746" s="141"/>
      <c r="P746" s="145"/>
      <c r="Q746" s="141"/>
      <c r="R746" s="143"/>
      <c r="S746" s="141"/>
      <c r="T746" s="141"/>
      <c r="U746" s="141"/>
    </row>
    <row r="747" ht="12.75" customHeight="1">
      <c r="A747" s="141"/>
      <c r="B747" s="141"/>
      <c r="C747" s="141"/>
      <c r="D747" s="141"/>
      <c r="E747" s="142"/>
      <c r="F747" s="141"/>
      <c r="G747" s="141"/>
      <c r="H747" s="141"/>
      <c r="I747" s="141"/>
      <c r="J747" s="141"/>
      <c r="K747" s="141"/>
      <c r="L747" s="141"/>
      <c r="M747" s="144"/>
      <c r="N747" s="144"/>
      <c r="O747" s="141"/>
      <c r="P747" s="145"/>
      <c r="Q747" s="141"/>
      <c r="R747" s="143"/>
      <c r="S747" s="141"/>
      <c r="T747" s="141"/>
      <c r="U747" s="141"/>
    </row>
    <row r="748" ht="12.75" customHeight="1">
      <c r="A748" s="141"/>
      <c r="B748" s="141"/>
      <c r="C748" s="141"/>
      <c r="D748" s="141"/>
      <c r="E748" s="142"/>
      <c r="F748" s="141"/>
      <c r="G748" s="141"/>
      <c r="H748" s="141"/>
      <c r="I748" s="141"/>
      <c r="J748" s="141"/>
      <c r="K748" s="141"/>
      <c r="L748" s="141"/>
      <c r="M748" s="144"/>
      <c r="N748" s="144"/>
      <c r="O748" s="141"/>
      <c r="P748" s="145"/>
      <c r="Q748" s="141"/>
      <c r="R748" s="143"/>
      <c r="S748" s="141"/>
      <c r="T748" s="141"/>
      <c r="U748" s="141"/>
    </row>
    <row r="749" ht="12.75" customHeight="1">
      <c r="A749" s="141"/>
      <c r="B749" s="141"/>
      <c r="C749" s="141"/>
      <c r="D749" s="141"/>
      <c r="E749" s="142"/>
      <c r="F749" s="141"/>
      <c r="G749" s="141"/>
      <c r="H749" s="141"/>
      <c r="I749" s="141"/>
      <c r="J749" s="141"/>
      <c r="K749" s="141"/>
      <c r="L749" s="141"/>
      <c r="M749" s="144"/>
      <c r="N749" s="144"/>
      <c r="O749" s="141"/>
      <c r="P749" s="145"/>
      <c r="Q749" s="141"/>
      <c r="R749" s="143"/>
      <c r="S749" s="141"/>
      <c r="T749" s="141"/>
      <c r="U749" s="141"/>
    </row>
    <row r="750" ht="12.75" customHeight="1">
      <c r="A750" s="141"/>
      <c r="B750" s="141"/>
      <c r="C750" s="141"/>
      <c r="D750" s="141"/>
      <c r="E750" s="142"/>
      <c r="F750" s="141"/>
      <c r="G750" s="141"/>
      <c r="H750" s="141"/>
      <c r="I750" s="141"/>
      <c r="J750" s="141"/>
      <c r="K750" s="141"/>
      <c r="L750" s="141"/>
      <c r="M750" s="144"/>
      <c r="N750" s="144"/>
      <c r="O750" s="141"/>
      <c r="P750" s="145"/>
      <c r="Q750" s="141"/>
      <c r="R750" s="143"/>
      <c r="S750" s="141"/>
      <c r="T750" s="141"/>
      <c r="U750" s="141"/>
    </row>
    <row r="751" ht="12.75" customHeight="1">
      <c r="A751" s="141"/>
      <c r="B751" s="141"/>
      <c r="C751" s="141"/>
      <c r="D751" s="141"/>
      <c r="E751" s="142"/>
      <c r="F751" s="141"/>
      <c r="G751" s="141"/>
      <c r="H751" s="141"/>
      <c r="I751" s="141"/>
      <c r="J751" s="141"/>
      <c r="K751" s="141"/>
      <c r="L751" s="141"/>
      <c r="M751" s="144"/>
      <c r="N751" s="144"/>
      <c r="O751" s="141"/>
      <c r="P751" s="145"/>
      <c r="Q751" s="141"/>
      <c r="R751" s="143"/>
      <c r="S751" s="141"/>
      <c r="T751" s="141"/>
      <c r="U751" s="141"/>
    </row>
    <row r="752" ht="12.75" customHeight="1">
      <c r="A752" s="141"/>
      <c r="B752" s="141"/>
      <c r="C752" s="141"/>
      <c r="D752" s="141"/>
      <c r="E752" s="142"/>
      <c r="F752" s="141"/>
      <c r="G752" s="141"/>
      <c r="H752" s="141"/>
      <c r="I752" s="141"/>
      <c r="J752" s="141"/>
      <c r="K752" s="141"/>
      <c r="L752" s="141"/>
      <c r="M752" s="144"/>
      <c r="N752" s="144"/>
      <c r="O752" s="141"/>
      <c r="P752" s="145"/>
      <c r="Q752" s="141"/>
      <c r="R752" s="143"/>
      <c r="S752" s="141"/>
      <c r="T752" s="141"/>
      <c r="U752" s="141"/>
    </row>
    <row r="753" ht="12.75" customHeight="1">
      <c r="A753" s="141"/>
      <c r="B753" s="141"/>
      <c r="C753" s="141"/>
      <c r="D753" s="141"/>
      <c r="E753" s="142"/>
      <c r="F753" s="141"/>
      <c r="G753" s="141"/>
      <c r="H753" s="141"/>
      <c r="I753" s="141"/>
      <c r="J753" s="141"/>
      <c r="K753" s="141"/>
      <c r="L753" s="141"/>
      <c r="M753" s="144"/>
      <c r="N753" s="144"/>
      <c r="O753" s="141"/>
      <c r="P753" s="145"/>
      <c r="Q753" s="141"/>
      <c r="R753" s="143"/>
      <c r="S753" s="141"/>
      <c r="T753" s="141"/>
      <c r="U753" s="141"/>
    </row>
    <row r="754" ht="12.75" customHeight="1">
      <c r="A754" s="141"/>
      <c r="B754" s="141"/>
      <c r="C754" s="141"/>
      <c r="D754" s="141"/>
      <c r="E754" s="142"/>
      <c r="F754" s="141"/>
      <c r="G754" s="141"/>
      <c r="H754" s="141"/>
      <c r="I754" s="141"/>
      <c r="J754" s="141"/>
      <c r="K754" s="141"/>
      <c r="L754" s="141"/>
      <c r="M754" s="144"/>
      <c r="N754" s="144"/>
      <c r="O754" s="141"/>
      <c r="P754" s="145"/>
      <c r="Q754" s="141"/>
      <c r="R754" s="143"/>
      <c r="S754" s="141"/>
      <c r="T754" s="141"/>
      <c r="U754" s="141"/>
    </row>
    <row r="755" ht="12.75" customHeight="1">
      <c r="A755" s="141"/>
      <c r="B755" s="141"/>
      <c r="C755" s="141"/>
      <c r="D755" s="141"/>
      <c r="E755" s="142"/>
      <c r="F755" s="141"/>
      <c r="G755" s="141"/>
      <c r="H755" s="141"/>
      <c r="I755" s="141"/>
      <c r="J755" s="141"/>
      <c r="K755" s="141"/>
      <c r="L755" s="141"/>
      <c r="M755" s="144"/>
      <c r="N755" s="144"/>
      <c r="O755" s="141"/>
      <c r="P755" s="145"/>
      <c r="Q755" s="141"/>
      <c r="R755" s="143"/>
      <c r="S755" s="141"/>
      <c r="T755" s="141"/>
      <c r="U755" s="141"/>
    </row>
    <row r="756" ht="12.75" customHeight="1">
      <c r="A756" s="141"/>
      <c r="B756" s="141"/>
      <c r="C756" s="141"/>
      <c r="D756" s="141"/>
      <c r="E756" s="142"/>
      <c r="F756" s="141"/>
      <c r="G756" s="141"/>
      <c r="H756" s="141"/>
      <c r="I756" s="141"/>
      <c r="J756" s="141"/>
      <c r="K756" s="141"/>
      <c r="L756" s="141"/>
      <c r="M756" s="144"/>
      <c r="N756" s="144"/>
      <c r="O756" s="141"/>
      <c r="P756" s="145"/>
      <c r="Q756" s="141"/>
      <c r="R756" s="143"/>
      <c r="S756" s="141"/>
      <c r="T756" s="141"/>
      <c r="U756" s="141"/>
    </row>
    <row r="757" ht="12.75" customHeight="1">
      <c r="A757" s="141"/>
      <c r="B757" s="141"/>
      <c r="C757" s="141"/>
      <c r="D757" s="141"/>
      <c r="E757" s="142"/>
      <c r="F757" s="141"/>
      <c r="G757" s="141"/>
      <c r="H757" s="141"/>
      <c r="I757" s="141"/>
      <c r="J757" s="141"/>
      <c r="K757" s="141"/>
      <c r="L757" s="141"/>
      <c r="M757" s="144"/>
      <c r="N757" s="144"/>
      <c r="O757" s="141"/>
      <c r="P757" s="145"/>
      <c r="Q757" s="141"/>
      <c r="R757" s="143"/>
      <c r="S757" s="141"/>
      <c r="T757" s="141"/>
      <c r="U757" s="141"/>
    </row>
    <row r="758" ht="12.75" customHeight="1">
      <c r="A758" s="141"/>
      <c r="B758" s="141"/>
      <c r="C758" s="141"/>
      <c r="D758" s="141"/>
      <c r="E758" s="142"/>
      <c r="F758" s="141"/>
      <c r="G758" s="141"/>
      <c r="H758" s="141"/>
      <c r="I758" s="141"/>
      <c r="J758" s="141"/>
      <c r="K758" s="141"/>
      <c r="L758" s="141"/>
      <c r="M758" s="144"/>
      <c r="N758" s="144"/>
      <c r="O758" s="141"/>
      <c r="P758" s="145"/>
      <c r="Q758" s="141"/>
      <c r="R758" s="143"/>
      <c r="S758" s="141"/>
      <c r="T758" s="141"/>
      <c r="U758" s="141"/>
    </row>
    <row r="759" ht="12.75" customHeight="1">
      <c r="A759" s="141"/>
      <c r="B759" s="141"/>
      <c r="C759" s="141"/>
      <c r="D759" s="141"/>
      <c r="E759" s="142"/>
      <c r="F759" s="141"/>
      <c r="G759" s="141"/>
      <c r="H759" s="141"/>
      <c r="I759" s="141"/>
      <c r="J759" s="141"/>
      <c r="K759" s="141"/>
      <c r="L759" s="141"/>
      <c r="M759" s="144"/>
      <c r="N759" s="144"/>
      <c r="O759" s="141"/>
      <c r="P759" s="145"/>
      <c r="Q759" s="141"/>
      <c r="R759" s="143"/>
      <c r="S759" s="141"/>
      <c r="T759" s="141"/>
      <c r="U759" s="141"/>
    </row>
    <row r="760" ht="12.75" customHeight="1">
      <c r="A760" s="141"/>
      <c r="B760" s="141"/>
      <c r="C760" s="141"/>
      <c r="D760" s="141"/>
      <c r="E760" s="142"/>
      <c r="F760" s="141"/>
      <c r="G760" s="141"/>
      <c r="H760" s="141"/>
      <c r="I760" s="141"/>
      <c r="J760" s="141"/>
      <c r="K760" s="141"/>
      <c r="L760" s="141"/>
      <c r="M760" s="144"/>
      <c r="N760" s="144"/>
      <c r="O760" s="141"/>
      <c r="P760" s="145"/>
      <c r="Q760" s="141"/>
      <c r="R760" s="143"/>
      <c r="S760" s="141"/>
      <c r="T760" s="141"/>
      <c r="U760" s="141"/>
    </row>
    <row r="761" ht="12.75" customHeight="1">
      <c r="A761" s="141"/>
      <c r="B761" s="141"/>
      <c r="C761" s="141"/>
      <c r="D761" s="141"/>
      <c r="E761" s="142"/>
      <c r="F761" s="141"/>
      <c r="G761" s="141"/>
      <c r="H761" s="141"/>
      <c r="I761" s="141"/>
      <c r="J761" s="141"/>
      <c r="K761" s="141"/>
      <c r="L761" s="141"/>
      <c r="M761" s="144"/>
      <c r="N761" s="144"/>
      <c r="O761" s="141"/>
      <c r="P761" s="145"/>
      <c r="Q761" s="141"/>
      <c r="R761" s="143"/>
      <c r="S761" s="141"/>
      <c r="T761" s="141"/>
      <c r="U761" s="141"/>
    </row>
    <row r="762" ht="12.75" customHeight="1">
      <c r="A762" s="141"/>
      <c r="B762" s="141"/>
      <c r="C762" s="141"/>
      <c r="D762" s="141"/>
      <c r="E762" s="142"/>
      <c r="F762" s="141"/>
      <c r="G762" s="141"/>
      <c r="H762" s="141"/>
      <c r="I762" s="141"/>
      <c r="J762" s="141"/>
      <c r="K762" s="141"/>
      <c r="L762" s="141"/>
      <c r="M762" s="144"/>
      <c r="N762" s="144"/>
      <c r="O762" s="141"/>
      <c r="P762" s="145"/>
      <c r="Q762" s="141"/>
      <c r="R762" s="143"/>
      <c r="S762" s="141"/>
      <c r="T762" s="141"/>
      <c r="U762" s="141"/>
    </row>
    <row r="763" ht="12.75" customHeight="1">
      <c r="A763" s="141"/>
      <c r="B763" s="141"/>
      <c r="C763" s="141"/>
      <c r="D763" s="141"/>
      <c r="E763" s="142"/>
      <c r="F763" s="141"/>
      <c r="G763" s="141"/>
      <c r="H763" s="141"/>
      <c r="I763" s="141"/>
      <c r="J763" s="141"/>
      <c r="K763" s="141"/>
      <c r="L763" s="141"/>
      <c r="M763" s="144"/>
      <c r="N763" s="144"/>
      <c r="O763" s="141"/>
      <c r="P763" s="145"/>
      <c r="Q763" s="141"/>
      <c r="R763" s="143"/>
      <c r="S763" s="141"/>
      <c r="T763" s="141"/>
      <c r="U763" s="141"/>
    </row>
    <row r="764" ht="12.75" customHeight="1">
      <c r="A764" s="141"/>
      <c r="B764" s="141"/>
      <c r="C764" s="141"/>
      <c r="D764" s="141"/>
      <c r="E764" s="142"/>
      <c r="F764" s="141"/>
      <c r="G764" s="141"/>
      <c r="H764" s="141"/>
      <c r="I764" s="141"/>
      <c r="J764" s="141"/>
      <c r="K764" s="141"/>
      <c r="L764" s="141"/>
      <c r="M764" s="144"/>
      <c r="N764" s="144"/>
      <c r="O764" s="141"/>
      <c r="P764" s="145"/>
      <c r="Q764" s="141"/>
      <c r="R764" s="143"/>
      <c r="S764" s="141"/>
      <c r="T764" s="141"/>
      <c r="U764" s="141"/>
    </row>
    <row r="765" ht="12.75" customHeight="1">
      <c r="A765" s="141"/>
      <c r="B765" s="141"/>
      <c r="C765" s="141"/>
      <c r="D765" s="141"/>
      <c r="E765" s="142"/>
      <c r="F765" s="141"/>
      <c r="G765" s="141"/>
      <c r="H765" s="141"/>
      <c r="I765" s="141"/>
      <c r="J765" s="141"/>
      <c r="K765" s="141"/>
      <c r="L765" s="141"/>
      <c r="M765" s="144"/>
      <c r="N765" s="144"/>
      <c r="O765" s="141"/>
      <c r="P765" s="145"/>
      <c r="Q765" s="141"/>
      <c r="R765" s="143"/>
      <c r="S765" s="141"/>
      <c r="T765" s="141"/>
      <c r="U765" s="141"/>
    </row>
    <row r="766" ht="12.75" customHeight="1">
      <c r="A766" s="141"/>
      <c r="B766" s="141"/>
      <c r="C766" s="141"/>
      <c r="D766" s="141"/>
      <c r="E766" s="142"/>
      <c r="F766" s="141"/>
      <c r="G766" s="141"/>
      <c r="H766" s="141"/>
      <c r="I766" s="141"/>
      <c r="J766" s="141"/>
      <c r="K766" s="141"/>
      <c r="L766" s="141"/>
      <c r="M766" s="144"/>
      <c r="N766" s="144"/>
      <c r="O766" s="141"/>
      <c r="P766" s="145"/>
      <c r="Q766" s="141"/>
      <c r="R766" s="143"/>
      <c r="S766" s="141"/>
      <c r="T766" s="141"/>
      <c r="U766" s="141"/>
    </row>
    <row r="767" ht="12.75" customHeight="1">
      <c r="A767" s="141"/>
      <c r="B767" s="141"/>
      <c r="C767" s="141"/>
      <c r="D767" s="141"/>
      <c r="E767" s="142"/>
      <c r="F767" s="141"/>
      <c r="G767" s="141"/>
      <c r="H767" s="141"/>
      <c r="I767" s="141"/>
      <c r="J767" s="141"/>
      <c r="K767" s="141"/>
      <c r="L767" s="141"/>
      <c r="M767" s="144"/>
      <c r="N767" s="144"/>
      <c r="O767" s="141"/>
      <c r="P767" s="145"/>
      <c r="Q767" s="141"/>
      <c r="R767" s="143"/>
      <c r="S767" s="141"/>
      <c r="T767" s="141"/>
      <c r="U767" s="141"/>
    </row>
    <row r="768" ht="12.75" customHeight="1">
      <c r="A768" s="141"/>
      <c r="B768" s="141"/>
      <c r="C768" s="141"/>
      <c r="D768" s="141"/>
      <c r="E768" s="142"/>
      <c r="F768" s="141"/>
      <c r="G768" s="141"/>
      <c r="H768" s="141"/>
      <c r="I768" s="141"/>
      <c r="J768" s="141"/>
      <c r="K768" s="141"/>
      <c r="L768" s="141"/>
      <c r="M768" s="144"/>
      <c r="N768" s="144"/>
      <c r="O768" s="141"/>
      <c r="P768" s="145"/>
      <c r="Q768" s="141"/>
      <c r="R768" s="143"/>
      <c r="S768" s="141"/>
      <c r="T768" s="141"/>
      <c r="U768" s="141"/>
    </row>
    <row r="769" ht="12.75" customHeight="1">
      <c r="A769" s="141"/>
      <c r="B769" s="141"/>
      <c r="C769" s="141"/>
      <c r="D769" s="141"/>
      <c r="E769" s="142"/>
      <c r="F769" s="141"/>
      <c r="G769" s="141"/>
      <c r="H769" s="141"/>
      <c r="I769" s="141"/>
      <c r="J769" s="141"/>
      <c r="K769" s="141"/>
      <c r="L769" s="141"/>
      <c r="M769" s="144"/>
      <c r="N769" s="144"/>
      <c r="O769" s="141"/>
      <c r="P769" s="145"/>
      <c r="Q769" s="141"/>
      <c r="R769" s="143"/>
      <c r="S769" s="141"/>
      <c r="T769" s="141"/>
      <c r="U769" s="141"/>
    </row>
    <row r="770" ht="12.75" customHeight="1">
      <c r="A770" s="141"/>
      <c r="B770" s="141"/>
      <c r="C770" s="141"/>
      <c r="D770" s="141"/>
      <c r="E770" s="142"/>
      <c r="F770" s="141"/>
      <c r="G770" s="141"/>
      <c r="H770" s="141"/>
      <c r="I770" s="141"/>
      <c r="J770" s="141"/>
      <c r="K770" s="141"/>
      <c r="L770" s="141"/>
      <c r="M770" s="144"/>
      <c r="N770" s="144"/>
      <c r="O770" s="141"/>
      <c r="P770" s="145"/>
      <c r="Q770" s="141"/>
      <c r="R770" s="143"/>
      <c r="S770" s="141"/>
      <c r="T770" s="141"/>
      <c r="U770" s="141"/>
    </row>
    <row r="771" ht="12.75" customHeight="1">
      <c r="A771" s="141"/>
      <c r="B771" s="141"/>
      <c r="C771" s="141"/>
      <c r="D771" s="141"/>
      <c r="E771" s="142"/>
      <c r="F771" s="141"/>
      <c r="G771" s="141"/>
      <c r="H771" s="141"/>
      <c r="I771" s="141"/>
      <c r="J771" s="141"/>
      <c r="K771" s="141"/>
      <c r="L771" s="141"/>
      <c r="M771" s="144"/>
      <c r="N771" s="144"/>
      <c r="O771" s="141"/>
      <c r="P771" s="145"/>
      <c r="Q771" s="141"/>
      <c r="R771" s="143"/>
      <c r="S771" s="141"/>
      <c r="T771" s="141"/>
      <c r="U771" s="141"/>
    </row>
    <row r="772" ht="12.75" customHeight="1">
      <c r="A772" s="141"/>
      <c r="B772" s="141"/>
      <c r="C772" s="141"/>
      <c r="D772" s="141"/>
      <c r="E772" s="142"/>
      <c r="F772" s="141"/>
      <c r="G772" s="141"/>
      <c r="H772" s="141"/>
      <c r="I772" s="141"/>
      <c r="J772" s="141"/>
      <c r="K772" s="141"/>
      <c r="L772" s="141"/>
      <c r="M772" s="144"/>
      <c r="N772" s="144"/>
      <c r="O772" s="141"/>
      <c r="P772" s="145"/>
      <c r="Q772" s="141"/>
      <c r="R772" s="143"/>
      <c r="S772" s="141"/>
      <c r="T772" s="141"/>
      <c r="U772" s="141"/>
    </row>
    <row r="773" ht="12.75" customHeight="1">
      <c r="A773" s="141"/>
      <c r="B773" s="141"/>
      <c r="C773" s="141"/>
      <c r="D773" s="141"/>
      <c r="E773" s="142"/>
      <c r="F773" s="141"/>
      <c r="G773" s="141"/>
      <c r="H773" s="141"/>
      <c r="I773" s="141"/>
      <c r="J773" s="141"/>
      <c r="K773" s="141"/>
      <c r="L773" s="141"/>
      <c r="M773" s="144"/>
      <c r="N773" s="144"/>
      <c r="O773" s="141"/>
      <c r="P773" s="145"/>
      <c r="Q773" s="141"/>
      <c r="R773" s="143"/>
      <c r="S773" s="141"/>
      <c r="T773" s="141"/>
      <c r="U773" s="141"/>
    </row>
    <row r="774" ht="12.75" customHeight="1">
      <c r="A774" s="141"/>
      <c r="B774" s="141"/>
      <c r="C774" s="141"/>
      <c r="D774" s="141"/>
      <c r="E774" s="142"/>
      <c r="F774" s="141"/>
      <c r="G774" s="141"/>
      <c r="H774" s="141"/>
      <c r="I774" s="141"/>
      <c r="J774" s="141"/>
      <c r="K774" s="141"/>
      <c r="L774" s="141"/>
      <c r="M774" s="144"/>
      <c r="N774" s="144"/>
      <c r="O774" s="141"/>
      <c r="P774" s="145"/>
      <c r="Q774" s="141"/>
      <c r="R774" s="143"/>
      <c r="S774" s="141"/>
      <c r="T774" s="141"/>
      <c r="U774" s="141"/>
    </row>
    <row r="775" ht="12.75" customHeight="1">
      <c r="A775" s="141"/>
      <c r="B775" s="141"/>
      <c r="C775" s="141"/>
      <c r="D775" s="141"/>
      <c r="E775" s="142"/>
      <c r="F775" s="141"/>
      <c r="G775" s="141"/>
      <c r="H775" s="141"/>
      <c r="I775" s="141"/>
      <c r="J775" s="141"/>
      <c r="K775" s="141"/>
      <c r="L775" s="141"/>
      <c r="M775" s="144"/>
      <c r="N775" s="144"/>
      <c r="O775" s="141"/>
      <c r="P775" s="145"/>
      <c r="Q775" s="141"/>
      <c r="R775" s="143"/>
      <c r="S775" s="141"/>
      <c r="T775" s="141"/>
      <c r="U775" s="141"/>
    </row>
    <row r="776" ht="12.75" customHeight="1">
      <c r="A776" s="141"/>
      <c r="B776" s="141"/>
      <c r="C776" s="141"/>
      <c r="D776" s="141"/>
      <c r="E776" s="142"/>
      <c r="F776" s="141"/>
      <c r="G776" s="141"/>
      <c r="H776" s="141"/>
      <c r="I776" s="141"/>
      <c r="J776" s="141"/>
      <c r="K776" s="141"/>
      <c r="L776" s="141"/>
      <c r="M776" s="144"/>
      <c r="N776" s="144"/>
      <c r="O776" s="141"/>
      <c r="P776" s="145"/>
      <c r="Q776" s="141"/>
      <c r="R776" s="143"/>
      <c r="S776" s="141"/>
      <c r="T776" s="141"/>
      <c r="U776" s="141"/>
    </row>
    <row r="777" ht="12.75" customHeight="1">
      <c r="A777" s="141"/>
      <c r="B777" s="141"/>
      <c r="C777" s="141"/>
      <c r="D777" s="141"/>
      <c r="E777" s="142"/>
      <c r="F777" s="141"/>
      <c r="G777" s="141"/>
      <c r="H777" s="141"/>
      <c r="I777" s="141"/>
      <c r="J777" s="141"/>
      <c r="K777" s="141"/>
      <c r="L777" s="141"/>
      <c r="M777" s="144"/>
      <c r="N777" s="144"/>
      <c r="O777" s="141"/>
      <c r="P777" s="145"/>
      <c r="Q777" s="141"/>
      <c r="R777" s="143"/>
      <c r="S777" s="141"/>
      <c r="T777" s="141"/>
      <c r="U777" s="141"/>
    </row>
    <row r="778" ht="12.75" customHeight="1">
      <c r="A778" s="141"/>
      <c r="B778" s="141"/>
      <c r="C778" s="141"/>
      <c r="D778" s="141"/>
      <c r="E778" s="142"/>
      <c r="F778" s="141"/>
      <c r="G778" s="141"/>
      <c r="H778" s="141"/>
      <c r="I778" s="141"/>
      <c r="J778" s="141"/>
      <c r="K778" s="141"/>
      <c r="L778" s="141"/>
      <c r="M778" s="144"/>
      <c r="N778" s="144"/>
      <c r="O778" s="141"/>
      <c r="P778" s="145"/>
      <c r="Q778" s="141"/>
      <c r="R778" s="143"/>
      <c r="S778" s="141"/>
      <c r="T778" s="141"/>
      <c r="U778" s="141"/>
    </row>
    <row r="779" ht="12.75" customHeight="1">
      <c r="A779" s="141"/>
      <c r="B779" s="141"/>
      <c r="C779" s="141"/>
      <c r="D779" s="141"/>
      <c r="E779" s="142"/>
      <c r="F779" s="141"/>
      <c r="G779" s="141"/>
      <c r="H779" s="141"/>
      <c r="I779" s="141"/>
      <c r="J779" s="141"/>
      <c r="K779" s="141"/>
      <c r="L779" s="141"/>
      <c r="M779" s="144"/>
      <c r="N779" s="144"/>
      <c r="O779" s="141"/>
      <c r="P779" s="145"/>
      <c r="Q779" s="141"/>
      <c r="R779" s="143"/>
      <c r="S779" s="141"/>
      <c r="T779" s="141"/>
      <c r="U779" s="141"/>
    </row>
    <row r="780" ht="12.75" customHeight="1">
      <c r="A780" s="141"/>
      <c r="B780" s="141"/>
      <c r="C780" s="141"/>
      <c r="D780" s="141"/>
      <c r="E780" s="142"/>
      <c r="F780" s="141"/>
      <c r="G780" s="141"/>
      <c r="H780" s="141"/>
      <c r="I780" s="141"/>
      <c r="J780" s="141"/>
      <c r="K780" s="141"/>
      <c r="L780" s="141"/>
      <c r="M780" s="144"/>
      <c r="N780" s="144"/>
      <c r="O780" s="141"/>
      <c r="P780" s="145"/>
      <c r="Q780" s="141"/>
      <c r="R780" s="143"/>
      <c r="S780" s="141"/>
      <c r="T780" s="141"/>
      <c r="U780" s="141"/>
    </row>
    <row r="781" ht="12.75" customHeight="1">
      <c r="A781" s="141"/>
      <c r="B781" s="141"/>
      <c r="C781" s="141"/>
      <c r="D781" s="141"/>
      <c r="E781" s="142"/>
      <c r="F781" s="141"/>
      <c r="G781" s="141"/>
      <c r="H781" s="141"/>
      <c r="I781" s="141"/>
      <c r="J781" s="141"/>
      <c r="K781" s="141"/>
      <c r="L781" s="141"/>
      <c r="M781" s="144"/>
      <c r="N781" s="144"/>
      <c r="O781" s="141"/>
      <c r="P781" s="145"/>
      <c r="Q781" s="141"/>
      <c r="R781" s="143"/>
      <c r="S781" s="141"/>
      <c r="T781" s="141"/>
      <c r="U781" s="141"/>
    </row>
    <row r="782" ht="12.75" customHeight="1">
      <c r="A782" s="141"/>
      <c r="B782" s="141"/>
      <c r="C782" s="141"/>
      <c r="D782" s="141"/>
      <c r="E782" s="142"/>
      <c r="F782" s="141"/>
      <c r="G782" s="141"/>
      <c r="H782" s="141"/>
      <c r="I782" s="141"/>
      <c r="J782" s="141"/>
      <c r="K782" s="141"/>
      <c r="L782" s="141"/>
      <c r="M782" s="144"/>
      <c r="N782" s="144"/>
      <c r="O782" s="141"/>
      <c r="P782" s="145"/>
      <c r="Q782" s="141"/>
      <c r="R782" s="143"/>
      <c r="S782" s="141"/>
      <c r="T782" s="141"/>
      <c r="U782" s="141"/>
    </row>
    <row r="783" ht="12.75" customHeight="1">
      <c r="A783" s="141"/>
      <c r="B783" s="141"/>
      <c r="C783" s="141"/>
      <c r="D783" s="141"/>
      <c r="E783" s="142"/>
      <c r="F783" s="141"/>
      <c r="G783" s="141"/>
      <c r="H783" s="141"/>
      <c r="I783" s="141"/>
      <c r="J783" s="141"/>
      <c r="K783" s="141"/>
      <c r="L783" s="141"/>
      <c r="M783" s="144"/>
      <c r="N783" s="144"/>
      <c r="O783" s="141"/>
      <c r="P783" s="145"/>
      <c r="Q783" s="141"/>
      <c r="R783" s="143"/>
      <c r="S783" s="141"/>
      <c r="T783" s="141"/>
      <c r="U783" s="141"/>
    </row>
    <row r="784" ht="12.75" customHeight="1">
      <c r="A784" s="141"/>
      <c r="B784" s="141"/>
      <c r="C784" s="141"/>
      <c r="D784" s="141"/>
      <c r="E784" s="142"/>
      <c r="F784" s="141"/>
      <c r="G784" s="141"/>
      <c r="H784" s="141"/>
      <c r="I784" s="141"/>
      <c r="J784" s="141"/>
      <c r="K784" s="141"/>
      <c r="L784" s="141"/>
      <c r="M784" s="144"/>
      <c r="N784" s="144"/>
      <c r="O784" s="141"/>
      <c r="P784" s="145"/>
      <c r="Q784" s="141"/>
      <c r="R784" s="143"/>
      <c r="S784" s="141"/>
      <c r="T784" s="141"/>
      <c r="U784" s="141"/>
    </row>
    <row r="785" ht="12.75" customHeight="1">
      <c r="A785" s="141"/>
      <c r="B785" s="141"/>
      <c r="C785" s="141"/>
      <c r="D785" s="141"/>
      <c r="E785" s="142"/>
      <c r="F785" s="141"/>
      <c r="G785" s="141"/>
      <c r="H785" s="141"/>
      <c r="I785" s="141"/>
      <c r="J785" s="141"/>
      <c r="K785" s="141"/>
      <c r="L785" s="141"/>
      <c r="M785" s="144"/>
      <c r="N785" s="144"/>
      <c r="O785" s="141"/>
      <c r="P785" s="145"/>
      <c r="Q785" s="141"/>
      <c r="R785" s="143"/>
      <c r="S785" s="141"/>
      <c r="T785" s="141"/>
      <c r="U785" s="141"/>
    </row>
    <row r="786" ht="12.75" customHeight="1">
      <c r="A786" s="141"/>
      <c r="B786" s="141"/>
      <c r="C786" s="141"/>
      <c r="D786" s="141"/>
      <c r="E786" s="142"/>
      <c r="F786" s="141"/>
      <c r="G786" s="141"/>
      <c r="H786" s="141"/>
      <c r="I786" s="141"/>
      <c r="J786" s="141"/>
      <c r="K786" s="141"/>
      <c r="L786" s="141"/>
      <c r="M786" s="144"/>
      <c r="N786" s="144"/>
      <c r="O786" s="141"/>
      <c r="P786" s="145"/>
      <c r="Q786" s="141"/>
      <c r="R786" s="143"/>
      <c r="S786" s="141"/>
      <c r="T786" s="141"/>
      <c r="U786" s="141"/>
    </row>
    <row r="787" ht="12.75" customHeight="1">
      <c r="A787" s="141"/>
      <c r="B787" s="141"/>
      <c r="C787" s="141"/>
      <c r="D787" s="141"/>
      <c r="E787" s="142"/>
      <c r="F787" s="141"/>
      <c r="G787" s="141"/>
      <c r="H787" s="141"/>
      <c r="I787" s="141"/>
      <c r="J787" s="141"/>
      <c r="K787" s="141"/>
      <c r="L787" s="141"/>
      <c r="M787" s="144"/>
      <c r="N787" s="144"/>
      <c r="O787" s="141"/>
      <c r="P787" s="145"/>
      <c r="Q787" s="141"/>
      <c r="R787" s="143"/>
      <c r="S787" s="141"/>
      <c r="T787" s="141"/>
      <c r="U787" s="141"/>
    </row>
    <row r="788" ht="12.75" customHeight="1">
      <c r="A788" s="141"/>
      <c r="B788" s="141"/>
      <c r="C788" s="141"/>
      <c r="D788" s="141"/>
      <c r="E788" s="142"/>
      <c r="F788" s="141"/>
      <c r="G788" s="141"/>
      <c r="H788" s="141"/>
      <c r="I788" s="141"/>
      <c r="J788" s="141"/>
      <c r="K788" s="141"/>
      <c r="L788" s="141"/>
      <c r="M788" s="144"/>
      <c r="N788" s="144"/>
      <c r="O788" s="141"/>
      <c r="P788" s="145"/>
      <c r="Q788" s="141"/>
      <c r="R788" s="143"/>
      <c r="S788" s="141"/>
      <c r="T788" s="141"/>
      <c r="U788" s="141"/>
    </row>
    <row r="789" ht="12.75" customHeight="1">
      <c r="A789" s="141"/>
      <c r="B789" s="141"/>
      <c r="C789" s="141"/>
      <c r="D789" s="141"/>
      <c r="E789" s="142"/>
      <c r="F789" s="141"/>
      <c r="G789" s="141"/>
      <c r="H789" s="141"/>
      <c r="I789" s="141"/>
      <c r="J789" s="141"/>
      <c r="K789" s="141"/>
      <c r="L789" s="141"/>
      <c r="M789" s="144"/>
      <c r="N789" s="144"/>
      <c r="O789" s="141"/>
      <c r="P789" s="145"/>
      <c r="Q789" s="141"/>
      <c r="R789" s="143"/>
      <c r="S789" s="141"/>
      <c r="T789" s="141"/>
      <c r="U789" s="141"/>
    </row>
    <row r="790" ht="12.75" customHeight="1">
      <c r="A790" s="141"/>
      <c r="B790" s="141"/>
      <c r="C790" s="141"/>
      <c r="D790" s="141"/>
      <c r="E790" s="142"/>
      <c r="F790" s="141"/>
      <c r="G790" s="141"/>
      <c r="H790" s="141"/>
      <c r="I790" s="141"/>
      <c r="J790" s="141"/>
      <c r="K790" s="141"/>
      <c r="L790" s="141"/>
      <c r="M790" s="144"/>
      <c r="N790" s="144"/>
      <c r="O790" s="141"/>
      <c r="P790" s="145"/>
      <c r="Q790" s="141"/>
      <c r="R790" s="143"/>
      <c r="S790" s="141"/>
      <c r="T790" s="141"/>
      <c r="U790" s="141"/>
    </row>
    <row r="791" ht="12.75" customHeight="1">
      <c r="A791" s="141"/>
      <c r="B791" s="141"/>
      <c r="C791" s="141"/>
      <c r="D791" s="141"/>
      <c r="E791" s="142"/>
      <c r="F791" s="141"/>
      <c r="G791" s="141"/>
      <c r="H791" s="141"/>
      <c r="I791" s="141"/>
      <c r="J791" s="141"/>
      <c r="K791" s="141"/>
      <c r="L791" s="141"/>
      <c r="M791" s="144"/>
      <c r="N791" s="144"/>
      <c r="O791" s="141"/>
      <c r="P791" s="145"/>
      <c r="Q791" s="141"/>
      <c r="R791" s="143"/>
      <c r="S791" s="141"/>
      <c r="T791" s="141"/>
      <c r="U791" s="141"/>
    </row>
    <row r="792" ht="12.75" customHeight="1">
      <c r="A792" s="141"/>
      <c r="B792" s="141"/>
      <c r="C792" s="141"/>
      <c r="D792" s="141"/>
      <c r="E792" s="142"/>
      <c r="F792" s="141"/>
      <c r="G792" s="141"/>
      <c r="H792" s="141"/>
      <c r="I792" s="141"/>
      <c r="J792" s="141"/>
      <c r="K792" s="141"/>
      <c r="L792" s="141"/>
      <c r="M792" s="144"/>
      <c r="N792" s="144"/>
      <c r="O792" s="141"/>
      <c r="P792" s="145"/>
      <c r="Q792" s="141"/>
      <c r="R792" s="143"/>
      <c r="S792" s="141"/>
      <c r="T792" s="141"/>
      <c r="U792" s="141"/>
    </row>
    <row r="793" ht="12.75" customHeight="1">
      <c r="A793" s="141"/>
      <c r="B793" s="141"/>
      <c r="C793" s="141"/>
      <c r="D793" s="141"/>
      <c r="E793" s="142"/>
      <c r="F793" s="141"/>
      <c r="G793" s="141"/>
      <c r="H793" s="141"/>
      <c r="I793" s="141"/>
      <c r="J793" s="141"/>
      <c r="K793" s="141"/>
      <c r="L793" s="141"/>
      <c r="M793" s="144"/>
      <c r="N793" s="144"/>
      <c r="O793" s="141"/>
      <c r="P793" s="145"/>
      <c r="Q793" s="141"/>
      <c r="R793" s="143"/>
      <c r="S793" s="141"/>
      <c r="T793" s="141"/>
      <c r="U793" s="141"/>
    </row>
    <row r="794" ht="12.75" customHeight="1">
      <c r="A794" s="141"/>
      <c r="B794" s="141"/>
      <c r="C794" s="141"/>
      <c r="D794" s="141"/>
      <c r="E794" s="142"/>
      <c r="F794" s="141"/>
      <c r="G794" s="141"/>
      <c r="H794" s="141"/>
      <c r="I794" s="141"/>
      <c r="J794" s="141"/>
      <c r="K794" s="141"/>
      <c r="L794" s="141"/>
      <c r="M794" s="144"/>
      <c r="N794" s="144"/>
      <c r="O794" s="141"/>
      <c r="P794" s="145"/>
      <c r="Q794" s="141"/>
      <c r="R794" s="143"/>
      <c r="S794" s="141"/>
      <c r="T794" s="141"/>
      <c r="U794" s="141"/>
    </row>
    <row r="795" ht="12.75" customHeight="1">
      <c r="A795" s="141"/>
      <c r="B795" s="141"/>
      <c r="C795" s="141"/>
      <c r="D795" s="141"/>
      <c r="E795" s="142"/>
      <c r="F795" s="141"/>
      <c r="G795" s="141"/>
      <c r="H795" s="141"/>
      <c r="I795" s="141"/>
      <c r="J795" s="141"/>
      <c r="K795" s="141"/>
      <c r="L795" s="141"/>
      <c r="M795" s="144"/>
      <c r="N795" s="144"/>
      <c r="O795" s="141"/>
      <c r="P795" s="145"/>
      <c r="Q795" s="141"/>
      <c r="R795" s="143"/>
      <c r="S795" s="141"/>
      <c r="T795" s="141"/>
      <c r="U795" s="141"/>
    </row>
    <row r="796" ht="12.75" customHeight="1">
      <c r="A796" s="141"/>
      <c r="B796" s="141"/>
      <c r="C796" s="141"/>
      <c r="D796" s="141"/>
      <c r="E796" s="142"/>
      <c r="F796" s="141"/>
      <c r="G796" s="141"/>
      <c r="H796" s="141"/>
      <c r="I796" s="141"/>
      <c r="J796" s="141"/>
      <c r="K796" s="141"/>
      <c r="L796" s="141"/>
      <c r="M796" s="144"/>
      <c r="N796" s="144"/>
      <c r="O796" s="141"/>
      <c r="P796" s="145"/>
      <c r="Q796" s="141"/>
      <c r="R796" s="143"/>
      <c r="S796" s="141"/>
      <c r="T796" s="141"/>
      <c r="U796" s="141"/>
    </row>
    <row r="797" ht="12.75" customHeight="1">
      <c r="A797" s="141"/>
      <c r="B797" s="141"/>
      <c r="C797" s="141"/>
      <c r="D797" s="141"/>
      <c r="E797" s="142"/>
      <c r="F797" s="141"/>
      <c r="G797" s="141"/>
      <c r="H797" s="141"/>
      <c r="I797" s="141"/>
      <c r="J797" s="141"/>
      <c r="K797" s="141"/>
      <c r="L797" s="141"/>
      <c r="M797" s="144"/>
      <c r="N797" s="144"/>
      <c r="O797" s="141"/>
      <c r="P797" s="145"/>
      <c r="Q797" s="141"/>
      <c r="R797" s="143"/>
      <c r="S797" s="141"/>
      <c r="T797" s="141"/>
      <c r="U797" s="141"/>
    </row>
    <row r="798" ht="12.75" customHeight="1">
      <c r="A798" s="141"/>
      <c r="B798" s="141"/>
      <c r="C798" s="141"/>
      <c r="D798" s="141"/>
      <c r="E798" s="142"/>
      <c r="F798" s="141"/>
      <c r="G798" s="141"/>
      <c r="H798" s="141"/>
      <c r="I798" s="141"/>
      <c r="J798" s="141"/>
      <c r="K798" s="141"/>
      <c r="L798" s="141"/>
      <c r="M798" s="144"/>
      <c r="N798" s="144"/>
      <c r="O798" s="141"/>
      <c r="P798" s="145"/>
      <c r="Q798" s="141"/>
      <c r="R798" s="143"/>
      <c r="S798" s="141"/>
      <c r="T798" s="141"/>
      <c r="U798" s="141"/>
    </row>
    <row r="799" ht="12.75" customHeight="1">
      <c r="A799" s="141"/>
      <c r="B799" s="141"/>
      <c r="C799" s="141"/>
      <c r="D799" s="141"/>
      <c r="E799" s="142"/>
      <c r="F799" s="141"/>
      <c r="G799" s="141"/>
      <c r="H799" s="141"/>
      <c r="I799" s="141"/>
      <c r="J799" s="141"/>
      <c r="K799" s="141"/>
      <c r="L799" s="141"/>
      <c r="M799" s="144"/>
      <c r="N799" s="144"/>
      <c r="O799" s="141"/>
      <c r="P799" s="145"/>
      <c r="Q799" s="141"/>
      <c r="R799" s="143"/>
      <c r="S799" s="141"/>
      <c r="T799" s="141"/>
      <c r="U799" s="141"/>
    </row>
    <row r="800" ht="12.75" customHeight="1">
      <c r="A800" s="141"/>
      <c r="B800" s="141"/>
      <c r="C800" s="141"/>
      <c r="D800" s="141"/>
      <c r="E800" s="142"/>
      <c r="F800" s="141"/>
      <c r="G800" s="141"/>
      <c r="H800" s="141"/>
      <c r="I800" s="141"/>
      <c r="J800" s="141"/>
      <c r="K800" s="141"/>
      <c r="L800" s="141"/>
      <c r="M800" s="144"/>
      <c r="N800" s="144"/>
      <c r="O800" s="141"/>
      <c r="P800" s="145"/>
      <c r="Q800" s="141"/>
      <c r="R800" s="143"/>
      <c r="S800" s="141"/>
      <c r="T800" s="141"/>
      <c r="U800" s="141"/>
    </row>
    <row r="801" ht="12.75" customHeight="1">
      <c r="A801" s="141"/>
      <c r="B801" s="141"/>
      <c r="C801" s="141"/>
      <c r="D801" s="141"/>
      <c r="E801" s="142"/>
      <c r="F801" s="141"/>
      <c r="G801" s="141"/>
      <c r="H801" s="141"/>
      <c r="I801" s="141"/>
      <c r="J801" s="141"/>
      <c r="K801" s="141"/>
      <c r="L801" s="141"/>
      <c r="M801" s="144"/>
      <c r="N801" s="144"/>
      <c r="O801" s="141"/>
      <c r="P801" s="145"/>
      <c r="Q801" s="141"/>
      <c r="R801" s="143"/>
      <c r="S801" s="141"/>
      <c r="T801" s="141"/>
      <c r="U801" s="141"/>
    </row>
    <row r="802" ht="12.75" customHeight="1">
      <c r="A802" s="141"/>
      <c r="B802" s="141"/>
      <c r="C802" s="141"/>
      <c r="D802" s="141"/>
      <c r="E802" s="142"/>
      <c r="F802" s="141"/>
      <c r="G802" s="141"/>
      <c r="H802" s="141"/>
      <c r="I802" s="141"/>
      <c r="J802" s="141"/>
      <c r="K802" s="141"/>
      <c r="L802" s="141"/>
      <c r="M802" s="144"/>
      <c r="N802" s="144"/>
      <c r="O802" s="141"/>
      <c r="P802" s="145"/>
      <c r="Q802" s="141"/>
      <c r="R802" s="143"/>
      <c r="S802" s="141"/>
      <c r="T802" s="141"/>
      <c r="U802" s="141"/>
    </row>
    <row r="803" ht="12.75" customHeight="1">
      <c r="A803" s="141"/>
      <c r="B803" s="141"/>
      <c r="C803" s="141"/>
      <c r="D803" s="141"/>
      <c r="E803" s="142"/>
      <c r="F803" s="141"/>
      <c r="G803" s="141"/>
      <c r="H803" s="141"/>
      <c r="I803" s="141"/>
      <c r="J803" s="141"/>
      <c r="K803" s="141"/>
      <c r="L803" s="141"/>
      <c r="M803" s="144"/>
      <c r="N803" s="144"/>
      <c r="O803" s="141"/>
      <c r="P803" s="145"/>
      <c r="Q803" s="141"/>
      <c r="R803" s="143"/>
      <c r="S803" s="141"/>
      <c r="T803" s="141"/>
      <c r="U803" s="141"/>
    </row>
    <row r="804" ht="12.75" customHeight="1">
      <c r="A804" s="141"/>
      <c r="B804" s="141"/>
      <c r="C804" s="141"/>
      <c r="D804" s="141"/>
      <c r="E804" s="142"/>
      <c r="F804" s="141"/>
      <c r="G804" s="141"/>
      <c r="H804" s="141"/>
      <c r="I804" s="141"/>
      <c r="J804" s="141"/>
      <c r="K804" s="141"/>
      <c r="L804" s="141"/>
      <c r="M804" s="144"/>
      <c r="N804" s="144"/>
      <c r="O804" s="141"/>
      <c r="P804" s="145"/>
      <c r="Q804" s="141"/>
      <c r="R804" s="143"/>
      <c r="S804" s="141"/>
      <c r="T804" s="141"/>
      <c r="U804" s="141"/>
    </row>
    <row r="805" ht="12.75" customHeight="1">
      <c r="A805" s="141"/>
      <c r="B805" s="141"/>
      <c r="C805" s="141"/>
      <c r="D805" s="141"/>
      <c r="E805" s="142"/>
      <c r="F805" s="141"/>
      <c r="G805" s="141"/>
      <c r="H805" s="141"/>
      <c r="I805" s="141"/>
      <c r="J805" s="141"/>
      <c r="K805" s="141"/>
      <c r="L805" s="141"/>
      <c r="M805" s="144"/>
      <c r="N805" s="144"/>
      <c r="O805" s="141"/>
      <c r="P805" s="145"/>
      <c r="Q805" s="141"/>
      <c r="R805" s="143"/>
      <c r="S805" s="141"/>
      <c r="T805" s="141"/>
      <c r="U805" s="141"/>
    </row>
    <row r="806" ht="12.75" customHeight="1">
      <c r="A806" s="141"/>
      <c r="B806" s="141"/>
      <c r="C806" s="141"/>
      <c r="D806" s="141"/>
      <c r="E806" s="142"/>
      <c r="F806" s="141"/>
      <c r="G806" s="141"/>
      <c r="H806" s="141"/>
      <c r="I806" s="141"/>
      <c r="J806" s="141"/>
      <c r="K806" s="141"/>
      <c r="L806" s="141"/>
      <c r="M806" s="144"/>
      <c r="N806" s="144"/>
      <c r="O806" s="141"/>
      <c r="P806" s="145"/>
      <c r="Q806" s="141"/>
      <c r="R806" s="143"/>
      <c r="S806" s="141"/>
      <c r="T806" s="141"/>
      <c r="U806" s="141"/>
    </row>
    <row r="807" ht="12.75" customHeight="1">
      <c r="A807" s="141"/>
      <c r="B807" s="141"/>
      <c r="C807" s="141"/>
      <c r="D807" s="141"/>
      <c r="E807" s="142"/>
      <c r="F807" s="141"/>
      <c r="G807" s="141"/>
      <c r="H807" s="141"/>
      <c r="I807" s="141"/>
      <c r="J807" s="141"/>
      <c r="K807" s="141"/>
      <c r="L807" s="141"/>
      <c r="M807" s="144"/>
      <c r="N807" s="144"/>
      <c r="O807" s="141"/>
      <c r="P807" s="145"/>
      <c r="Q807" s="141"/>
      <c r="R807" s="143"/>
      <c r="S807" s="141"/>
      <c r="T807" s="141"/>
      <c r="U807" s="141"/>
    </row>
    <row r="808" ht="12.75" customHeight="1">
      <c r="A808" s="141"/>
      <c r="B808" s="141"/>
      <c r="C808" s="141"/>
      <c r="D808" s="141"/>
      <c r="E808" s="142"/>
      <c r="F808" s="141"/>
      <c r="G808" s="141"/>
      <c r="H808" s="141"/>
      <c r="I808" s="141"/>
      <c r="J808" s="141"/>
      <c r="K808" s="141"/>
      <c r="L808" s="141"/>
      <c r="M808" s="144"/>
      <c r="N808" s="144"/>
      <c r="O808" s="141"/>
      <c r="P808" s="145"/>
      <c r="Q808" s="141"/>
      <c r="R808" s="143"/>
      <c r="S808" s="141"/>
      <c r="T808" s="141"/>
      <c r="U808" s="141"/>
    </row>
    <row r="809" ht="12.75" customHeight="1">
      <c r="A809" s="141"/>
      <c r="B809" s="141"/>
      <c r="C809" s="141"/>
      <c r="D809" s="141"/>
      <c r="E809" s="142"/>
      <c r="F809" s="141"/>
      <c r="G809" s="141"/>
      <c r="H809" s="141"/>
      <c r="I809" s="141"/>
      <c r="J809" s="141"/>
      <c r="K809" s="141"/>
      <c r="L809" s="141"/>
      <c r="M809" s="144"/>
      <c r="N809" s="144"/>
      <c r="O809" s="141"/>
      <c r="P809" s="145"/>
      <c r="Q809" s="141"/>
      <c r="R809" s="143"/>
      <c r="S809" s="141"/>
      <c r="T809" s="141"/>
      <c r="U809" s="141"/>
    </row>
    <row r="810" ht="12.75" customHeight="1">
      <c r="A810" s="141"/>
      <c r="B810" s="141"/>
      <c r="C810" s="141"/>
      <c r="D810" s="141"/>
      <c r="E810" s="142"/>
      <c r="F810" s="141"/>
      <c r="G810" s="141"/>
      <c r="H810" s="141"/>
      <c r="I810" s="141"/>
      <c r="J810" s="141"/>
      <c r="K810" s="141"/>
      <c r="L810" s="141"/>
      <c r="M810" s="144"/>
      <c r="N810" s="144"/>
      <c r="O810" s="141"/>
      <c r="P810" s="145"/>
      <c r="Q810" s="141"/>
      <c r="R810" s="143"/>
      <c r="S810" s="141"/>
      <c r="T810" s="141"/>
      <c r="U810" s="141"/>
    </row>
    <row r="811" ht="12.75" customHeight="1">
      <c r="A811" s="141"/>
      <c r="B811" s="141"/>
      <c r="C811" s="141"/>
      <c r="D811" s="141"/>
      <c r="E811" s="142"/>
      <c r="F811" s="141"/>
      <c r="G811" s="141"/>
      <c r="H811" s="141"/>
      <c r="I811" s="141"/>
      <c r="J811" s="141"/>
      <c r="K811" s="141"/>
      <c r="L811" s="141"/>
      <c r="M811" s="144"/>
      <c r="N811" s="144"/>
      <c r="O811" s="141"/>
      <c r="P811" s="145"/>
      <c r="Q811" s="141"/>
      <c r="R811" s="143"/>
      <c r="S811" s="141"/>
      <c r="T811" s="141"/>
      <c r="U811" s="141"/>
    </row>
    <row r="812" ht="12.75" customHeight="1">
      <c r="A812" s="141"/>
      <c r="B812" s="141"/>
      <c r="C812" s="141"/>
      <c r="D812" s="141"/>
      <c r="E812" s="142"/>
      <c r="F812" s="141"/>
      <c r="G812" s="141"/>
      <c r="H812" s="141"/>
      <c r="I812" s="141"/>
      <c r="J812" s="141"/>
      <c r="K812" s="141"/>
      <c r="L812" s="141"/>
      <c r="M812" s="144"/>
      <c r="N812" s="144"/>
      <c r="O812" s="141"/>
      <c r="P812" s="145"/>
      <c r="Q812" s="141"/>
      <c r="R812" s="143"/>
      <c r="S812" s="141"/>
      <c r="T812" s="141"/>
      <c r="U812" s="141"/>
    </row>
    <row r="813" ht="12.75" customHeight="1">
      <c r="A813" s="141"/>
      <c r="B813" s="141"/>
      <c r="C813" s="141"/>
      <c r="D813" s="141"/>
      <c r="E813" s="142"/>
      <c r="F813" s="141"/>
      <c r="G813" s="141"/>
      <c r="H813" s="141"/>
      <c r="I813" s="141"/>
      <c r="J813" s="141"/>
      <c r="K813" s="141"/>
      <c r="L813" s="141"/>
      <c r="M813" s="144"/>
      <c r="N813" s="144"/>
      <c r="O813" s="141"/>
      <c r="P813" s="145"/>
      <c r="Q813" s="141"/>
      <c r="R813" s="143"/>
      <c r="S813" s="141"/>
      <c r="T813" s="141"/>
      <c r="U813" s="141"/>
    </row>
    <row r="814" ht="12.75" customHeight="1">
      <c r="A814" s="141"/>
      <c r="B814" s="141"/>
      <c r="C814" s="141"/>
      <c r="D814" s="141"/>
      <c r="E814" s="142"/>
      <c r="F814" s="141"/>
      <c r="G814" s="141"/>
      <c r="H814" s="141"/>
      <c r="I814" s="141"/>
      <c r="J814" s="141"/>
      <c r="K814" s="141"/>
      <c r="L814" s="141"/>
      <c r="M814" s="144"/>
      <c r="N814" s="144"/>
      <c r="O814" s="141"/>
      <c r="P814" s="145"/>
      <c r="Q814" s="141"/>
      <c r="R814" s="143"/>
      <c r="S814" s="141"/>
      <c r="T814" s="141"/>
      <c r="U814" s="141"/>
    </row>
    <row r="815" ht="12.75" customHeight="1">
      <c r="A815" s="141"/>
      <c r="B815" s="141"/>
      <c r="C815" s="141"/>
      <c r="D815" s="141"/>
      <c r="E815" s="142"/>
      <c r="F815" s="141"/>
      <c r="G815" s="141"/>
      <c r="H815" s="141"/>
      <c r="I815" s="141"/>
      <c r="J815" s="141"/>
      <c r="K815" s="141"/>
      <c r="L815" s="141"/>
      <c r="M815" s="144"/>
      <c r="N815" s="144"/>
      <c r="O815" s="141"/>
      <c r="P815" s="145"/>
      <c r="Q815" s="141"/>
      <c r="R815" s="143"/>
      <c r="S815" s="141"/>
      <c r="T815" s="141"/>
      <c r="U815" s="141"/>
    </row>
    <row r="816" ht="12.75" customHeight="1">
      <c r="A816" s="141"/>
      <c r="B816" s="141"/>
      <c r="C816" s="141"/>
      <c r="D816" s="141"/>
      <c r="E816" s="142"/>
      <c r="F816" s="141"/>
      <c r="G816" s="141"/>
      <c r="H816" s="141"/>
      <c r="I816" s="141"/>
      <c r="J816" s="141"/>
      <c r="K816" s="141"/>
      <c r="L816" s="141"/>
      <c r="M816" s="144"/>
      <c r="N816" s="144"/>
      <c r="O816" s="141"/>
      <c r="P816" s="145"/>
      <c r="Q816" s="141"/>
      <c r="R816" s="143"/>
      <c r="S816" s="141"/>
      <c r="T816" s="141"/>
      <c r="U816" s="141"/>
    </row>
    <row r="817" ht="12.75" customHeight="1">
      <c r="A817" s="141"/>
      <c r="B817" s="141"/>
      <c r="C817" s="141"/>
      <c r="D817" s="141"/>
      <c r="E817" s="142"/>
      <c r="F817" s="141"/>
      <c r="G817" s="141"/>
      <c r="H817" s="141"/>
      <c r="I817" s="141"/>
      <c r="J817" s="141"/>
      <c r="K817" s="141"/>
      <c r="L817" s="141"/>
      <c r="M817" s="144"/>
      <c r="N817" s="144"/>
      <c r="O817" s="141"/>
      <c r="P817" s="145"/>
      <c r="Q817" s="141"/>
      <c r="R817" s="143"/>
      <c r="S817" s="141"/>
      <c r="T817" s="141"/>
      <c r="U817" s="141"/>
    </row>
    <row r="818" ht="12.75" customHeight="1">
      <c r="A818" s="141"/>
      <c r="B818" s="141"/>
      <c r="C818" s="141"/>
      <c r="D818" s="141"/>
      <c r="E818" s="142"/>
      <c r="F818" s="141"/>
      <c r="G818" s="141"/>
      <c r="H818" s="141"/>
      <c r="I818" s="141"/>
      <c r="J818" s="141"/>
      <c r="K818" s="141"/>
      <c r="L818" s="141"/>
      <c r="M818" s="144"/>
      <c r="N818" s="144"/>
      <c r="O818" s="141"/>
      <c r="P818" s="145"/>
      <c r="Q818" s="141"/>
      <c r="R818" s="143"/>
      <c r="S818" s="141"/>
      <c r="T818" s="141"/>
      <c r="U818" s="141"/>
    </row>
    <row r="819" ht="12.75" customHeight="1">
      <c r="A819" s="141"/>
      <c r="B819" s="141"/>
      <c r="C819" s="141"/>
      <c r="D819" s="141"/>
      <c r="E819" s="142"/>
      <c r="F819" s="141"/>
      <c r="G819" s="141"/>
      <c r="H819" s="141"/>
      <c r="I819" s="141"/>
      <c r="J819" s="141"/>
      <c r="K819" s="141"/>
      <c r="L819" s="141"/>
      <c r="M819" s="144"/>
      <c r="N819" s="144"/>
      <c r="O819" s="141"/>
      <c r="P819" s="145"/>
      <c r="Q819" s="141"/>
      <c r="R819" s="143"/>
      <c r="S819" s="141"/>
      <c r="T819" s="141"/>
      <c r="U819" s="141"/>
    </row>
    <row r="820" ht="12.75" customHeight="1">
      <c r="A820" s="141"/>
      <c r="B820" s="141"/>
      <c r="C820" s="141"/>
      <c r="D820" s="141"/>
      <c r="E820" s="142"/>
      <c r="F820" s="141"/>
      <c r="G820" s="141"/>
      <c r="H820" s="141"/>
      <c r="I820" s="141"/>
      <c r="J820" s="141"/>
      <c r="K820" s="141"/>
      <c r="L820" s="141"/>
      <c r="M820" s="144"/>
      <c r="N820" s="144"/>
      <c r="O820" s="141"/>
      <c r="P820" s="145"/>
      <c r="Q820" s="141"/>
      <c r="R820" s="143"/>
      <c r="S820" s="141"/>
      <c r="T820" s="141"/>
      <c r="U820" s="141"/>
    </row>
    <row r="821" ht="12.75" customHeight="1">
      <c r="A821" s="141"/>
      <c r="B821" s="141"/>
      <c r="C821" s="141"/>
      <c r="D821" s="141"/>
      <c r="E821" s="142"/>
      <c r="F821" s="141"/>
      <c r="G821" s="141"/>
      <c r="H821" s="141"/>
      <c r="I821" s="141"/>
      <c r="J821" s="141"/>
      <c r="K821" s="141"/>
      <c r="L821" s="141"/>
      <c r="M821" s="144"/>
      <c r="N821" s="144"/>
      <c r="O821" s="141"/>
      <c r="P821" s="145"/>
      <c r="Q821" s="141"/>
      <c r="R821" s="143"/>
      <c r="S821" s="141"/>
      <c r="T821" s="141"/>
      <c r="U821" s="141"/>
    </row>
    <row r="822" ht="12.75" customHeight="1">
      <c r="A822" s="141"/>
      <c r="B822" s="141"/>
      <c r="C822" s="141"/>
      <c r="D822" s="141"/>
      <c r="E822" s="142"/>
      <c r="F822" s="141"/>
      <c r="G822" s="141"/>
      <c r="H822" s="141"/>
      <c r="I822" s="141"/>
      <c r="J822" s="141"/>
      <c r="K822" s="141"/>
      <c r="L822" s="141"/>
      <c r="M822" s="144"/>
      <c r="N822" s="144"/>
      <c r="O822" s="141"/>
      <c r="P822" s="145"/>
      <c r="Q822" s="141"/>
      <c r="R822" s="143"/>
      <c r="S822" s="141"/>
      <c r="T822" s="141"/>
      <c r="U822" s="141"/>
    </row>
    <row r="823" ht="12.75" customHeight="1">
      <c r="A823" s="141"/>
      <c r="B823" s="141"/>
      <c r="C823" s="141"/>
      <c r="D823" s="141"/>
      <c r="E823" s="142"/>
      <c r="F823" s="141"/>
      <c r="G823" s="141"/>
      <c r="H823" s="141"/>
      <c r="I823" s="141"/>
      <c r="J823" s="141"/>
      <c r="K823" s="141"/>
      <c r="L823" s="141"/>
      <c r="M823" s="144"/>
      <c r="N823" s="144"/>
      <c r="O823" s="141"/>
      <c r="P823" s="145"/>
      <c r="Q823" s="141"/>
      <c r="R823" s="143"/>
      <c r="S823" s="141"/>
      <c r="T823" s="141"/>
      <c r="U823" s="141"/>
    </row>
    <row r="824" ht="12.75" customHeight="1">
      <c r="A824" s="141"/>
      <c r="B824" s="141"/>
      <c r="C824" s="141"/>
      <c r="D824" s="141"/>
      <c r="E824" s="142"/>
      <c r="F824" s="141"/>
      <c r="G824" s="141"/>
      <c r="H824" s="141"/>
      <c r="I824" s="141"/>
      <c r="J824" s="141"/>
      <c r="K824" s="141"/>
      <c r="L824" s="141"/>
      <c r="M824" s="144"/>
      <c r="N824" s="144"/>
      <c r="O824" s="141"/>
      <c r="P824" s="145"/>
      <c r="Q824" s="141"/>
      <c r="R824" s="143"/>
      <c r="S824" s="141"/>
      <c r="T824" s="141"/>
      <c r="U824" s="141"/>
    </row>
    <row r="825" ht="12.75" customHeight="1">
      <c r="A825" s="141"/>
      <c r="B825" s="141"/>
      <c r="C825" s="141"/>
      <c r="D825" s="141"/>
      <c r="E825" s="142"/>
      <c r="F825" s="141"/>
      <c r="G825" s="141"/>
      <c r="H825" s="141"/>
      <c r="I825" s="141"/>
      <c r="J825" s="141"/>
      <c r="K825" s="141"/>
      <c r="L825" s="141"/>
      <c r="M825" s="144"/>
      <c r="N825" s="144"/>
      <c r="O825" s="141"/>
      <c r="P825" s="145"/>
      <c r="Q825" s="141"/>
      <c r="R825" s="143"/>
      <c r="S825" s="141"/>
      <c r="T825" s="141"/>
      <c r="U825" s="141"/>
    </row>
    <row r="826" ht="12.75" customHeight="1">
      <c r="A826" s="141"/>
      <c r="B826" s="141"/>
      <c r="C826" s="141"/>
      <c r="D826" s="141"/>
      <c r="E826" s="142"/>
      <c r="F826" s="141"/>
      <c r="G826" s="141"/>
      <c r="H826" s="141"/>
      <c r="I826" s="141"/>
      <c r="J826" s="141"/>
      <c r="K826" s="141"/>
      <c r="L826" s="141"/>
      <c r="M826" s="144"/>
      <c r="N826" s="144"/>
      <c r="O826" s="141"/>
      <c r="P826" s="145"/>
      <c r="Q826" s="141"/>
      <c r="R826" s="143"/>
      <c r="S826" s="141"/>
      <c r="T826" s="141"/>
      <c r="U826" s="141"/>
    </row>
    <row r="827" ht="12.75" customHeight="1">
      <c r="A827" s="141"/>
      <c r="B827" s="141"/>
      <c r="C827" s="141"/>
      <c r="D827" s="141"/>
      <c r="E827" s="142"/>
      <c r="F827" s="141"/>
      <c r="G827" s="141"/>
      <c r="H827" s="141"/>
      <c r="I827" s="141"/>
      <c r="J827" s="141"/>
      <c r="K827" s="141"/>
      <c r="L827" s="141"/>
      <c r="M827" s="144"/>
      <c r="N827" s="144"/>
      <c r="O827" s="141"/>
      <c r="P827" s="145"/>
      <c r="Q827" s="141"/>
      <c r="R827" s="143"/>
      <c r="S827" s="141"/>
      <c r="T827" s="141"/>
      <c r="U827" s="141"/>
    </row>
    <row r="828" ht="12.75" customHeight="1">
      <c r="A828" s="141"/>
      <c r="B828" s="141"/>
      <c r="C828" s="141"/>
      <c r="D828" s="141"/>
      <c r="E828" s="142"/>
      <c r="F828" s="141"/>
      <c r="G828" s="141"/>
      <c r="H828" s="141"/>
      <c r="I828" s="141"/>
      <c r="J828" s="141"/>
      <c r="K828" s="141"/>
      <c r="L828" s="141"/>
      <c r="M828" s="144"/>
      <c r="N828" s="144"/>
      <c r="O828" s="141"/>
      <c r="P828" s="145"/>
      <c r="Q828" s="141"/>
      <c r="R828" s="143"/>
      <c r="S828" s="141"/>
      <c r="T828" s="141"/>
      <c r="U828" s="141"/>
    </row>
    <row r="829" ht="12.75" customHeight="1">
      <c r="A829" s="141"/>
      <c r="B829" s="141"/>
      <c r="C829" s="141"/>
      <c r="D829" s="141"/>
      <c r="E829" s="142"/>
      <c r="F829" s="141"/>
      <c r="G829" s="141"/>
      <c r="H829" s="141"/>
      <c r="I829" s="141"/>
      <c r="J829" s="141"/>
      <c r="K829" s="141"/>
      <c r="L829" s="141"/>
      <c r="M829" s="144"/>
      <c r="N829" s="144"/>
      <c r="O829" s="141"/>
      <c r="P829" s="145"/>
      <c r="Q829" s="141"/>
      <c r="R829" s="143"/>
      <c r="S829" s="141"/>
      <c r="T829" s="141"/>
      <c r="U829" s="141"/>
    </row>
    <row r="830" ht="12.75" customHeight="1">
      <c r="A830" s="141"/>
      <c r="B830" s="141"/>
      <c r="C830" s="141"/>
      <c r="D830" s="141"/>
      <c r="E830" s="142"/>
      <c r="F830" s="141"/>
      <c r="G830" s="141"/>
      <c r="H830" s="141"/>
      <c r="I830" s="141"/>
      <c r="J830" s="141"/>
      <c r="K830" s="141"/>
      <c r="L830" s="141"/>
      <c r="M830" s="144"/>
      <c r="N830" s="144"/>
      <c r="O830" s="141"/>
      <c r="P830" s="145"/>
      <c r="Q830" s="141"/>
      <c r="R830" s="143"/>
      <c r="S830" s="141"/>
      <c r="T830" s="141"/>
      <c r="U830" s="141"/>
    </row>
    <row r="831" ht="12.75" customHeight="1">
      <c r="A831" s="141"/>
      <c r="B831" s="141"/>
      <c r="C831" s="141"/>
      <c r="D831" s="141"/>
      <c r="E831" s="142"/>
      <c r="F831" s="141"/>
      <c r="G831" s="141"/>
      <c r="H831" s="141"/>
      <c r="I831" s="141"/>
      <c r="J831" s="141"/>
      <c r="K831" s="141"/>
      <c r="L831" s="141"/>
      <c r="M831" s="144"/>
      <c r="N831" s="144"/>
      <c r="O831" s="141"/>
      <c r="P831" s="145"/>
      <c r="Q831" s="141"/>
      <c r="R831" s="143"/>
      <c r="S831" s="141"/>
      <c r="T831" s="141"/>
      <c r="U831" s="141"/>
    </row>
    <row r="832" ht="12.75" customHeight="1">
      <c r="A832" s="141"/>
      <c r="B832" s="141"/>
      <c r="C832" s="141"/>
      <c r="D832" s="141"/>
      <c r="E832" s="142"/>
      <c r="F832" s="141"/>
      <c r="G832" s="141"/>
      <c r="H832" s="141"/>
      <c r="I832" s="141"/>
      <c r="J832" s="141"/>
      <c r="K832" s="141"/>
      <c r="L832" s="141"/>
      <c r="M832" s="144"/>
      <c r="N832" s="144"/>
      <c r="O832" s="141"/>
      <c r="P832" s="145"/>
      <c r="Q832" s="141"/>
      <c r="R832" s="143"/>
      <c r="S832" s="141"/>
      <c r="T832" s="141"/>
      <c r="U832" s="141"/>
    </row>
    <row r="833" ht="12.75" customHeight="1">
      <c r="A833" s="141"/>
      <c r="B833" s="141"/>
      <c r="C833" s="141"/>
      <c r="D833" s="141"/>
      <c r="E833" s="142"/>
      <c r="F833" s="141"/>
      <c r="G833" s="141"/>
      <c r="H833" s="141"/>
      <c r="I833" s="141"/>
      <c r="J833" s="141"/>
      <c r="K833" s="141"/>
      <c r="L833" s="141"/>
      <c r="M833" s="144"/>
      <c r="N833" s="144"/>
      <c r="O833" s="141"/>
      <c r="P833" s="145"/>
      <c r="Q833" s="141"/>
      <c r="R833" s="143"/>
      <c r="S833" s="141"/>
      <c r="T833" s="141"/>
      <c r="U833" s="141"/>
    </row>
    <row r="834" ht="12.75" customHeight="1">
      <c r="A834" s="141"/>
      <c r="B834" s="141"/>
      <c r="C834" s="141"/>
      <c r="D834" s="141"/>
      <c r="E834" s="142"/>
      <c r="F834" s="141"/>
      <c r="G834" s="141"/>
      <c r="H834" s="141"/>
      <c r="I834" s="141"/>
      <c r="J834" s="141"/>
      <c r="K834" s="141"/>
      <c r="L834" s="141"/>
      <c r="M834" s="144"/>
      <c r="N834" s="144"/>
      <c r="O834" s="141"/>
      <c r="P834" s="145"/>
      <c r="Q834" s="141"/>
      <c r="R834" s="143"/>
      <c r="S834" s="141"/>
      <c r="T834" s="141"/>
      <c r="U834" s="141"/>
    </row>
    <row r="835" ht="12.75" customHeight="1">
      <c r="A835" s="141"/>
      <c r="B835" s="141"/>
      <c r="C835" s="141"/>
      <c r="D835" s="141"/>
      <c r="E835" s="142"/>
      <c r="F835" s="141"/>
      <c r="G835" s="141"/>
      <c r="H835" s="141"/>
      <c r="I835" s="141"/>
      <c r="J835" s="141"/>
      <c r="K835" s="141"/>
      <c r="L835" s="141"/>
      <c r="M835" s="144"/>
      <c r="N835" s="144"/>
      <c r="O835" s="141"/>
      <c r="P835" s="145"/>
      <c r="Q835" s="141"/>
      <c r="R835" s="143"/>
      <c r="S835" s="141"/>
      <c r="T835" s="141"/>
      <c r="U835" s="141"/>
    </row>
    <row r="836" ht="12.75" customHeight="1">
      <c r="A836" s="141"/>
      <c r="B836" s="141"/>
      <c r="C836" s="141"/>
      <c r="D836" s="141"/>
      <c r="E836" s="142"/>
      <c r="F836" s="141"/>
      <c r="G836" s="141"/>
      <c r="H836" s="141"/>
      <c r="I836" s="141"/>
      <c r="J836" s="141"/>
      <c r="K836" s="141"/>
      <c r="L836" s="141"/>
      <c r="M836" s="144"/>
      <c r="N836" s="144"/>
      <c r="O836" s="141"/>
      <c r="P836" s="145"/>
      <c r="Q836" s="141"/>
      <c r="R836" s="143"/>
      <c r="S836" s="141"/>
      <c r="T836" s="141"/>
      <c r="U836" s="141"/>
    </row>
    <row r="837" ht="12.75" customHeight="1">
      <c r="A837" s="141"/>
      <c r="B837" s="141"/>
      <c r="C837" s="141"/>
      <c r="D837" s="141"/>
      <c r="E837" s="142"/>
      <c r="F837" s="141"/>
      <c r="G837" s="141"/>
      <c r="H837" s="141"/>
      <c r="I837" s="141"/>
      <c r="J837" s="141"/>
      <c r="K837" s="141"/>
      <c r="L837" s="141"/>
      <c r="M837" s="144"/>
      <c r="N837" s="144"/>
      <c r="O837" s="141"/>
      <c r="P837" s="145"/>
      <c r="Q837" s="141"/>
      <c r="R837" s="143"/>
      <c r="S837" s="141"/>
      <c r="T837" s="141"/>
      <c r="U837" s="141"/>
    </row>
    <row r="838" ht="12.75" customHeight="1">
      <c r="A838" s="141"/>
      <c r="B838" s="141"/>
      <c r="C838" s="141"/>
      <c r="D838" s="141"/>
      <c r="E838" s="142"/>
      <c r="F838" s="141"/>
      <c r="G838" s="141"/>
      <c r="H838" s="141"/>
      <c r="I838" s="141"/>
      <c r="J838" s="141"/>
      <c r="K838" s="141"/>
      <c r="L838" s="141"/>
      <c r="M838" s="144"/>
      <c r="N838" s="144"/>
      <c r="O838" s="141"/>
      <c r="P838" s="145"/>
      <c r="Q838" s="141"/>
      <c r="R838" s="143"/>
      <c r="S838" s="141"/>
      <c r="T838" s="141"/>
      <c r="U838" s="141"/>
    </row>
    <row r="839" ht="12.75" customHeight="1">
      <c r="A839" s="141"/>
      <c r="B839" s="141"/>
      <c r="C839" s="141"/>
      <c r="D839" s="141"/>
      <c r="E839" s="142"/>
      <c r="F839" s="141"/>
      <c r="G839" s="141"/>
      <c r="H839" s="141"/>
      <c r="I839" s="141"/>
      <c r="J839" s="141"/>
      <c r="K839" s="141"/>
      <c r="L839" s="141"/>
      <c r="M839" s="144"/>
      <c r="N839" s="144"/>
      <c r="O839" s="141"/>
      <c r="P839" s="145"/>
      <c r="Q839" s="141"/>
      <c r="R839" s="143"/>
      <c r="S839" s="141"/>
      <c r="T839" s="141"/>
      <c r="U839" s="141"/>
    </row>
    <row r="840" ht="12.75" customHeight="1">
      <c r="A840" s="141"/>
      <c r="B840" s="141"/>
      <c r="C840" s="141"/>
      <c r="D840" s="141"/>
      <c r="E840" s="142"/>
      <c r="F840" s="141"/>
      <c r="G840" s="141"/>
      <c r="H840" s="141"/>
      <c r="I840" s="141"/>
      <c r="J840" s="141"/>
      <c r="K840" s="141"/>
      <c r="L840" s="141"/>
      <c r="M840" s="144"/>
      <c r="N840" s="144"/>
      <c r="O840" s="141"/>
      <c r="P840" s="145"/>
      <c r="Q840" s="141"/>
      <c r="R840" s="143"/>
      <c r="S840" s="141"/>
      <c r="T840" s="141"/>
      <c r="U840" s="141"/>
    </row>
    <row r="841" ht="12.75" customHeight="1">
      <c r="A841" s="141"/>
      <c r="B841" s="141"/>
      <c r="C841" s="141"/>
      <c r="D841" s="141"/>
      <c r="E841" s="142"/>
      <c r="F841" s="141"/>
      <c r="G841" s="141"/>
      <c r="H841" s="141"/>
      <c r="I841" s="141"/>
      <c r="J841" s="141"/>
      <c r="K841" s="141"/>
      <c r="L841" s="141"/>
      <c r="M841" s="144"/>
      <c r="N841" s="144"/>
      <c r="O841" s="141"/>
      <c r="P841" s="145"/>
      <c r="Q841" s="141"/>
      <c r="R841" s="143"/>
      <c r="S841" s="141"/>
      <c r="T841" s="141"/>
      <c r="U841" s="141"/>
    </row>
    <row r="842" ht="12.75" customHeight="1">
      <c r="A842" s="141"/>
      <c r="B842" s="141"/>
      <c r="C842" s="141"/>
      <c r="D842" s="141"/>
      <c r="E842" s="142"/>
      <c r="F842" s="141"/>
      <c r="G842" s="141"/>
      <c r="H842" s="141"/>
      <c r="I842" s="141"/>
      <c r="J842" s="141"/>
      <c r="K842" s="141"/>
      <c r="L842" s="141"/>
      <c r="M842" s="144"/>
      <c r="N842" s="144"/>
      <c r="O842" s="141"/>
      <c r="P842" s="145"/>
      <c r="Q842" s="141"/>
      <c r="R842" s="143"/>
      <c r="S842" s="141"/>
      <c r="T842" s="141"/>
      <c r="U842" s="141"/>
    </row>
    <row r="843" ht="12.75" customHeight="1">
      <c r="A843" s="141"/>
      <c r="B843" s="141"/>
      <c r="C843" s="141"/>
      <c r="D843" s="141"/>
      <c r="E843" s="142"/>
      <c r="F843" s="141"/>
      <c r="G843" s="141"/>
      <c r="H843" s="141"/>
      <c r="I843" s="141"/>
      <c r="J843" s="141"/>
      <c r="K843" s="141"/>
      <c r="L843" s="141"/>
      <c r="M843" s="144"/>
      <c r="N843" s="144"/>
      <c r="O843" s="141"/>
      <c r="P843" s="145"/>
      <c r="Q843" s="141"/>
      <c r="R843" s="143"/>
      <c r="S843" s="141"/>
      <c r="T843" s="141"/>
      <c r="U843" s="141"/>
    </row>
    <row r="844" ht="12.75" customHeight="1">
      <c r="A844" s="141"/>
      <c r="B844" s="141"/>
      <c r="C844" s="141"/>
      <c r="D844" s="141"/>
      <c r="E844" s="142"/>
      <c r="F844" s="141"/>
      <c r="G844" s="141"/>
      <c r="H844" s="141"/>
      <c r="I844" s="141"/>
      <c r="J844" s="141"/>
      <c r="K844" s="141"/>
      <c r="L844" s="141"/>
      <c r="M844" s="144"/>
      <c r="N844" s="144"/>
      <c r="O844" s="141"/>
      <c r="P844" s="145"/>
      <c r="Q844" s="141"/>
      <c r="R844" s="143"/>
      <c r="S844" s="141"/>
      <c r="T844" s="141"/>
      <c r="U844" s="141"/>
    </row>
    <row r="845" ht="12.75" customHeight="1">
      <c r="A845" s="141"/>
      <c r="B845" s="141"/>
      <c r="C845" s="141"/>
      <c r="D845" s="141"/>
      <c r="E845" s="142"/>
      <c r="F845" s="141"/>
      <c r="G845" s="141"/>
      <c r="H845" s="141"/>
      <c r="I845" s="141"/>
      <c r="J845" s="141"/>
      <c r="K845" s="141"/>
      <c r="L845" s="141"/>
      <c r="M845" s="144"/>
      <c r="N845" s="144"/>
      <c r="O845" s="141"/>
      <c r="P845" s="145"/>
      <c r="Q845" s="141"/>
      <c r="R845" s="143"/>
      <c r="S845" s="141"/>
      <c r="T845" s="141"/>
      <c r="U845" s="141"/>
    </row>
    <row r="846" ht="12.75" customHeight="1">
      <c r="A846" s="141"/>
      <c r="B846" s="141"/>
      <c r="C846" s="141"/>
      <c r="D846" s="141"/>
      <c r="E846" s="142"/>
      <c r="F846" s="141"/>
      <c r="G846" s="141"/>
      <c r="H846" s="141"/>
      <c r="I846" s="141"/>
      <c r="J846" s="141"/>
      <c r="K846" s="141"/>
      <c r="L846" s="141"/>
      <c r="M846" s="144"/>
      <c r="N846" s="144"/>
      <c r="O846" s="141"/>
      <c r="P846" s="145"/>
      <c r="Q846" s="141"/>
      <c r="R846" s="143"/>
      <c r="S846" s="141"/>
      <c r="T846" s="141"/>
      <c r="U846" s="141"/>
    </row>
    <row r="847" ht="12.75" customHeight="1">
      <c r="A847" s="141"/>
      <c r="B847" s="141"/>
      <c r="C847" s="141"/>
      <c r="D847" s="141"/>
      <c r="E847" s="142"/>
      <c r="F847" s="141"/>
      <c r="G847" s="141"/>
      <c r="H847" s="141"/>
      <c r="I847" s="141"/>
      <c r="J847" s="141"/>
      <c r="K847" s="141"/>
      <c r="L847" s="141"/>
      <c r="M847" s="144"/>
      <c r="N847" s="144"/>
      <c r="O847" s="141"/>
      <c r="P847" s="145"/>
      <c r="Q847" s="141"/>
      <c r="R847" s="143"/>
      <c r="S847" s="141"/>
      <c r="T847" s="141"/>
      <c r="U847" s="141"/>
    </row>
    <row r="848" ht="12.75" customHeight="1">
      <c r="A848" s="141"/>
      <c r="B848" s="141"/>
      <c r="C848" s="141"/>
      <c r="D848" s="141"/>
      <c r="E848" s="142"/>
      <c r="F848" s="141"/>
      <c r="G848" s="141"/>
      <c r="H848" s="141"/>
      <c r="I848" s="141"/>
      <c r="J848" s="141"/>
      <c r="K848" s="141"/>
      <c r="L848" s="141"/>
      <c r="M848" s="144"/>
      <c r="N848" s="144"/>
      <c r="O848" s="141"/>
      <c r="P848" s="145"/>
      <c r="Q848" s="141"/>
      <c r="R848" s="143"/>
      <c r="S848" s="141"/>
      <c r="T848" s="141"/>
      <c r="U848" s="141"/>
    </row>
    <row r="849" ht="12.75" customHeight="1">
      <c r="A849" s="141"/>
      <c r="B849" s="141"/>
      <c r="C849" s="141"/>
      <c r="D849" s="141"/>
      <c r="E849" s="142"/>
      <c r="F849" s="141"/>
      <c r="G849" s="141"/>
      <c r="H849" s="141"/>
      <c r="I849" s="141"/>
      <c r="J849" s="141"/>
      <c r="K849" s="141"/>
      <c r="L849" s="141"/>
      <c r="M849" s="144"/>
      <c r="N849" s="144"/>
      <c r="O849" s="141"/>
      <c r="P849" s="145"/>
      <c r="Q849" s="141"/>
      <c r="R849" s="143"/>
      <c r="S849" s="141"/>
      <c r="T849" s="141"/>
      <c r="U849" s="141"/>
    </row>
    <row r="850" ht="12.75" customHeight="1">
      <c r="A850" s="141"/>
      <c r="B850" s="141"/>
      <c r="C850" s="141"/>
      <c r="D850" s="141"/>
      <c r="E850" s="142"/>
      <c r="F850" s="141"/>
      <c r="G850" s="141"/>
      <c r="H850" s="141"/>
      <c r="I850" s="141"/>
      <c r="J850" s="141"/>
      <c r="K850" s="141"/>
      <c r="L850" s="141"/>
      <c r="M850" s="144"/>
      <c r="N850" s="144"/>
      <c r="O850" s="141"/>
      <c r="P850" s="145"/>
      <c r="Q850" s="141"/>
      <c r="R850" s="143"/>
      <c r="S850" s="141"/>
      <c r="T850" s="141"/>
      <c r="U850" s="141"/>
    </row>
    <row r="851" ht="12.75" customHeight="1">
      <c r="A851" s="141"/>
      <c r="B851" s="141"/>
      <c r="C851" s="141"/>
      <c r="D851" s="141"/>
      <c r="E851" s="142"/>
      <c r="F851" s="141"/>
      <c r="G851" s="141"/>
      <c r="H851" s="141"/>
      <c r="I851" s="141"/>
      <c r="J851" s="141"/>
      <c r="K851" s="141"/>
      <c r="L851" s="141"/>
      <c r="M851" s="144"/>
      <c r="N851" s="144"/>
      <c r="O851" s="141"/>
      <c r="P851" s="145"/>
      <c r="Q851" s="141"/>
      <c r="R851" s="143"/>
      <c r="S851" s="141"/>
      <c r="T851" s="141"/>
      <c r="U851" s="141"/>
    </row>
    <row r="852" ht="12.75" customHeight="1">
      <c r="A852" s="141"/>
      <c r="B852" s="141"/>
      <c r="C852" s="141"/>
      <c r="D852" s="141"/>
      <c r="E852" s="142"/>
      <c r="F852" s="141"/>
      <c r="G852" s="141"/>
      <c r="H852" s="141"/>
      <c r="I852" s="141"/>
      <c r="J852" s="141"/>
      <c r="K852" s="141"/>
      <c r="L852" s="141"/>
      <c r="M852" s="144"/>
      <c r="N852" s="144"/>
      <c r="O852" s="141"/>
      <c r="P852" s="145"/>
      <c r="Q852" s="141"/>
      <c r="R852" s="143"/>
      <c r="S852" s="141"/>
      <c r="T852" s="141"/>
      <c r="U852" s="141"/>
    </row>
    <row r="853" ht="12.75" customHeight="1">
      <c r="A853" s="141"/>
      <c r="B853" s="141"/>
      <c r="C853" s="141"/>
      <c r="D853" s="141"/>
      <c r="E853" s="142"/>
      <c r="F853" s="141"/>
      <c r="G853" s="141"/>
      <c r="H853" s="141"/>
      <c r="I853" s="141"/>
      <c r="J853" s="141"/>
      <c r="K853" s="141"/>
      <c r="L853" s="141"/>
      <c r="M853" s="144"/>
      <c r="N853" s="144"/>
      <c r="O853" s="141"/>
      <c r="P853" s="145"/>
      <c r="Q853" s="141"/>
      <c r="R853" s="143"/>
      <c r="S853" s="141"/>
      <c r="T853" s="141"/>
      <c r="U853" s="141"/>
    </row>
    <row r="854" ht="12.75" customHeight="1">
      <c r="A854" s="141"/>
      <c r="B854" s="141"/>
      <c r="C854" s="141"/>
      <c r="D854" s="141"/>
      <c r="E854" s="142"/>
      <c r="F854" s="141"/>
      <c r="G854" s="141"/>
      <c r="H854" s="141"/>
      <c r="I854" s="141"/>
      <c r="J854" s="141"/>
      <c r="K854" s="141"/>
      <c r="L854" s="141"/>
      <c r="M854" s="144"/>
      <c r="N854" s="144"/>
      <c r="O854" s="141"/>
      <c r="P854" s="145"/>
      <c r="Q854" s="141"/>
      <c r="R854" s="143"/>
      <c r="S854" s="141"/>
      <c r="T854" s="141"/>
      <c r="U854" s="141"/>
    </row>
    <row r="855" ht="12.75" customHeight="1">
      <c r="A855" s="141"/>
      <c r="B855" s="141"/>
      <c r="C855" s="141"/>
      <c r="D855" s="141"/>
      <c r="E855" s="142"/>
      <c r="F855" s="141"/>
      <c r="G855" s="141"/>
      <c r="H855" s="141"/>
      <c r="I855" s="141"/>
      <c r="J855" s="141"/>
      <c r="K855" s="141"/>
      <c r="L855" s="141"/>
      <c r="M855" s="144"/>
      <c r="N855" s="144"/>
      <c r="O855" s="141"/>
      <c r="P855" s="145"/>
      <c r="Q855" s="141"/>
      <c r="R855" s="143"/>
      <c r="S855" s="141"/>
      <c r="T855" s="141"/>
      <c r="U855" s="141"/>
    </row>
    <row r="856" ht="12.75" customHeight="1">
      <c r="A856" s="141"/>
      <c r="B856" s="141"/>
      <c r="C856" s="141"/>
      <c r="D856" s="141"/>
      <c r="E856" s="142"/>
      <c r="F856" s="141"/>
      <c r="G856" s="141"/>
      <c r="H856" s="141"/>
      <c r="I856" s="141"/>
      <c r="J856" s="141"/>
      <c r="K856" s="141"/>
      <c r="L856" s="141"/>
      <c r="M856" s="144"/>
      <c r="N856" s="144"/>
      <c r="O856" s="141"/>
      <c r="P856" s="145"/>
      <c r="Q856" s="141"/>
      <c r="R856" s="143"/>
      <c r="S856" s="141"/>
      <c r="T856" s="141"/>
      <c r="U856" s="141"/>
    </row>
    <row r="857" ht="12.75" customHeight="1">
      <c r="A857" s="141"/>
      <c r="B857" s="141"/>
      <c r="C857" s="141"/>
      <c r="D857" s="141"/>
      <c r="E857" s="142"/>
      <c r="F857" s="141"/>
      <c r="G857" s="141"/>
      <c r="H857" s="141"/>
      <c r="I857" s="141"/>
      <c r="J857" s="141"/>
      <c r="K857" s="141"/>
      <c r="L857" s="141"/>
      <c r="M857" s="144"/>
      <c r="N857" s="144"/>
      <c r="O857" s="141"/>
      <c r="P857" s="145"/>
      <c r="Q857" s="141"/>
      <c r="R857" s="143"/>
      <c r="S857" s="141"/>
      <c r="T857" s="141"/>
      <c r="U857" s="141"/>
    </row>
    <row r="858" ht="12.75" customHeight="1">
      <c r="A858" s="141"/>
      <c r="B858" s="141"/>
      <c r="C858" s="141"/>
      <c r="D858" s="141"/>
      <c r="E858" s="142"/>
      <c r="F858" s="141"/>
      <c r="G858" s="141"/>
      <c r="H858" s="141"/>
      <c r="I858" s="141"/>
      <c r="J858" s="141"/>
      <c r="K858" s="141"/>
      <c r="L858" s="141"/>
      <c r="M858" s="144"/>
      <c r="N858" s="144"/>
      <c r="O858" s="141"/>
      <c r="P858" s="145"/>
      <c r="Q858" s="141"/>
      <c r="R858" s="143"/>
      <c r="S858" s="141"/>
      <c r="T858" s="141"/>
      <c r="U858" s="141"/>
    </row>
    <row r="859" ht="12.75" customHeight="1">
      <c r="A859" s="141"/>
      <c r="B859" s="141"/>
      <c r="C859" s="141"/>
      <c r="D859" s="141"/>
      <c r="E859" s="142"/>
      <c r="F859" s="141"/>
      <c r="G859" s="141"/>
      <c r="H859" s="141"/>
      <c r="I859" s="141"/>
      <c r="J859" s="141"/>
      <c r="K859" s="141"/>
      <c r="L859" s="141"/>
      <c r="M859" s="144"/>
      <c r="N859" s="144"/>
      <c r="O859" s="141"/>
      <c r="P859" s="145"/>
      <c r="Q859" s="141"/>
      <c r="R859" s="143"/>
      <c r="S859" s="141"/>
      <c r="T859" s="141"/>
      <c r="U859" s="141"/>
    </row>
    <row r="860" ht="12.75" customHeight="1">
      <c r="A860" s="141"/>
      <c r="B860" s="141"/>
      <c r="C860" s="141"/>
      <c r="D860" s="141"/>
      <c r="E860" s="142"/>
      <c r="F860" s="141"/>
      <c r="G860" s="141"/>
      <c r="H860" s="141"/>
      <c r="I860" s="141"/>
      <c r="J860" s="141"/>
      <c r="K860" s="141"/>
      <c r="L860" s="141"/>
      <c r="M860" s="144"/>
      <c r="N860" s="144"/>
      <c r="O860" s="141"/>
      <c r="P860" s="145"/>
      <c r="Q860" s="141"/>
      <c r="R860" s="143"/>
      <c r="S860" s="141"/>
      <c r="T860" s="141"/>
      <c r="U860" s="141"/>
    </row>
    <row r="861" ht="12.75" customHeight="1">
      <c r="A861" s="141"/>
      <c r="B861" s="141"/>
      <c r="C861" s="141"/>
      <c r="D861" s="141"/>
      <c r="E861" s="142"/>
      <c r="F861" s="141"/>
      <c r="G861" s="141"/>
      <c r="H861" s="141"/>
      <c r="I861" s="141"/>
      <c r="J861" s="141"/>
      <c r="K861" s="141"/>
      <c r="L861" s="141"/>
      <c r="M861" s="144"/>
      <c r="N861" s="144"/>
      <c r="O861" s="141"/>
      <c r="P861" s="145"/>
      <c r="Q861" s="141"/>
      <c r="R861" s="143"/>
      <c r="S861" s="141"/>
      <c r="T861" s="141"/>
      <c r="U861" s="141"/>
    </row>
    <row r="862" ht="12.75" customHeight="1">
      <c r="A862" s="141"/>
      <c r="B862" s="141"/>
      <c r="C862" s="141"/>
      <c r="D862" s="141"/>
      <c r="E862" s="142"/>
      <c r="F862" s="141"/>
      <c r="G862" s="141"/>
      <c r="H862" s="141"/>
      <c r="I862" s="141"/>
      <c r="J862" s="141"/>
      <c r="K862" s="141"/>
      <c r="L862" s="141"/>
      <c r="M862" s="144"/>
      <c r="N862" s="144"/>
      <c r="O862" s="141"/>
      <c r="P862" s="145"/>
      <c r="Q862" s="141"/>
      <c r="R862" s="143"/>
      <c r="S862" s="141"/>
      <c r="T862" s="141"/>
      <c r="U862" s="141"/>
    </row>
    <row r="863" ht="12.75" customHeight="1">
      <c r="A863" s="141"/>
      <c r="B863" s="141"/>
      <c r="C863" s="141"/>
      <c r="D863" s="141"/>
      <c r="E863" s="142"/>
      <c r="F863" s="141"/>
      <c r="G863" s="141"/>
      <c r="H863" s="141"/>
      <c r="I863" s="141"/>
      <c r="J863" s="141"/>
      <c r="K863" s="141"/>
      <c r="L863" s="141"/>
      <c r="M863" s="144"/>
      <c r="N863" s="144"/>
      <c r="O863" s="141"/>
      <c r="P863" s="145"/>
      <c r="Q863" s="141"/>
      <c r="R863" s="143"/>
      <c r="S863" s="141"/>
      <c r="T863" s="141"/>
      <c r="U863" s="141"/>
    </row>
    <row r="864" ht="12.75" customHeight="1">
      <c r="A864" s="141"/>
      <c r="B864" s="141"/>
      <c r="C864" s="141"/>
      <c r="D864" s="141"/>
      <c r="E864" s="142"/>
      <c r="F864" s="141"/>
      <c r="G864" s="141"/>
      <c r="H864" s="141"/>
      <c r="I864" s="141"/>
      <c r="J864" s="141"/>
      <c r="K864" s="141"/>
      <c r="L864" s="141"/>
      <c r="M864" s="144"/>
      <c r="N864" s="144"/>
      <c r="O864" s="141"/>
      <c r="P864" s="145"/>
      <c r="Q864" s="141"/>
      <c r="R864" s="143"/>
      <c r="S864" s="141"/>
      <c r="T864" s="141"/>
      <c r="U864" s="141"/>
    </row>
    <row r="865" ht="12.75" customHeight="1">
      <c r="A865" s="141"/>
      <c r="B865" s="141"/>
      <c r="C865" s="141"/>
      <c r="D865" s="141"/>
      <c r="E865" s="142"/>
      <c r="F865" s="141"/>
      <c r="G865" s="141"/>
      <c r="H865" s="141"/>
      <c r="I865" s="141"/>
      <c r="J865" s="141"/>
      <c r="K865" s="141"/>
      <c r="L865" s="141"/>
      <c r="M865" s="144"/>
      <c r="N865" s="144"/>
      <c r="O865" s="141"/>
      <c r="P865" s="145"/>
      <c r="Q865" s="141"/>
      <c r="R865" s="143"/>
      <c r="S865" s="141"/>
      <c r="T865" s="141"/>
      <c r="U865" s="141"/>
    </row>
    <row r="866" ht="12.75" customHeight="1">
      <c r="A866" s="141"/>
      <c r="B866" s="141"/>
      <c r="C866" s="141"/>
      <c r="D866" s="141"/>
      <c r="E866" s="142"/>
      <c r="F866" s="141"/>
      <c r="G866" s="141"/>
      <c r="H866" s="141"/>
      <c r="I866" s="141"/>
      <c r="J866" s="141"/>
      <c r="K866" s="141"/>
      <c r="L866" s="141"/>
      <c r="M866" s="144"/>
      <c r="N866" s="144"/>
      <c r="O866" s="141"/>
      <c r="P866" s="145"/>
      <c r="Q866" s="141"/>
      <c r="R866" s="143"/>
      <c r="S866" s="141"/>
      <c r="T866" s="141"/>
      <c r="U866" s="141"/>
    </row>
    <row r="867" ht="12.75" customHeight="1">
      <c r="A867" s="141"/>
      <c r="B867" s="141"/>
      <c r="C867" s="141"/>
      <c r="D867" s="141"/>
      <c r="E867" s="142"/>
      <c r="F867" s="141"/>
      <c r="G867" s="141"/>
      <c r="H867" s="141"/>
      <c r="I867" s="141"/>
      <c r="J867" s="141"/>
      <c r="K867" s="141"/>
      <c r="L867" s="141"/>
      <c r="M867" s="144"/>
      <c r="N867" s="144"/>
      <c r="O867" s="141"/>
      <c r="P867" s="145"/>
      <c r="Q867" s="141"/>
      <c r="R867" s="143"/>
      <c r="S867" s="141"/>
      <c r="T867" s="141"/>
      <c r="U867" s="141"/>
    </row>
    <row r="868" ht="12.75" customHeight="1">
      <c r="A868" s="141"/>
      <c r="B868" s="141"/>
      <c r="C868" s="141"/>
      <c r="D868" s="141"/>
      <c r="E868" s="142"/>
      <c r="F868" s="141"/>
      <c r="G868" s="141"/>
      <c r="H868" s="141"/>
      <c r="I868" s="141"/>
      <c r="J868" s="141"/>
      <c r="K868" s="141"/>
      <c r="L868" s="141"/>
      <c r="M868" s="144"/>
      <c r="N868" s="144"/>
      <c r="O868" s="141"/>
      <c r="P868" s="145"/>
      <c r="Q868" s="141"/>
      <c r="R868" s="143"/>
      <c r="S868" s="141"/>
      <c r="T868" s="141"/>
      <c r="U868" s="141"/>
    </row>
    <row r="869" ht="12.75" customHeight="1">
      <c r="A869" s="141"/>
      <c r="B869" s="141"/>
      <c r="C869" s="141"/>
      <c r="D869" s="141"/>
      <c r="E869" s="142"/>
      <c r="F869" s="141"/>
      <c r="G869" s="141"/>
      <c r="H869" s="141"/>
      <c r="I869" s="141"/>
      <c r="J869" s="141"/>
      <c r="K869" s="141"/>
      <c r="L869" s="141"/>
      <c r="M869" s="144"/>
      <c r="N869" s="144"/>
      <c r="O869" s="141"/>
      <c r="P869" s="145"/>
      <c r="Q869" s="141"/>
      <c r="R869" s="143"/>
      <c r="S869" s="141"/>
      <c r="T869" s="141"/>
      <c r="U869" s="141"/>
    </row>
    <row r="870" ht="12.75" customHeight="1">
      <c r="A870" s="141"/>
      <c r="B870" s="141"/>
      <c r="C870" s="141"/>
      <c r="D870" s="141"/>
      <c r="E870" s="142"/>
      <c r="F870" s="141"/>
      <c r="G870" s="141"/>
      <c r="H870" s="141"/>
      <c r="I870" s="141"/>
      <c r="J870" s="141"/>
      <c r="K870" s="141"/>
      <c r="L870" s="141"/>
      <c r="M870" s="144"/>
      <c r="N870" s="144"/>
      <c r="O870" s="141"/>
      <c r="P870" s="145"/>
      <c r="Q870" s="141"/>
      <c r="R870" s="143"/>
      <c r="S870" s="141"/>
      <c r="T870" s="141"/>
      <c r="U870" s="141"/>
    </row>
    <row r="871" ht="12.75" customHeight="1">
      <c r="A871" s="141"/>
      <c r="B871" s="141"/>
      <c r="C871" s="141"/>
      <c r="D871" s="141"/>
      <c r="E871" s="142"/>
      <c r="F871" s="141"/>
      <c r="G871" s="141"/>
      <c r="H871" s="141"/>
      <c r="I871" s="141"/>
      <c r="J871" s="141"/>
      <c r="K871" s="141"/>
      <c r="L871" s="141"/>
      <c r="M871" s="144"/>
      <c r="N871" s="144"/>
      <c r="O871" s="141"/>
      <c r="P871" s="145"/>
      <c r="Q871" s="141"/>
      <c r="R871" s="143"/>
      <c r="S871" s="141"/>
      <c r="T871" s="141"/>
      <c r="U871" s="141"/>
    </row>
    <row r="872" ht="12.75" customHeight="1">
      <c r="A872" s="141"/>
      <c r="B872" s="141"/>
      <c r="C872" s="141"/>
      <c r="D872" s="141"/>
      <c r="E872" s="142"/>
      <c r="F872" s="141"/>
      <c r="G872" s="141"/>
      <c r="H872" s="141"/>
      <c r="I872" s="141"/>
      <c r="J872" s="141"/>
      <c r="K872" s="141"/>
      <c r="L872" s="141"/>
      <c r="M872" s="144"/>
      <c r="N872" s="144"/>
      <c r="O872" s="141"/>
      <c r="P872" s="145"/>
      <c r="Q872" s="141"/>
      <c r="R872" s="143"/>
      <c r="S872" s="141"/>
      <c r="T872" s="141"/>
      <c r="U872" s="141"/>
    </row>
    <row r="873" ht="12.75" customHeight="1">
      <c r="A873" s="141"/>
      <c r="B873" s="141"/>
      <c r="C873" s="141"/>
      <c r="D873" s="141"/>
      <c r="E873" s="142"/>
      <c r="F873" s="141"/>
      <c r="G873" s="141"/>
      <c r="H873" s="141"/>
      <c r="I873" s="141"/>
      <c r="J873" s="141"/>
      <c r="K873" s="141"/>
      <c r="L873" s="141"/>
      <c r="M873" s="144"/>
      <c r="N873" s="144"/>
      <c r="O873" s="141"/>
      <c r="P873" s="145"/>
      <c r="Q873" s="141"/>
      <c r="R873" s="143"/>
      <c r="S873" s="141"/>
      <c r="T873" s="141"/>
      <c r="U873" s="141"/>
    </row>
    <row r="874" ht="12.75" customHeight="1">
      <c r="A874" s="141"/>
      <c r="B874" s="141"/>
      <c r="C874" s="141"/>
      <c r="D874" s="141"/>
      <c r="E874" s="142"/>
      <c r="F874" s="141"/>
      <c r="G874" s="141"/>
      <c r="H874" s="141"/>
      <c r="I874" s="141"/>
      <c r="J874" s="141"/>
      <c r="K874" s="141"/>
      <c r="L874" s="141"/>
      <c r="M874" s="144"/>
      <c r="N874" s="144"/>
      <c r="O874" s="141"/>
      <c r="P874" s="145"/>
      <c r="Q874" s="141"/>
      <c r="R874" s="143"/>
      <c r="S874" s="141"/>
      <c r="T874" s="141"/>
      <c r="U874" s="141"/>
    </row>
    <row r="875" ht="12.75" customHeight="1">
      <c r="A875" s="141"/>
      <c r="B875" s="141"/>
      <c r="C875" s="141"/>
      <c r="D875" s="141"/>
      <c r="E875" s="142"/>
      <c r="F875" s="141"/>
      <c r="G875" s="141"/>
      <c r="H875" s="141"/>
      <c r="I875" s="141"/>
      <c r="J875" s="141"/>
      <c r="K875" s="141"/>
      <c r="L875" s="141"/>
      <c r="M875" s="144"/>
      <c r="N875" s="144"/>
      <c r="O875" s="141"/>
      <c r="P875" s="145"/>
      <c r="Q875" s="141"/>
      <c r="R875" s="143"/>
      <c r="S875" s="141"/>
      <c r="T875" s="141"/>
      <c r="U875" s="141"/>
    </row>
    <row r="876" ht="12.75" customHeight="1">
      <c r="A876" s="141"/>
      <c r="B876" s="141"/>
      <c r="C876" s="141"/>
      <c r="D876" s="141"/>
      <c r="E876" s="142"/>
      <c r="F876" s="141"/>
      <c r="G876" s="141"/>
      <c r="H876" s="141"/>
      <c r="I876" s="141"/>
      <c r="J876" s="141"/>
      <c r="K876" s="141"/>
      <c r="L876" s="141"/>
      <c r="M876" s="144"/>
      <c r="N876" s="144"/>
      <c r="O876" s="141"/>
      <c r="P876" s="145"/>
      <c r="Q876" s="141"/>
      <c r="R876" s="143"/>
      <c r="S876" s="141"/>
      <c r="T876" s="141"/>
      <c r="U876" s="141"/>
    </row>
    <row r="877" ht="12.75" customHeight="1">
      <c r="A877" s="141"/>
      <c r="B877" s="141"/>
      <c r="C877" s="141"/>
      <c r="D877" s="141"/>
      <c r="E877" s="142"/>
      <c r="F877" s="141"/>
      <c r="G877" s="141"/>
      <c r="H877" s="141"/>
      <c r="I877" s="141"/>
      <c r="J877" s="141"/>
      <c r="K877" s="141"/>
      <c r="L877" s="141"/>
      <c r="M877" s="144"/>
      <c r="N877" s="144"/>
      <c r="O877" s="141"/>
      <c r="P877" s="145"/>
      <c r="Q877" s="141"/>
      <c r="R877" s="143"/>
      <c r="S877" s="141"/>
      <c r="T877" s="141"/>
      <c r="U877" s="141"/>
    </row>
    <row r="878" ht="12.75" customHeight="1">
      <c r="A878" s="141"/>
      <c r="B878" s="141"/>
      <c r="C878" s="141"/>
      <c r="D878" s="141"/>
      <c r="E878" s="142"/>
      <c r="F878" s="141"/>
      <c r="G878" s="141"/>
      <c r="H878" s="141"/>
      <c r="I878" s="141"/>
      <c r="J878" s="141"/>
      <c r="K878" s="141"/>
      <c r="L878" s="141"/>
      <c r="M878" s="144"/>
      <c r="N878" s="144"/>
      <c r="O878" s="141"/>
      <c r="P878" s="145"/>
      <c r="Q878" s="141"/>
      <c r="R878" s="143"/>
      <c r="S878" s="141"/>
      <c r="T878" s="141"/>
      <c r="U878" s="141"/>
    </row>
    <row r="879" ht="12.75" customHeight="1">
      <c r="A879" s="141"/>
      <c r="B879" s="141"/>
      <c r="C879" s="141"/>
      <c r="D879" s="141"/>
      <c r="E879" s="142"/>
      <c r="F879" s="141"/>
      <c r="G879" s="141"/>
      <c r="H879" s="141"/>
      <c r="I879" s="141"/>
      <c r="J879" s="141"/>
      <c r="K879" s="141"/>
      <c r="L879" s="141"/>
      <c r="M879" s="144"/>
      <c r="N879" s="144"/>
      <c r="O879" s="141"/>
      <c r="P879" s="145"/>
      <c r="Q879" s="141"/>
      <c r="R879" s="143"/>
      <c r="S879" s="141"/>
      <c r="T879" s="141"/>
      <c r="U879" s="141"/>
    </row>
    <row r="880" ht="12.75" customHeight="1">
      <c r="A880" s="141"/>
      <c r="B880" s="141"/>
      <c r="C880" s="141"/>
      <c r="D880" s="141"/>
      <c r="E880" s="142"/>
      <c r="F880" s="141"/>
      <c r="G880" s="141"/>
      <c r="H880" s="141"/>
      <c r="I880" s="141"/>
      <c r="J880" s="141"/>
      <c r="K880" s="141"/>
      <c r="L880" s="141"/>
      <c r="M880" s="144"/>
      <c r="N880" s="144"/>
      <c r="O880" s="141"/>
      <c r="P880" s="145"/>
      <c r="Q880" s="141"/>
      <c r="R880" s="143"/>
      <c r="S880" s="141"/>
      <c r="T880" s="141"/>
      <c r="U880" s="141"/>
    </row>
    <row r="881" ht="12.75" customHeight="1">
      <c r="A881" s="141"/>
      <c r="B881" s="141"/>
      <c r="C881" s="141"/>
      <c r="D881" s="141"/>
      <c r="E881" s="142"/>
      <c r="F881" s="141"/>
      <c r="G881" s="141"/>
      <c r="H881" s="141"/>
      <c r="I881" s="141"/>
      <c r="J881" s="141"/>
      <c r="K881" s="141"/>
      <c r="L881" s="141"/>
      <c r="M881" s="144"/>
      <c r="N881" s="144"/>
      <c r="O881" s="141"/>
      <c r="P881" s="145"/>
      <c r="Q881" s="141"/>
      <c r="R881" s="143"/>
      <c r="S881" s="141"/>
      <c r="T881" s="141"/>
      <c r="U881" s="141"/>
    </row>
    <row r="882" ht="12.75" customHeight="1">
      <c r="A882" s="141"/>
      <c r="B882" s="141"/>
      <c r="C882" s="141"/>
      <c r="D882" s="141"/>
      <c r="E882" s="142"/>
      <c r="F882" s="141"/>
      <c r="G882" s="141"/>
      <c r="H882" s="141"/>
      <c r="I882" s="141"/>
      <c r="J882" s="141"/>
      <c r="K882" s="141"/>
      <c r="L882" s="141"/>
      <c r="M882" s="144"/>
      <c r="N882" s="144"/>
      <c r="O882" s="141"/>
      <c r="P882" s="145"/>
      <c r="Q882" s="141"/>
      <c r="R882" s="143"/>
      <c r="S882" s="141"/>
      <c r="T882" s="141"/>
      <c r="U882" s="141"/>
    </row>
    <row r="883" ht="12.75" customHeight="1">
      <c r="A883" s="141"/>
      <c r="B883" s="141"/>
      <c r="C883" s="141"/>
      <c r="D883" s="141"/>
      <c r="E883" s="142"/>
      <c r="F883" s="141"/>
      <c r="G883" s="141"/>
      <c r="H883" s="141"/>
      <c r="I883" s="141"/>
      <c r="J883" s="141"/>
      <c r="K883" s="141"/>
      <c r="L883" s="141"/>
      <c r="M883" s="144"/>
      <c r="N883" s="144"/>
      <c r="O883" s="141"/>
      <c r="P883" s="145"/>
      <c r="Q883" s="141"/>
      <c r="R883" s="143"/>
      <c r="S883" s="141"/>
      <c r="T883" s="141"/>
      <c r="U883" s="141"/>
    </row>
    <row r="884" ht="12.75" customHeight="1">
      <c r="A884" s="141"/>
      <c r="B884" s="141"/>
      <c r="C884" s="141"/>
      <c r="D884" s="141"/>
      <c r="E884" s="142"/>
      <c r="F884" s="141"/>
      <c r="G884" s="141"/>
      <c r="H884" s="141"/>
      <c r="I884" s="141"/>
      <c r="J884" s="141"/>
      <c r="K884" s="141"/>
      <c r="L884" s="141"/>
      <c r="M884" s="144"/>
      <c r="N884" s="144"/>
      <c r="O884" s="141"/>
      <c r="P884" s="145"/>
      <c r="Q884" s="141"/>
      <c r="R884" s="143"/>
      <c r="S884" s="141"/>
      <c r="T884" s="141"/>
      <c r="U884" s="141"/>
    </row>
    <row r="885" ht="12.75" customHeight="1">
      <c r="A885" s="141"/>
      <c r="B885" s="141"/>
      <c r="C885" s="141"/>
      <c r="D885" s="141"/>
      <c r="E885" s="142"/>
      <c r="F885" s="141"/>
      <c r="G885" s="141"/>
      <c r="H885" s="141"/>
      <c r="I885" s="141"/>
      <c r="J885" s="141"/>
      <c r="K885" s="141"/>
      <c r="L885" s="141"/>
      <c r="M885" s="144"/>
      <c r="N885" s="144"/>
      <c r="O885" s="141"/>
      <c r="P885" s="145"/>
      <c r="Q885" s="141"/>
      <c r="R885" s="143"/>
      <c r="S885" s="141"/>
      <c r="T885" s="141"/>
      <c r="U885" s="141"/>
    </row>
    <row r="886" ht="12.75" customHeight="1">
      <c r="A886" s="141"/>
      <c r="B886" s="141"/>
      <c r="C886" s="141"/>
      <c r="D886" s="141"/>
      <c r="E886" s="142"/>
      <c r="F886" s="141"/>
      <c r="G886" s="141"/>
      <c r="H886" s="141"/>
      <c r="I886" s="141"/>
      <c r="J886" s="141"/>
      <c r="K886" s="141"/>
      <c r="L886" s="141"/>
      <c r="M886" s="144"/>
      <c r="N886" s="144"/>
      <c r="O886" s="141"/>
      <c r="P886" s="145"/>
      <c r="Q886" s="141"/>
      <c r="R886" s="143"/>
      <c r="S886" s="141"/>
      <c r="T886" s="141"/>
      <c r="U886" s="141"/>
    </row>
    <row r="887" ht="12.75" customHeight="1">
      <c r="A887" s="141"/>
      <c r="B887" s="141"/>
      <c r="C887" s="141"/>
      <c r="D887" s="141"/>
      <c r="E887" s="142"/>
      <c r="F887" s="141"/>
      <c r="G887" s="141"/>
      <c r="H887" s="141"/>
      <c r="I887" s="141"/>
      <c r="J887" s="141"/>
      <c r="K887" s="141"/>
      <c r="L887" s="141"/>
      <c r="M887" s="144"/>
      <c r="N887" s="144"/>
      <c r="O887" s="141"/>
      <c r="P887" s="145"/>
      <c r="Q887" s="141"/>
      <c r="R887" s="143"/>
      <c r="S887" s="141"/>
      <c r="T887" s="141"/>
      <c r="U887" s="141"/>
    </row>
    <row r="888" ht="12.75" customHeight="1">
      <c r="A888" s="141"/>
      <c r="B888" s="141"/>
      <c r="C888" s="141"/>
      <c r="D888" s="141"/>
      <c r="E888" s="142"/>
      <c r="F888" s="141"/>
      <c r="G888" s="141"/>
      <c r="H888" s="141"/>
      <c r="I888" s="141"/>
      <c r="J888" s="141"/>
      <c r="K888" s="141"/>
      <c r="L888" s="141"/>
      <c r="M888" s="144"/>
      <c r="N888" s="144"/>
      <c r="O888" s="141"/>
      <c r="P888" s="145"/>
      <c r="Q888" s="141"/>
      <c r="R888" s="143"/>
      <c r="S888" s="141"/>
      <c r="T888" s="141"/>
      <c r="U888" s="141"/>
    </row>
    <row r="889" ht="12.75" customHeight="1">
      <c r="A889" s="141"/>
      <c r="B889" s="141"/>
      <c r="C889" s="141"/>
      <c r="D889" s="141"/>
      <c r="E889" s="142"/>
      <c r="F889" s="141"/>
      <c r="G889" s="141"/>
      <c r="H889" s="141"/>
      <c r="I889" s="141"/>
      <c r="J889" s="141"/>
      <c r="K889" s="141"/>
      <c r="L889" s="141"/>
      <c r="M889" s="144"/>
      <c r="N889" s="144"/>
      <c r="O889" s="141"/>
      <c r="P889" s="145"/>
      <c r="Q889" s="141"/>
      <c r="R889" s="143"/>
      <c r="S889" s="141"/>
      <c r="T889" s="141"/>
      <c r="U889" s="141"/>
    </row>
    <row r="890" ht="12.75" customHeight="1">
      <c r="A890" s="141"/>
      <c r="B890" s="141"/>
      <c r="C890" s="141"/>
      <c r="D890" s="141"/>
      <c r="E890" s="142"/>
      <c r="F890" s="141"/>
      <c r="G890" s="141"/>
      <c r="H890" s="141"/>
      <c r="I890" s="141"/>
      <c r="J890" s="141"/>
      <c r="K890" s="141"/>
      <c r="L890" s="141"/>
      <c r="M890" s="144"/>
      <c r="N890" s="144"/>
      <c r="O890" s="141"/>
      <c r="P890" s="145"/>
      <c r="Q890" s="141"/>
      <c r="R890" s="143"/>
      <c r="S890" s="141"/>
      <c r="T890" s="141"/>
      <c r="U890" s="141"/>
    </row>
    <row r="891" ht="12.75" customHeight="1">
      <c r="A891" s="141"/>
      <c r="B891" s="141"/>
      <c r="C891" s="141"/>
      <c r="D891" s="141"/>
      <c r="E891" s="142"/>
      <c r="F891" s="141"/>
      <c r="G891" s="141"/>
      <c r="H891" s="141"/>
      <c r="I891" s="141"/>
      <c r="J891" s="141"/>
      <c r="K891" s="141"/>
      <c r="L891" s="141"/>
      <c r="M891" s="144"/>
      <c r="N891" s="144"/>
      <c r="O891" s="141"/>
      <c r="P891" s="145"/>
      <c r="Q891" s="141"/>
      <c r="R891" s="143"/>
      <c r="S891" s="141"/>
      <c r="T891" s="141"/>
      <c r="U891" s="141"/>
    </row>
    <row r="892" ht="12.75" customHeight="1">
      <c r="A892" s="141"/>
      <c r="B892" s="141"/>
      <c r="C892" s="141"/>
      <c r="D892" s="141"/>
      <c r="E892" s="142"/>
      <c r="F892" s="141"/>
      <c r="G892" s="141"/>
      <c r="H892" s="141"/>
      <c r="I892" s="141"/>
      <c r="J892" s="141"/>
      <c r="K892" s="141"/>
      <c r="L892" s="141"/>
      <c r="M892" s="144"/>
      <c r="N892" s="144"/>
      <c r="O892" s="141"/>
      <c r="P892" s="145"/>
      <c r="Q892" s="141"/>
      <c r="R892" s="143"/>
      <c r="S892" s="141"/>
      <c r="T892" s="141"/>
      <c r="U892" s="141"/>
    </row>
    <row r="893" ht="12.75" customHeight="1">
      <c r="A893" s="141"/>
      <c r="B893" s="141"/>
      <c r="C893" s="141"/>
      <c r="D893" s="141"/>
      <c r="E893" s="142"/>
      <c r="F893" s="141"/>
      <c r="G893" s="141"/>
      <c r="H893" s="141"/>
      <c r="I893" s="141"/>
      <c r="J893" s="141"/>
      <c r="K893" s="141"/>
      <c r="L893" s="141"/>
      <c r="M893" s="144"/>
      <c r="N893" s="144"/>
      <c r="O893" s="141"/>
      <c r="P893" s="145"/>
      <c r="Q893" s="141"/>
      <c r="R893" s="143"/>
      <c r="S893" s="141"/>
      <c r="T893" s="141"/>
      <c r="U893" s="141"/>
    </row>
    <row r="894" ht="12.75" customHeight="1">
      <c r="A894" s="141"/>
      <c r="B894" s="141"/>
      <c r="C894" s="141"/>
      <c r="D894" s="141"/>
      <c r="E894" s="142"/>
      <c r="F894" s="141"/>
      <c r="G894" s="141"/>
      <c r="H894" s="141"/>
      <c r="I894" s="141"/>
      <c r="J894" s="141"/>
      <c r="K894" s="141"/>
      <c r="L894" s="141"/>
      <c r="M894" s="144"/>
      <c r="N894" s="144"/>
      <c r="O894" s="141"/>
      <c r="P894" s="145"/>
      <c r="Q894" s="141"/>
      <c r="R894" s="143"/>
      <c r="S894" s="141"/>
      <c r="T894" s="141"/>
      <c r="U894" s="141"/>
    </row>
    <row r="895" ht="12.75" customHeight="1">
      <c r="A895" s="141"/>
      <c r="B895" s="141"/>
      <c r="C895" s="141"/>
      <c r="D895" s="141"/>
      <c r="E895" s="142"/>
      <c r="F895" s="141"/>
      <c r="G895" s="141"/>
      <c r="H895" s="141"/>
      <c r="I895" s="141"/>
      <c r="J895" s="141"/>
      <c r="K895" s="141"/>
      <c r="L895" s="141"/>
      <c r="M895" s="144"/>
      <c r="N895" s="144"/>
      <c r="O895" s="141"/>
      <c r="P895" s="145"/>
      <c r="Q895" s="141"/>
      <c r="R895" s="143"/>
      <c r="S895" s="141"/>
      <c r="T895" s="141"/>
      <c r="U895" s="141"/>
    </row>
    <row r="896" ht="12.75" customHeight="1">
      <c r="A896" s="141"/>
      <c r="B896" s="141"/>
      <c r="C896" s="141"/>
      <c r="D896" s="141"/>
      <c r="E896" s="142"/>
      <c r="F896" s="141"/>
      <c r="G896" s="141"/>
      <c r="H896" s="141"/>
      <c r="I896" s="141"/>
      <c r="J896" s="141"/>
      <c r="K896" s="141"/>
      <c r="L896" s="141"/>
      <c r="M896" s="144"/>
      <c r="N896" s="144"/>
      <c r="O896" s="141"/>
      <c r="P896" s="145"/>
      <c r="Q896" s="141"/>
      <c r="R896" s="143"/>
      <c r="S896" s="141"/>
      <c r="T896" s="141"/>
      <c r="U896" s="141"/>
    </row>
    <row r="897" ht="12.75" customHeight="1">
      <c r="A897" s="141"/>
      <c r="B897" s="141"/>
      <c r="C897" s="141"/>
      <c r="D897" s="141"/>
      <c r="E897" s="142"/>
      <c r="F897" s="141"/>
      <c r="G897" s="141"/>
      <c r="H897" s="141"/>
      <c r="I897" s="141"/>
      <c r="J897" s="141"/>
      <c r="K897" s="141"/>
      <c r="L897" s="141"/>
      <c r="M897" s="144"/>
      <c r="N897" s="144"/>
      <c r="O897" s="141"/>
      <c r="P897" s="145"/>
      <c r="Q897" s="141"/>
      <c r="R897" s="143"/>
      <c r="S897" s="141"/>
      <c r="T897" s="141"/>
      <c r="U897" s="141"/>
    </row>
    <row r="898" ht="12.75" customHeight="1">
      <c r="A898" s="141"/>
      <c r="B898" s="141"/>
      <c r="C898" s="141"/>
      <c r="D898" s="141"/>
      <c r="E898" s="142"/>
      <c r="F898" s="141"/>
      <c r="G898" s="141"/>
      <c r="H898" s="141"/>
      <c r="I898" s="141"/>
      <c r="J898" s="141"/>
      <c r="K898" s="141"/>
      <c r="L898" s="141"/>
      <c r="M898" s="144"/>
      <c r="N898" s="144"/>
      <c r="O898" s="141"/>
      <c r="P898" s="145"/>
      <c r="Q898" s="141"/>
      <c r="R898" s="143"/>
      <c r="S898" s="141"/>
      <c r="T898" s="141"/>
      <c r="U898" s="141"/>
    </row>
    <row r="899" ht="12.75" customHeight="1">
      <c r="A899" s="141"/>
      <c r="B899" s="141"/>
      <c r="C899" s="141"/>
      <c r="D899" s="141"/>
      <c r="E899" s="142"/>
      <c r="F899" s="141"/>
      <c r="G899" s="141"/>
      <c r="H899" s="141"/>
      <c r="I899" s="141"/>
      <c r="J899" s="141"/>
      <c r="K899" s="141"/>
      <c r="L899" s="141"/>
      <c r="M899" s="144"/>
      <c r="N899" s="144"/>
      <c r="O899" s="141"/>
      <c r="P899" s="145"/>
      <c r="Q899" s="141"/>
      <c r="R899" s="143"/>
      <c r="S899" s="141"/>
      <c r="T899" s="141"/>
      <c r="U899" s="141"/>
    </row>
    <row r="900" ht="12.75" customHeight="1">
      <c r="A900" s="141"/>
      <c r="B900" s="141"/>
      <c r="C900" s="141"/>
      <c r="D900" s="141"/>
      <c r="E900" s="142"/>
      <c r="F900" s="141"/>
      <c r="G900" s="141"/>
      <c r="H900" s="141"/>
      <c r="I900" s="141"/>
      <c r="J900" s="141"/>
      <c r="K900" s="141"/>
      <c r="L900" s="141"/>
      <c r="M900" s="144"/>
      <c r="N900" s="144"/>
      <c r="O900" s="141"/>
      <c r="P900" s="145"/>
      <c r="Q900" s="141"/>
      <c r="R900" s="143"/>
      <c r="S900" s="141"/>
      <c r="T900" s="141"/>
      <c r="U900" s="141"/>
    </row>
    <row r="901" ht="12.75" customHeight="1">
      <c r="A901" s="141"/>
      <c r="B901" s="141"/>
      <c r="C901" s="141"/>
      <c r="D901" s="141"/>
      <c r="E901" s="142"/>
      <c r="F901" s="141"/>
      <c r="G901" s="141"/>
      <c r="H901" s="141"/>
      <c r="I901" s="141"/>
      <c r="J901" s="141"/>
      <c r="K901" s="141"/>
      <c r="L901" s="141"/>
      <c r="M901" s="144"/>
      <c r="N901" s="144"/>
      <c r="O901" s="141"/>
      <c r="P901" s="145"/>
      <c r="Q901" s="141"/>
      <c r="R901" s="143"/>
      <c r="S901" s="141"/>
      <c r="T901" s="141"/>
      <c r="U901" s="141"/>
    </row>
    <row r="902" ht="12.75" customHeight="1">
      <c r="A902" s="141"/>
      <c r="B902" s="141"/>
      <c r="C902" s="141"/>
      <c r="D902" s="141"/>
      <c r="E902" s="142"/>
      <c r="F902" s="141"/>
      <c r="G902" s="141"/>
      <c r="H902" s="141"/>
      <c r="I902" s="141"/>
      <c r="J902" s="141"/>
      <c r="K902" s="141"/>
      <c r="L902" s="141"/>
      <c r="M902" s="144"/>
      <c r="N902" s="144"/>
      <c r="O902" s="141"/>
      <c r="P902" s="145"/>
      <c r="Q902" s="141"/>
      <c r="R902" s="143"/>
      <c r="S902" s="141"/>
      <c r="T902" s="141"/>
      <c r="U902" s="141"/>
    </row>
    <row r="903" ht="12.75" customHeight="1">
      <c r="A903" s="141"/>
      <c r="B903" s="141"/>
      <c r="C903" s="141"/>
      <c r="D903" s="141"/>
      <c r="E903" s="142"/>
      <c r="F903" s="141"/>
      <c r="G903" s="141"/>
      <c r="H903" s="141"/>
      <c r="I903" s="141"/>
      <c r="J903" s="141"/>
      <c r="K903" s="141"/>
      <c r="L903" s="141"/>
      <c r="M903" s="144"/>
      <c r="N903" s="144"/>
      <c r="O903" s="141"/>
      <c r="P903" s="145"/>
      <c r="Q903" s="141"/>
      <c r="R903" s="143"/>
      <c r="S903" s="141"/>
      <c r="T903" s="141"/>
      <c r="U903" s="141"/>
    </row>
    <row r="904" ht="12.75" customHeight="1">
      <c r="A904" s="141"/>
      <c r="B904" s="141"/>
      <c r="C904" s="141"/>
      <c r="D904" s="141"/>
      <c r="E904" s="142"/>
      <c r="F904" s="141"/>
      <c r="G904" s="141"/>
      <c r="H904" s="141"/>
      <c r="I904" s="141"/>
      <c r="J904" s="141"/>
      <c r="K904" s="141"/>
      <c r="L904" s="141"/>
      <c r="M904" s="144"/>
      <c r="N904" s="144"/>
      <c r="O904" s="141"/>
      <c r="P904" s="145"/>
      <c r="Q904" s="141"/>
      <c r="R904" s="143"/>
      <c r="S904" s="141"/>
      <c r="T904" s="141"/>
      <c r="U904" s="141"/>
    </row>
    <row r="905" ht="12.75" customHeight="1">
      <c r="A905" s="141"/>
      <c r="B905" s="141"/>
      <c r="C905" s="141"/>
      <c r="D905" s="141"/>
      <c r="E905" s="142"/>
      <c r="F905" s="141"/>
      <c r="G905" s="141"/>
      <c r="H905" s="141"/>
      <c r="I905" s="141"/>
      <c r="J905" s="141"/>
      <c r="K905" s="141"/>
      <c r="L905" s="141"/>
      <c r="M905" s="144"/>
      <c r="N905" s="144"/>
      <c r="O905" s="141"/>
      <c r="P905" s="145"/>
      <c r="Q905" s="141"/>
      <c r="R905" s="143"/>
      <c r="S905" s="141"/>
      <c r="T905" s="141"/>
      <c r="U905" s="141"/>
    </row>
    <row r="906" ht="12.75" customHeight="1">
      <c r="A906" s="141"/>
      <c r="B906" s="141"/>
      <c r="C906" s="141"/>
      <c r="D906" s="141"/>
      <c r="E906" s="142"/>
      <c r="F906" s="141"/>
      <c r="G906" s="141"/>
      <c r="H906" s="141"/>
      <c r="I906" s="141"/>
      <c r="J906" s="141"/>
      <c r="K906" s="141"/>
      <c r="L906" s="141"/>
      <c r="M906" s="144"/>
      <c r="N906" s="144"/>
      <c r="O906" s="141"/>
      <c r="P906" s="145"/>
      <c r="Q906" s="141"/>
      <c r="R906" s="143"/>
      <c r="S906" s="141"/>
      <c r="T906" s="141"/>
      <c r="U906" s="141"/>
    </row>
    <row r="907" ht="12.75" customHeight="1">
      <c r="A907" s="141"/>
      <c r="B907" s="141"/>
      <c r="C907" s="141"/>
      <c r="D907" s="141"/>
      <c r="E907" s="142"/>
      <c r="F907" s="141"/>
      <c r="G907" s="141"/>
      <c r="H907" s="141"/>
      <c r="I907" s="141"/>
      <c r="J907" s="141"/>
      <c r="K907" s="141"/>
      <c r="L907" s="141"/>
      <c r="M907" s="144"/>
      <c r="N907" s="144"/>
      <c r="O907" s="141"/>
      <c r="P907" s="145"/>
      <c r="Q907" s="141"/>
      <c r="R907" s="143"/>
      <c r="S907" s="141"/>
      <c r="T907" s="141"/>
      <c r="U907" s="141"/>
    </row>
    <row r="908" ht="12.75" customHeight="1">
      <c r="A908" s="141"/>
      <c r="B908" s="141"/>
      <c r="C908" s="141"/>
      <c r="D908" s="141"/>
      <c r="E908" s="142"/>
      <c r="F908" s="141"/>
      <c r="G908" s="141"/>
      <c r="H908" s="141"/>
      <c r="I908" s="141"/>
      <c r="J908" s="141"/>
      <c r="K908" s="141"/>
      <c r="L908" s="141"/>
      <c r="M908" s="144"/>
      <c r="N908" s="144"/>
      <c r="O908" s="141"/>
      <c r="P908" s="145"/>
      <c r="Q908" s="141"/>
      <c r="R908" s="143"/>
      <c r="S908" s="141"/>
      <c r="T908" s="141"/>
      <c r="U908" s="141"/>
    </row>
    <row r="909" ht="12.75" customHeight="1">
      <c r="A909" s="141"/>
      <c r="B909" s="141"/>
      <c r="C909" s="141"/>
      <c r="D909" s="141"/>
      <c r="E909" s="142"/>
      <c r="F909" s="141"/>
      <c r="G909" s="141"/>
      <c r="H909" s="141"/>
      <c r="I909" s="141"/>
      <c r="J909" s="141"/>
      <c r="K909" s="141"/>
      <c r="L909" s="141"/>
      <c r="M909" s="144"/>
      <c r="N909" s="144"/>
      <c r="O909" s="141"/>
      <c r="P909" s="145"/>
      <c r="Q909" s="141"/>
      <c r="R909" s="143"/>
      <c r="S909" s="141"/>
      <c r="T909" s="141"/>
      <c r="U909" s="141"/>
    </row>
    <row r="910" ht="12.75" customHeight="1">
      <c r="A910" s="141"/>
      <c r="B910" s="141"/>
      <c r="C910" s="141"/>
      <c r="D910" s="141"/>
      <c r="E910" s="142"/>
      <c r="F910" s="141"/>
      <c r="G910" s="141"/>
      <c r="H910" s="141"/>
      <c r="I910" s="141"/>
      <c r="J910" s="141"/>
      <c r="K910" s="141"/>
      <c r="L910" s="141"/>
      <c r="M910" s="144"/>
      <c r="N910" s="144"/>
      <c r="O910" s="141"/>
      <c r="P910" s="145"/>
      <c r="Q910" s="141"/>
      <c r="R910" s="143"/>
      <c r="S910" s="141"/>
      <c r="T910" s="141"/>
      <c r="U910" s="141"/>
    </row>
    <row r="911" ht="12.75" customHeight="1">
      <c r="A911" s="141"/>
      <c r="B911" s="141"/>
      <c r="C911" s="141"/>
      <c r="D911" s="141"/>
      <c r="E911" s="142"/>
      <c r="F911" s="141"/>
      <c r="G911" s="141"/>
      <c r="H911" s="141"/>
      <c r="I911" s="141"/>
      <c r="J911" s="141"/>
      <c r="K911" s="141"/>
      <c r="L911" s="141"/>
      <c r="M911" s="144"/>
      <c r="N911" s="144"/>
      <c r="O911" s="141"/>
      <c r="P911" s="145"/>
      <c r="Q911" s="141"/>
      <c r="R911" s="143"/>
      <c r="S911" s="141"/>
      <c r="T911" s="141"/>
      <c r="U911" s="141"/>
    </row>
    <row r="912" ht="12.75" customHeight="1">
      <c r="A912" s="141"/>
      <c r="B912" s="141"/>
      <c r="C912" s="141"/>
      <c r="D912" s="141"/>
      <c r="E912" s="142"/>
      <c r="F912" s="141"/>
      <c r="G912" s="141"/>
      <c r="H912" s="141"/>
      <c r="I912" s="141"/>
      <c r="J912" s="141"/>
      <c r="K912" s="141"/>
      <c r="L912" s="141"/>
      <c r="M912" s="144"/>
      <c r="N912" s="144"/>
      <c r="O912" s="141"/>
      <c r="P912" s="145"/>
      <c r="Q912" s="141"/>
      <c r="R912" s="143"/>
      <c r="S912" s="141"/>
      <c r="T912" s="141"/>
      <c r="U912" s="141"/>
    </row>
    <row r="913" ht="12.75" customHeight="1">
      <c r="A913" s="141"/>
      <c r="B913" s="141"/>
      <c r="C913" s="141"/>
      <c r="D913" s="141"/>
      <c r="E913" s="142"/>
      <c r="F913" s="141"/>
      <c r="G913" s="141"/>
      <c r="H913" s="141"/>
      <c r="I913" s="141"/>
      <c r="J913" s="141"/>
      <c r="K913" s="141"/>
      <c r="L913" s="141"/>
      <c r="M913" s="144"/>
      <c r="N913" s="144"/>
      <c r="O913" s="141"/>
      <c r="P913" s="145"/>
      <c r="Q913" s="141"/>
      <c r="R913" s="143"/>
      <c r="S913" s="141"/>
      <c r="T913" s="141"/>
      <c r="U913" s="141"/>
    </row>
    <row r="914" ht="12.75" customHeight="1">
      <c r="A914" s="141"/>
      <c r="B914" s="141"/>
      <c r="C914" s="141"/>
      <c r="D914" s="141"/>
      <c r="E914" s="142"/>
      <c r="F914" s="141"/>
      <c r="G914" s="141"/>
      <c r="H914" s="141"/>
      <c r="I914" s="141"/>
      <c r="J914" s="141"/>
      <c r="K914" s="141"/>
      <c r="L914" s="141"/>
      <c r="M914" s="144"/>
      <c r="N914" s="144"/>
      <c r="O914" s="141"/>
      <c r="P914" s="145"/>
      <c r="Q914" s="141"/>
      <c r="R914" s="143"/>
      <c r="S914" s="141"/>
      <c r="T914" s="141"/>
      <c r="U914" s="141"/>
    </row>
    <row r="915" ht="12.75" customHeight="1">
      <c r="A915" s="141"/>
      <c r="B915" s="141"/>
      <c r="C915" s="141"/>
      <c r="D915" s="141"/>
      <c r="E915" s="142"/>
      <c r="F915" s="141"/>
      <c r="G915" s="141"/>
      <c r="H915" s="141"/>
      <c r="I915" s="141"/>
      <c r="J915" s="141"/>
      <c r="K915" s="141"/>
      <c r="L915" s="141"/>
      <c r="M915" s="144"/>
      <c r="N915" s="144"/>
      <c r="O915" s="141"/>
      <c r="P915" s="145"/>
      <c r="Q915" s="141"/>
      <c r="R915" s="143"/>
      <c r="S915" s="141"/>
      <c r="T915" s="141"/>
      <c r="U915" s="141"/>
    </row>
    <row r="916" ht="12.75" customHeight="1">
      <c r="A916" s="141"/>
      <c r="B916" s="141"/>
      <c r="C916" s="141"/>
      <c r="D916" s="141"/>
      <c r="E916" s="142"/>
      <c r="F916" s="141"/>
      <c r="G916" s="141"/>
      <c r="H916" s="141"/>
      <c r="I916" s="141"/>
      <c r="J916" s="141"/>
      <c r="K916" s="141"/>
      <c r="L916" s="141"/>
      <c r="M916" s="144"/>
      <c r="N916" s="144"/>
      <c r="O916" s="141"/>
      <c r="P916" s="145"/>
      <c r="Q916" s="141"/>
      <c r="R916" s="143"/>
      <c r="S916" s="141"/>
      <c r="T916" s="141"/>
      <c r="U916" s="141"/>
    </row>
    <row r="917" ht="12.75" customHeight="1">
      <c r="A917" s="141"/>
      <c r="B917" s="141"/>
      <c r="C917" s="141"/>
      <c r="D917" s="141"/>
      <c r="E917" s="142"/>
      <c r="F917" s="141"/>
      <c r="G917" s="141"/>
      <c r="H917" s="141"/>
      <c r="I917" s="141"/>
      <c r="J917" s="141"/>
      <c r="K917" s="141"/>
      <c r="L917" s="141"/>
      <c r="M917" s="144"/>
      <c r="N917" s="144"/>
      <c r="O917" s="141"/>
      <c r="P917" s="145"/>
      <c r="Q917" s="141"/>
      <c r="R917" s="143"/>
      <c r="S917" s="141"/>
      <c r="T917" s="141"/>
      <c r="U917" s="141"/>
    </row>
    <row r="918" ht="12.75" customHeight="1">
      <c r="A918" s="141"/>
      <c r="B918" s="141"/>
      <c r="C918" s="141"/>
      <c r="D918" s="141"/>
      <c r="E918" s="142"/>
      <c r="F918" s="141"/>
      <c r="G918" s="141"/>
      <c r="H918" s="141"/>
      <c r="I918" s="141"/>
      <c r="J918" s="141"/>
      <c r="K918" s="141"/>
      <c r="L918" s="141"/>
      <c r="M918" s="144"/>
      <c r="N918" s="144"/>
      <c r="O918" s="141"/>
      <c r="P918" s="145"/>
      <c r="Q918" s="141"/>
      <c r="R918" s="143"/>
      <c r="S918" s="141"/>
      <c r="T918" s="141"/>
      <c r="U918" s="141"/>
    </row>
    <row r="919" ht="12.75" customHeight="1">
      <c r="A919" s="141"/>
      <c r="B919" s="141"/>
      <c r="C919" s="141"/>
      <c r="D919" s="141"/>
      <c r="E919" s="142"/>
      <c r="F919" s="141"/>
      <c r="G919" s="141"/>
      <c r="H919" s="141"/>
      <c r="I919" s="141"/>
      <c r="J919" s="141"/>
      <c r="K919" s="141"/>
      <c r="L919" s="141"/>
      <c r="M919" s="144"/>
      <c r="N919" s="144"/>
      <c r="O919" s="141"/>
      <c r="P919" s="145"/>
      <c r="Q919" s="141"/>
      <c r="R919" s="143"/>
      <c r="S919" s="141"/>
      <c r="T919" s="141"/>
      <c r="U919" s="141"/>
    </row>
    <row r="920" ht="12.75" customHeight="1">
      <c r="A920" s="141"/>
      <c r="B920" s="141"/>
      <c r="C920" s="141"/>
      <c r="D920" s="141"/>
      <c r="E920" s="142"/>
      <c r="F920" s="141"/>
      <c r="G920" s="141"/>
      <c r="H920" s="141"/>
      <c r="I920" s="141"/>
      <c r="J920" s="141"/>
      <c r="K920" s="141"/>
      <c r="L920" s="141"/>
      <c r="M920" s="144"/>
      <c r="N920" s="144"/>
      <c r="O920" s="141"/>
      <c r="P920" s="145"/>
      <c r="Q920" s="141"/>
      <c r="R920" s="143"/>
      <c r="S920" s="141"/>
      <c r="T920" s="141"/>
      <c r="U920" s="141"/>
    </row>
    <row r="921" ht="12.75" customHeight="1">
      <c r="A921" s="141"/>
      <c r="B921" s="141"/>
      <c r="C921" s="141"/>
      <c r="D921" s="141"/>
      <c r="E921" s="142"/>
      <c r="F921" s="141"/>
      <c r="G921" s="141"/>
      <c r="H921" s="141"/>
      <c r="I921" s="141"/>
      <c r="J921" s="141"/>
      <c r="K921" s="141"/>
      <c r="L921" s="141"/>
      <c r="M921" s="144"/>
      <c r="N921" s="144"/>
      <c r="O921" s="141"/>
      <c r="P921" s="145"/>
      <c r="Q921" s="141"/>
      <c r="R921" s="143"/>
      <c r="S921" s="141"/>
      <c r="T921" s="141"/>
      <c r="U921" s="141"/>
    </row>
    <row r="922" ht="12.75" customHeight="1">
      <c r="A922" s="141"/>
      <c r="B922" s="141"/>
      <c r="C922" s="141"/>
      <c r="D922" s="141"/>
      <c r="E922" s="142"/>
      <c r="F922" s="141"/>
      <c r="G922" s="141"/>
      <c r="H922" s="141"/>
      <c r="I922" s="141"/>
      <c r="J922" s="141"/>
      <c r="K922" s="141"/>
      <c r="L922" s="141"/>
      <c r="M922" s="144"/>
      <c r="N922" s="144"/>
      <c r="O922" s="141"/>
      <c r="P922" s="145"/>
      <c r="Q922" s="141"/>
      <c r="R922" s="143"/>
      <c r="S922" s="141"/>
      <c r="T922" s="141"/>
      <c r="U922" s="141"/>
    </row>
    <row r="923" ht="12.75" customHeight="1">
      <c r="A923" s="141"/>
      <c r="B923" s="141"/>
      <c r="C923" s="141"/>
      <c r="D923" s="141"/>
      <c r="E923" s="142"/>
      <c r="F923" s="141"/>
      <c r="G923" s="141"/>
      <c r="H923" s="141"/>
      <c r="I923" s="141"/>
      <c r="J923" s="141"/>
      <c r="K923" s="141"/>
      <c r="L923" s="141"/>
      <c r="M923" s="144"/>
      <c r="N923" s="144"/>
      <c r="O923" s="141"/>
      <c r="P923" s="145"/>
      <c r="Q923" s="141"/>
      <c r="R923" s="143"/>
      <c r="S923" s="141"/>
      <c r="T923" s="141"/>
      <c r="U923" s="141"/>
    </row>
    <row r="924" ht="12.75" customHeight="1">
      <c r="A924" s="141"/>
      <c r="B924" s="141"/>
      <c r="C924" s="141"/>
      <c r="D924" s="141"/>
      <c r="E924" s="142"/>
      <c r="F924" s="141"/>
      <c r="G924" s="141"/>
      <c r="H924" s="141"/>
      <c r="I924" s="141"/>
      <c r="J924" s="141"/>
      <c r="K924" s="141"/>
      <c r="L924" s="141"/>
      <c r="M924" s="144"/>
      <c r="N924" s="144"/>
      <c r="O924" s="141"/>
      <c r="P924" s="145"/>
      <c r="Q924" s="141"/>
      <c r="R924" s="143"/>
      <c r="S924" s="141"/>
      <c r="T924" s="141"/>
      <c r="U924" s="141"/>
    </row>
    <row r="925" ht="12.75" customHeight="1">
      <c r="A925" s="141"/>
      <c r="B925" s="141"/>
      <c r="C925" s="141"/>
      <c r="D925" s="141"/>
      <c r="E925" s="142"/>
      <c r="F925" s="141"/>
      <c r="G925" s="141"/>
      <c r="H925" s="141"/>
      <c r="I925" s="141"/>
      <c r="J925" s="141"/>
      <c r="K925" s="141"/>
      <c r="L925" s="141"/>
      <c r="M925" s="144"/>
      <c r="N925" s="144"/>
      <c r="O925" s="141"/>
      <c r="P925" s="145"/>
      <c r="Q925" s="141"/>
      <c r="R925" s="143"/>
      <c r="S925" s="141"/>
      <c r="T925" s="141"/>
      <c r="U925" s="141"/>
    </row>
    <row r="926" ht="12.75" customHeight="1">
      <c r="A926" s="141"/>
      <c r="B926" s="141"/>
      <c r="C926" s="141"/>
      <c r="D926" s="141"/>
      <c r="E926" s="142"/>
      <c r="F926" s="141"/>
      <c r="G926" s="141"/>
      <c r="H926" s="141"/>
      <c r="I926" s="141"/>
      <c r="J926" s="141"/>
      <c r="K926" s="141"/>
      <c r="L926" s="141"/>
      <c r="M926" s="144"/>
      <c r="N926" s="144"/>
      <c r="O926" s="141"/>
      <c r="P926" s="145"/>
      <c r="Q926" s="141"/>
      <c r="R926" s="143"/>
      <c r="S926" s="141"/>
      <c r="T926" s="141"/>
      <c r="U926" s="141"/>
    </row>
    <row r="927" ht="12.75" customHeight="1">
      <c r="A927" s="141"/>
      <c r="B927" s="141"/>
      <c r="C927" s="141"/>
      <c r="D927" s="141"/>
      <c r="E927" s="142"/>
      <c r="F927" s="141"/>
      <c r="G927" s="141"/>
      <c r="H927" s="141"/>
      <c r="I927" s="141"/>
      <c r="J927" s="141"/>
      <c r="K927" s="141"/>
      <c r="L927" s="141"/>
      <c r="M927" s="144"/>
      <c r="N927" s="144"/>
      <c r="O927" s="141"/>
      <c r="P927" s="145"/>
      <c r="Q927" s="141"/>
      <c r="R927" s="143"/>
      <c r="S927" s="141"/>
      <c r="T927" s="141"/>
      <c r="U927" s="141"/>
    </row>
    <row r="928" ht="12.75" customHeight="1">
      <c r="A928" s="141"/>
      <c r="B928" s="141"/>
      <c r="C928" s="141"/>
      <c r="D928" s="141"/>
      <c r="E928" s="142"/>
      <c r="F928" s="141"/>
      <c r="G928" s="141"/>
      <c r="H928" s="141"/>
      <c r="I928" s="141"/>
      <c r="J928" s="141"/>
      <c r="K928" s="141"/>
      <c r="L928" s="141"/>
      <c r="M928" s="144"/>
      <c r="N928" s="144"/>
      <c r="O928" s="141"/>
      <c r="P928" s="145"/>
      <c r="Q928" s="141"/>
      <c r="R928" s="143"/>
      <c r="S928" s="141"/>
      <c r="T928" s="141"/>
      <c r="U928" s="141"/>
    </row>
    <row r="929" ht="12.75" customHeight="1">
      <c r="A929" s="141"/>
      <c r="B929" s="141"/>
      <c r="C929" s="141"/>
      <c r="D929" s="141"/>
      <c r="E929" s="142"/>
      <c r="F929" s="141"/>
      <c r="G929" s="141"/>
      <c r="H929" s="141"/>
      <c r="I929" s="141"/>
      <c r="J929" s="141"/>
      <c r="K929" s="141"/>
      <c r="L929" s="141"/>
      <c r="M929" s="144"/>
      <c r="N929" s="144"/>
      <c r="O929" s="141"/>
      <c r="P929" s="145"/>
      <c r="Q929" s="141"/>
      <c r="R929" s="143"/>
      <c r="S929" s="141"/>
      <c r="T929" s="141"/>
      <c r="U929" s="141"/>
    </row>
    <row r="930" ht="12.75" customHeight="1">
      <c r="A930" s="141"/>
      <c r="B930" s="141"/>
      <c r="C930" s="141"/>
      <c r="D930" s="141"/>
      <c r="E930" s="142"/>
      <c r="F930" s="141"/>
      <c r="G930" s="141"/>
      <c r="H930" s="141"/>
      <c r="I930" s="141"/>
      <c r="J930" s="141"/>
      <c r="K930" s="141"/>
      <c r="L930" s="141"/>
      <c r="M930" s="144"/>
      <c r="N930" s="144"/>
      <c r="O930" s="141"/>
      <c r="P930" s="145"/>
      <c r="Q930" s="141"/>
      <c r="R930" s="143"/>
      <c r="S930" s="141"/>
      <c r="T930" s="141"/>
      <c r="U930" s="141"/>
    </row>
    <row r="931" ht="12.75" customHeight="1">
      <c r="A931" s="141"/>
      <c r="B931" s="141"/>
      <c r="C931" s="141"/>
      <c r="D931" s="141"/>
      <c r="E931" s="142"/>
      <c r="F931" s="141"/>
      <c r="G931" s="141"/>
      <c r="H931" s="141"/>
      <c r="I931" s="141"/>
      <c r="J931" s="141"/>
      <c r="K931" s="141"/>
      <c r="L931" s="141"/>
      <c r="M931" s="144"/>
      <c r="N931" s="144"/>
      <c r="O931" s="141"/>
      <c r="P931" s="145"/>
      <c r="Q931" s="141"/>
      <c r="R931" s="143"/>
      <c r="S931" s="141"/>
      <c r="T931" s="141"/>
      <c r="U931" s="141"/>
    </row>
    <row r="932" ht="12.75" customHeight="1">
      <c r="A932" s="141"/>
      <c r="B932" s="141"/>
      <c r="C932" s="141"/>
      <c r="D932" s="141"/>
      <c r="E932" s="142"/>
      <c r="F932" s="141"/>
      <c r="G932" s="141"/>
      <c r="H932" s="141"/>
      <c r="I932" s="141"/>
      <c r="J932" s="141"/>
      <c r="K932" s="141"/>
      <c r="L932" s="141"/>
      <c r="M932" s="144"/>
      <c r="N932" s="144"/>
      <c r="O932" s="141"/>
      <c r="P932" s="145"/>
      <c r="Q932" s="141"/>
      <c r="R932" s="143"/>
      <c r="S932" s="141"/>
      <c r="T932" s="141"/>
      <c r="U932" s="141"/>
    </row>
    <row r="933" ht="12.75" customHeight="1">
      <c r="A933" s="141"/>
      <c r="B933" s="141"/>
      <c r="C933" s="141"/>
      <c r="D933" s="141"/>
      <c r="E933" s="142"/>
      <c r="F933" s="141"/>
      <c r="G933" s="141"/>
      <c r="H933" s="141"/>
      <c r="I933" s="141"/>
      <c r="J933" s="141"/>
      <c r="K933" s="141"/>
      <c r="L933" s="141"/>
      <c r="M933" s="144"/>
      <c r="N933" s="144"/>
      <c r="O933" s="141"/>
      <c r="P933" s="145"/>
      <c r="Q933" s="141"/>
      <c r="R933" s="143"/>
      <c r="S933" s="141"/>
      <c r="T933" s="141"/>
      <c r="U933" s="141"/>
    </row>
    <row r="934" ht="12.75" customHeight="1">
      <c r="A934" s="141"/>
      <c r="B934" s="141"/>
      <c r="C934" s="141"/>
      <c r="D934" s="141"/>
      <c r="E934" s="142"/>
      <c r="F934" s="141"/>
      <c r="G934" s="141"/>
      <c r="H934" s="141"/>
      <c r="I934" s="141"/>
      <c r="J934" s="141"/>
      <c r="K934" s="141"/>
      <c r="L934" s="141"/>
      <c r="M934" s="144"/>
      <c r="N934" s="144"/>
      <c r="O934" s="141"/>
      <c r="P934" s="145"/>
      <c r="Q934" s="141"/>
      <c r="R934" s="143"/>
      <c r="S934" s="141"/>
      <c r="T934" s="141"/>
      <c r="U934" s="141"/>
    </row>
    <row r="935" ht="12.75" customHeight="1">
      <c r="A935" s="141"/>
      <c r="B935" s="141"/>
      <c r="C935" s="141"/>
      <c r="D935" s="141"/>
      <c r="E935" s="142"/>
      <c r="F935" s="141"/>
      <c r="G935" s="141"/>
      <c r="H935" s="141"/>
      <c r="I935" s="141"/>
      <c r="J935" s="141"/>
      <c r="K935" s="141"/>
      <c r="L935" s="141"/>
      <c r="M935" s="144"/>
      <c r="N935" s="144"/>
      <c r="O935" s="141"/>
      <c r="P935" s="145"/>
      <c r="Q935" s="141"/>
      <c r="R935" s="143"/>
      <c r="S935" s="141"/>
      <c r="T935" s="141"/>
      <c r="U935" s="141"/>
    </row>
    <row r="936" ht="12.75" customHeight="1">
      <c r="A936" s="141"/>
      <c r="B936" s="141"/>
      <c r="C936" s="141"/>
      <c r="D936" s="141"/>
      <c r="E936" s="142"/>
      <c r="F936" s="141"/>
      <c r="G936" s="141"/>
      <c r="H936" s="141"/>
      <c r="I936" s="141"/>
      <c r="J936" s="141"/>
      <c r="K936" s="141"/>
      <c r="L936" s="141"/>
      <c r="M936" s="144"/>
      <c r="N936" s="144"/>
      <c r="O936" s="141"/>
      <c r="P936" s="145"/>
      <c r="Q936" s="141"/>
      <c r="R936" s="143"/>
      <c r="S936" s="141"/>
      <c r="T936" s="141"/>
      <c r="U936" s="141"/>
    </row>
    <row r="937" ht="12.75" customHeight="1">
      <c r="A937" s="141"/>
      <c r="B937" s="141"/>
      <c r="C937" s="141"/>
      <c r="D937" s="141"/>
      <c r="E937" s="142"/>
      <c r="F937" s="141"/>
      <c r="G937" s="141"/>
      <c r="H937" s="141"/>
      <c r="I937" s="141"/>
      <c r="J937" s="141"/>
      <c r="K937" s="141"/>
      <c r="L937" s="141"/>
      <c r="M937" s="144"/>
      <c r="N937" s="144"/>
      <c r="O937" s="141"/>
      <c r="P937" s="145"/>
      <c r="Q937" s="141"/>
      <c r="R937" s="143"/>
      <c r="S937" s="141"/>
      <c r="T937" s="141"/>
      <c r="U937" s="141"/>
    </row>
    <row r="938" ht="12.75" customHeight="1">
      <c r="A938" s="141"/>
      <c r="B938" s="141"/>
      <c r="C938" s="141"/>
      <c r="D938" s="141"/>
      <c r="E938" s="142"/>
      <c r="F938" s="141"/>
      <c r="G938" s="141"/>
      <c r="H938" s="141"/>
      <c r="I938" s="141"/>
      <c r="J938" s="141"/>
      <c r="K938" s="141"/>
      <c r="L938" s="141"/>
      <c r="M938" s="144"/>
      <c r="N938" s="144"/>
      <c r="O938" s="141"/>
      <c r="P938" s="145"/>
      <c r="Q938" s="141"/>
      <c r="R938" s="143"/>
      <c r="S938" s="141"/>
      <c r="T938" s="141"/>
      <c r="U938" s="141"/>
    </row>
    <row r="939" ht="12.75" customHeight="1">
      <c r="A939" s="141"/>
      <c r="B939" s="141"/>
      <c r="C939" s="141"/>
      <c r="D939" s="141"/>
      <c r="E939" s="142"/>
      <c r="F939" s="141"/>
      <c r="G939" s="141"/>
      <c r="H939" s="141"/>
      <c r="I939" s="141"/>
      <c r="J939" s="141"/>
      <c r="K939" s="141"/>
      <c r="L939" s="141"/>
      <c r="M939" s="144"/>
      <c r="N939" s="144"/>
      <c r="O939" s="141"/>
      <c r="P939" s="145"/>
      <c r="Q939" s="141"/>
      <c r="R939" s="143"/>
      <c r="S939" s="141"/>
      <c r="T939" s="141"/>
      <c r="U939" s="141"/>
    </row>
    <row r="940" ht="12.75" customHeight="1">
      <c r="A940" s="141"/>
      <c r="B940" s="141"/>
      <c r="C940" s="141"/>
      <c r="D940" s="141"/>
      <c r="E940" s="142"/>
      <c r="F940" s="141"/>
      <c r="G940" s="141"/>
      <c r="H940" s="141"/>
      <c r="I940" s="141"/>
      <c r="J940" s="141"/>
      <c r="K940" s="141"/>
      <c r="L940" s="141"/>
      <c r="M940" s="144"/>
      <c r="N940" s="144"/>
      <c r="O940" s="141"/>
      <c r="P940" s="145"/>
      <c r="Q940" s="141"/>
      <c r="R940" s="143"/>
      <c r="S940" s="141"/>
      <c r="T940" s="141"/>
      <c r="U940" s="141"/>
    </row>
    <row r="941" ht="12.75" customHeight="1">
      <c r="A941" s="141"/>
      <c r="B941" s="141"/>
      <c r="C941" s="141"/>
      <c r="D941" s="141"/>
      <c r="E941" s="142"/>
      <c r="F941" s="141"/>
      <c r="G941" s="141"/>
      <c r="H941" s="141"/>
      <c r="I941" s="141"/>
      <c r="J941" s="141"/>
      <c r="K941" s="141"/>
      <c r="L941" s="141"/>
      <c r="M941" s="144"/>
      <c r="N941" s="144"/>
      <c r="O941" s="141"/>
      <c r="P941" s="145"/>
      <c r="Q941" s="141"/>
      <c r="R941" s="143"/>
      <c r="S941" s="141"/>
      <c r="T941" s="141"/>
      <c r="U941" s="141"/>
    </row>
    <row r="942" ht="12.75" customHeight="1">
      <c r="A942" s="141"/>
      <c r="B942" s="141"/>
      <c r="C942" s="141"/>
      <c r="D942" s="141"/>
      <c r="E942" s="142"/>
      <c r="F942" s="141"/>
      <c r="G942" s="141"/>
      <c r="H942" s="141"/>
      <c r="I942" s="141"/>
      <c r="J942" s="141"/>
      <c r="K942" s="141"/>
      <c r="L942" s="141"/>
      <c r="M942" s="144"/>
      <c r="N942" s="144"/>
      <c r="O942" s="141"/>
      <c r="P942" s="145"/>
      <c r="Q942" s="141"/>
      <c r="R942" s="143"/>
      <c r="S942" s="141"/>
      <c r="T942" s="141"/>
      <c r="U942" s="141"/>
    </row>
    <row r="943" ht="12.75" customHeight="1">
      <c r="A943" s="141"/>
      <c r="B943" s="141"/>
      <c r="C943" s="141"/>
      <c r="D943" s="141"/>
      <c r="E943" s="142"/>
      <c r="F943" s="141"/>
      <c r="G943" s="141"/>
      <c r="H943" s="141"/>
      <c r="I943" s="141"/>
      <c r="J943" s="141"/>
      <c r="K943" s="141"/>
      <c r="L943" s="141"/>
      <c r="M943" s="144"/>
      <c r="N943" s="144"/>
      <c r="O943" s="141"/>
      <c r="P943" s="145"/>
      <c r="Q943" s="141"/>
      <c r="R943" s="143"/>
      <c r="S943" s="141"/>
      <c r="T943" s="141"/>
      <c r="U943" s="141"/>
    </row>
    <row r="944" ht="12.75" customHeight="1">
      <c r="A944" s="141"/>
      <c r="B944" s="141"/>
      <c r="C944" s="141"/>
      <c r="D944" s="141"/>
      <c r="E944" s="142"/>
      <c r="F944" s="141"/>
      <c r="G944" s="141"/>
      <c r="H944" s="141"/>
      <c r="I944" s="141"/>
      <c r="J944" s="141"/>
      <c r="K944" s="141"/>
      <c r="L944" s="141"/>
      <c r="M944" s="144"/>
      <c r="N944" s="144"/>
      <c r="O944" s="141"/>
      <c r="P944" s="145"/>
      <c r="Q944" s="141"/>
      <c r="R944" s="143"/>
      <c r="S944" s="141"/>
      <c r="T944" s="141"/>
      <c r="U944" s="141"/>
    </row>
    <row r="945" ht="12.75" customHeight="1">
      <c r="A945" s="141"/>
      <c r="B945" s="141"/>
      <c r="C945" s="141"/>
      <c r="D945" s="141"/>
      <c r="E945" s="142"/>
      <c r="F945" s="141"/>
      <c r="G945" s="141"/>
      <c r="H945" s="141"/>
      <c r="I945" s="141"/>
      <c r="J945" s="141"/>
      <c r="K945" s="141"/>
      <c r="L945" s="141"/>
      <c r="M945" s="144"/>
      <c r="N945" s="144"/>
      <c r="O945" s="141"/>
      <c r="P945" s="145"/>
      <c r="Q945" s="141"/>
      <c r="R945" s="143"/>
      <c r="S945" s="141"/>
      <c r="T945" s="141"/>
      <c r="U945" s="141"/>
    </row>
    <row r="946" ht="12.75" customHeight="1">
      <c r="A946" s="141"/>
      <c r="B946" s="141"/>
      <c r="C946" s="141"/>
      <c r="D946" s="141"/>
      <c r="E946" s="142"/>
      <c r="F946" s="141"/>
      <c r="G946" s="141"/>
      <c r="H946" s="141"/>
      <c r="I946" s="141"/>
      <c r="J946" s="141"/>
      <c r="K946" s="141"/>
      <c r="L946" s="141"/>
      <c r="M946" s="144"/>
      <c r="N946" s="144"/>
      <c r="O946" s="141"/>
      <c r="P946" s="145"/>
      <c r="Q946" s="141"/>
      <c r="R946" s="143"/>
      <c r="S946" s="141"/>
      <c r="T946" s="141"/>
      <c r="U946" s="141"/>
    </row>
    <row r="947" ht="12.75" customHeight="1">
      <c r="A947" s="141"/>
      <c r="B947" s="141"/>
      <c r="C947" s="141"/>
      <c r="D947" s="141"/>
      <c r="E947" s="142"/>
      <c r="F947" s="141"/>
      <c r="G947" s="141"/>
      <c r="H947" s="141"/>
      <c r="I947" s="141"/>
      <c r="J947" s="141"/>
      <c r="K947" s="141"/>
      <c r="L947" s="141"/>
      <c r="M947" s="144"/>
      <c r="N947" s="144"/>
      <c r="O947" s="141"/>
      <c r="P947" s="145"/>
      <c r="Q947" s="141"/>
      <c r="R947" s="143"/>
      <c r="S947" s="141"/>
      <c r="T947" s="141"/>
      <c r="U947" s="141"/>
    </row>
    <row r="948" ht="12.75" customHeight="1">
      <c r="A948" s="141"/>
      <c r="B948" s="141"/>
      <c r="C948" s="141"/>
      <c r="D948" s="141"/>
      <c r="E948" s="142"/>
      <c r="F948" s="141"/>
      <c r="G948" s="141"/>
      <c r="H948" s="141"/>
      <c r="I948" s="141"/>
      <c r="J948" s="141"/>
      <c r="K948" s="141"/>
      <c r="L948" s="141"/>
      <c r="M948" s="144"/>
      <c r="N948" s="144"/>
      <c r="O948" s="141"/>
      <c r="P948" s="145"/>
      <c r="Q948" s="141"/>
      <c r="R948" s="143"/>
      <c r="S948" s="141"/>
      <c r="T948" s="141"/>
      <c r="U948" s="141"/>
    </row>
    <row r="949" ht="12.75" customHeight="1">
      <c r="A949" s="141"/>
      <c r="B949" s="141"/>
      <c r="C949" s="141"/>
      <c r="D949" s="141"/>
      <c r="E949" s="142"/>
      <c r="F949" s="141"/>
      <c r="G949" s="141"/>
      <c r="H949" s="141"/>
      <c r="I949" s="141"/>
      <c r="J949" s="141"/>
      <c r="K949" s="141"/>
      <c r="L949" s="141"/>
      <c r="M949" s="144"/>
      <c r="N949" s="144"/>
      <c r="O949" s="141"/>
      <c r="P949" s="145"/>
      <c r="Q949" s="141"/>
      <c r="R949" s="143"/>
      <c r="S949" s="141"/>
      <c r="T949" s="141"/>
      <c r="U949" s="141"/>
    </row>
    <row r="950" ht="12.75" customHeight="1">
      <c r="A950" s="141"/>
      <c r="B950" s="141"/>
      <c r="C950" s="141"/>
      <c r="D950" s="141"/>
      <c r="E950" s="142"/>
      <c r="F950" s="141"/>
      <c r="G950" s="141"/>
      <c r="H950" s="141"/>
      <c r="I950" s="141"/>
      <c r="J950" s="141"/>
      <c r="K950" s="141"/>
      <c r="L950" s="141"/>
      <c r="M950" s="144"/>
      <c r="N950" s="144"/>
      <c r="O950" s="141"/>
      <c r="P950" s="145"/>
      <c r="Q950" s="141"/>
      <c r="R950" s="143"/>
      <c r="S950" s="141"/>
      <c r="T950" s="141"/>
      <c r="U950" s="141"/>
    </row>
    <row r="951" ht="12.75" customHeight="1">
      <c r="A951" s="141"/>
      <c r="B951" s="141"/>
      <c r="C951" s="141"/>
      <c r="D951" s="141"/>
      <c r="E951" s="142"/>
      <c r="F951" s="141"/>
      <c r="G951" s="141"/>
      <c r="H951" s="141"/>
      <c r="I951" s="141"/>
      <c r="J951" s="141"/>
      <c r="K951" s="141"/>
      <c r="L951" s="141"/>
      <c r="M951" s="144"/>
      <c r="N951" s="144"/>
      <c r="O951" s="141"/>
      <c r="P951" s="145"/>
      <c r="Q951" s="141"/>
      <c r="R951" s="143"/>
      <c r="S951" s="141"/>
      <c r="T951" s="141"/>
      <c r="U951" s="141"/>
    </row>
    <row r="952" ht="12.75" customHeight="1">
      <c r="A952" s="141"/>
      <c r="B952" s="141"/>
      <c r="C952" s="141"/>
      <c r="D952" s="141"/>
      <c r="E952" s="142"/>
      <c r="F952" s="141"/>
      <c r="G952" s="141"/>
      <c r="H952" s="141"/>
      <c r="I952" s="141"/>
      <c r="J952" s="141"/>
      <c r="K952" s="141"/>
      <c r="L952" s="141"/>
      <c r="M952" s="144"/>
      <c r="N952" s="144"/>
      <c r="O952" s="141"/>
      <c r="P952" s="145"/>
      <c r="Q952" s="141"/>
      <c r="R952" s="143"/>
      <c r="S952" s="141"/>
      <c r="T952" s="141"/>
      <c r="U952" s="141"/>
    </row>
    <row r="953" ht="12.75" customHeight="1">
      <c r="A953" s="141"/>
      <c r="B953" s="141"/>
      <c r="C953" s="141"/>
      <c r="D953" s="141"/>
      <c r="E953" s="142"/>
      <c r="F953" s="141"/>
      <c r="G953" s="141"/>
      <c r="H953" s="141"/>
      <c r="I953" s="141"/>
      <c r="J953" s="141"/>
      <c r="K953" s="141"/>
      <c r="L953" s="141"/>
      <c r="M953" s="144"/>
      <c r="N953" s="144"/>
      <c r="O953" s="141"/>
      <c r="P953" s="145"/>
      <c r="Q953" s="141"/>
      <c r="R953" s="143"/>
      <c r="S953" s="141"/>
      <c r="T953" s="141"/>
      <c r="U953" s="141"/>
    </row>
    <row r="954" ht="12.75" customHeight="1">
      <c r="A954" s="141"/>
      <c r="B954" s="141"/>
      <c r="C954" s="141"/>
      <c r="D954" s="141"/>
      <c r="E954" s="142"/>
      <c r="F954" s="141"/>
      <c r="G954" s="141"/>
      <c r="H954" s="141"/>
      <c r="I954" s="141"/>
      <c r="J954" s="141"/>
      <c r="K954" s="141"/>
      <c r="L954" s="141"/>
      <c r="M954" s="144"/>
      <c r="N954" s="144"/>
      <c r="O954" s="141"/>
      <c r="P954" s="145"/>
      <c r="Q954" s="141"/>
      <c r="R954" s="143"/>
      <c r="S954" s="141"/>
      <c r="T954" s="141"/>
      <c r="U954" s="141"/>
    </row>
    <row r="955" ht="12.75" customHeight="1">
      <c r="A955" s="141"/>
      <c r="B955" s="141"/>
      <c r="C955" s="141"/>
      <c r="D955" s="141"/>
      <c r="E955" s="142"/>
      <c r="F955" s="141"/>
      <c r="G955" s="141"/>
      <c r="H955" s="141"/>
      <c r="I955" s="141"/>
      <c r="J955" s="141"/>
      <c r="K955" s="141"/>
      <c r="L955" s="141"/>
      <c r="M955" s="144"/>
      <c r="N955" s="144"/>
      <c r="O955" s="141"/>
      <c r="P955" s="145"/>
      <c r="Q955" s="141"/>
      <c r="R955" s="143"/>
      <c r="S955" s="141"/>
      <c r="T955" s="141"/>
      <c r="U955" s="141"/>
    </row>
    <row r="956" ht="12.75" customHeight="1">
      <c r="A956" s="141"/>
      <c r="B956" s="141"/>
      <c r="C956" s="141"/>
      <c r="D956" s="141"/>
      <c r="E956" s="142"/>
      <c r="F956" s="141"/>
      <c r="G956" s="141"/>
      <c r="H956" s="141"/>
      <c r="I956" s="141"/>
      <c r="J956" s="141"/>
      <c r="K956" s="141"/>
      <c r="L956" s="141"/>
      <c r="M956" s="144"/>
      <c r="N956" s="144"/>
      <c r="O956" s="141"/>
      <c r="P956" s="145"/>
      <c r="Q956" s="141"/>
      <c r="R956" s="143"/>
      <c r="S956" s="141"/>
      <c r="T956" s="141"/>
      <c r="U956" s="141"/>
    </row>
    <row r="957" ht="12.75" customHeight="1">
      <c r="A957" s="141"/>
      <c r="B957" s="141"/>
      <c r="C957" s="141"/>
      <c r="D957" s="141"/>
      <c r="E957" s="142"/>
      <c r="F957" s="141"/>
      <c r="G957" s="141"/>
      <c r="H957" s="141"/>
      <c r="I957" s="141"/>
      <c r="J957" s="141"/>
      <c r="K957" s="141"/>
      <c r="L957" s="141"/>
      <c r="M957" s="144"/>
      <c r="N957" s="144"/>
      <c r="O957" s="141"/>
      <c r="P957" s="145"/>
      <c r="Q957" s="141"/>
      <c r="R957" s="143"/>
      <c r="S957" s="141"/>
      <c r="T957" s="141"/>
      <c r="U957" s="141"/>
    </row>
    <row r="958" ht="12.75" customHeight="1">
      <c r="A958" s="141"/>
      <c r="B958" s="141"/>
      <c r="C958" s="141"/>
      <c r="D958" s="141"/>
      <c r="E958" s="142"/>
      <c r="F958" s="141"/>
      <c r="G958" s="141"/>
      <c r="H958" s="141"/>
      <c r="I958" s="141"/>
      <c r="J958" s="141"/>
      <c r="K958" s="141"/>
      <c r="L958" s="141"/>
      <c r="M958" s="144"/>
      <c r="N958" s="144"/>
      <c r="O958" s="141"/>
      <c r="P958" s="145"/>
      <c r="Q958" s="141"/>
      <c r="R958" s="143"/>
      <c r="S958" s="141"/>
      <c r="T958" s="141"/>
      <c r="U958" s="141"/>
    </row>
    <row r="959" ht="12.75" customHeight="1">
      <c r="A959" s="141"/>
      <c r="B959" s="141"/>
      <c r="C959" s="141"/>
      <c r="D959" s="141"/>
      <c r="E959" s="142"/>
      <c r="F959" s="141"/>
      <c r="G959" s="141"/>
      <c r="H959" s="141"/>
      <c r="I959" s="141"/>
      <c r="J959" s="141"/>
      <c r="K959" s="141"/>
      <c r="L959" s="141"/>
      <c r="M959" s="144"/>
      <c r="N959" s="144"/>
      <c r="O959" s="141"/>
      <c r="P959" s="145"/>
      <c r="Q959" s="141"/>
      <c r="R959" s="143"/>
      <c r="S959" s="141"/>
      <c r="T959" s="141"/>
      <c r="U959" s="141"/>
    </row>
    <row r="960" ht="12.75" customHeight="1">
      <c r="A960" s="141"/>
      <c r="B960" s="141"/>
      <c r="C960" s="141"/>
      <c r="D960" s="141"/>
      <c r="E960" s="142"/>
      <c r="F960" s="141"/>
      <c r="G960" s="141"/>
      <c r="H960" s="141"/>
      <c r="I960" s="141"/>
      <c r="J960" s="141"/>
      <c r="K960" s="141"/>
      <c r="L960" s="141"/>
      <c r="M960" s="144"/>
      <c r="N960" s="144"/>
      <c r="O960" s="141"/>
      <c r="P960" s="145"/>
      <c r="Q960" s="141"/>
      <c r="R960" s="143"/>
      <c r="S960" s="141"/>
      <c r="T960" s="141"/>
      <c r="U960" s="141"/>
    </row>
    <row r="961" ht="12.75" customHeight="1">
      <c r="A961" s="141"/>
      <c r="B961" s="141"/>
      <c r="C961" s="141"/>
      <c r="D961" s="141"/>
      <c r="E961" s="142"/>
      <c r="F961" s="141"/>
      <c r="G961" s="141"/>
      <c r="H961" s="141"/>
      <c r="I961" s="141"/>
      <c r="J961" s="141"/>
      <c r="K961" s="141"/>
      <c r="L961" s="141"/>
      <c r="M961" s="144"/>
      <c r="N961" s="144"/>
      <c r="O961" s="141"/>
      <c r="P961" s="145"/>
      <c r="Q961" s="141"/>
      <c r="R961" s="143"/>
      <c r="S961" s="141"/>
      <c r="T961" s="141"/>
      <c r="U961" s="141"/>
    </row>
    <row r="962" ht="12.75" customHeight="1">
      <c r="A962" s="141"/>
      <c r="B962" s="141"/>
      <c r="C962" s="141"/>
      <c r="D962" s="141"/>
      <c r="E962" s="142"/>
      <c r="F962" s="141"/>
      <c r="G962" s="141"/>
      <c r="H962" s="141"/>
      <c r="I962" s="141"/>
      <c r="J962" s="141"/>
      <c r="K962" s="141"/>
      <c r="L962" s="141"/>
      <c r="M962" s="144"/>
      <c r="N962" s="144"/>
      <c r="O962" s="141"/>
      <c r="P962" s="145"/>
      <c r="Q962" s="141"/>
      <c r="R962" s="143"/>
      <c r="S962" s="141"/>
      <c r="T962" s="141"/>
      <c r="U962" s="141"/>
    </row>
    <row r="963" ht="12.75" customHeight="1">
      <c r="A963" s="141"/>
      <c r="B963" s="141"/>
      <c r="C963" s="141"/>
      <c r="D963" s="141"/>
      <c r="E963" s="142"/>
      <c r="F963" s="141"/>
      <c r="G963" s="141"/>
      <c r="H963" s="141"/>
      <c r="I963" s="141"/>
      <c r="J963" s="141"/>
      <c r="K963" s="141"/>
      <c r="L963" s="141"/>
      <c r="M963" s="144"/>
      <c r="N963" s="144"/>
      <c r="O963" s="141"/>
      <c r="P963" s="145"/>
      <c r="Q963" s="141"/>
      <c r="R963" s="143"/>
      <c r="S963" s="141"/>
      <c r="T963" s="141"/>
      <c r="U963" s="141"/>
    </row>
    <row r="964" ht="12.75" customHeight="1">
      <c r="A964" s="141"/>
      <c r="B964" s="141"/>
      <c r="C964" s="141"/>
      <c r="D964" s="141"/>
      <c r="E964" s="142"/>
      <c r="F964" s="141"/>
      <c r="G964" s="141"/>
      <c r="H964" s="141"/>
      <c r="I964" s="141"/>
      <c r="J964" s="141"/>
      <c r="K964" s="141"/>
      <c r="L964" s="141"/>
      <c r="M964" s="144"/>
      <c r="N964" s="144"/>
      <c r="O964" s="141"/>
      <c r="P964" s="145"/>
      <c r="Q964" s="141"/>
      <c r="R964" s="143"/>
      <c r="S964" s="141"/>
      <c r="T964" s="141"/>
      <c r="U964" s="141"/>
    </row>
    <row r="965" ht="12.75" customHeight="1">
      <c r="A965" s="141"/>
      <c r="B965" s="141"/>
      <c r="C965" s="141"/>
      <c r="D965" s="141"/>
      <c r="E965" s="142"/>
      <c r="F965" s="141"/>
      <c r="G965" s="141"/>
      <c r="H965" s="141"/>
      <c r="I965" s="141"/>
      <c r="J965" s="141"/>
      <c r="K965" s="141"/>
      <c r="L965" s="141"/>
      <c r="M965" s="144"/>
      <c r="N965" s="144"/>
      <c r="O965" s="141"/>
      <c r="P965" s="145"/>
      <c r="Q965" s="141"/>
      <c r="R965" s="143"/>
      <c r="S965" s="141"/>
      <c r="T965" s="141"/>
      <c r="U965" s="141"/>
    </row>
    <row r="966" ht="12.75" customHeight="1">
      <c r="A966" s="141"/>
      <c r="B966" s="141"/>
      <c r="C966" s="141"/>
      <c r="D966" s="141"/>
      <c r="E966" s="142"/>
      <c r="F966" s="141"/>
      <c r="G966" s="141"/>
      <c r="H966" s="141"/>
      <c r="I966" s="141"/>
      <c r="J966" s="141"/>
      <c r="K966" s="141"/>
      <c r="L966" s="141"/>
      <c r="M966" s="144"/>
      <c r="N966" s="144"/>
      <c r="O966" s="141"/>
      <c r="P966" s="145"/>
      <c r="Q966" s="141"/>
      <c r="R966" s="143"/>
      <c r="S966" s="141"/>
      <c r="T966" s="141"/>
      <c r="U966" s="141"/>
    </row>
    <row r="967" ht="12.75" customHeight="1">
      <c r="A967" s="141"/>
      <c r="B967" s="141"/>
      <c r="C967" s="141"/>
      <c r="D967" s="141"/>
      <c r="E967" s="142"/>
      <c r="F967" s="141"/>
      <c r="G967" s="141"/>
      <c r="H967" s="141"/>
      <c r="I967" s="141"/>
      <c r="J967" s="141"/>
      <c r="K967" s="141"/>
      <c r="L967" s="141"/>
      <c r="M967" s="144"/>
      <c r="N967" s="144"/>
      <c r="O967" s="141"/>
      <c r="P967" s="145"/>
      <c r="Q967" s="141"/>
      <c r="R967" s="143"/>
      <c r="S967" s="141"/>
      <c r="T967" s="141"/>
      <c r="U967" s="141"/>
    </row>
    <row r="968" ht="12.75" customHeight="1">
      <c r="A968" s="141"/>
      <c r="B968" s="141"/>
      <c r="C968" s="141"/>
      <c r="D968" s="141"/>
      <c r="E968" s="142"/>
      <c r="F968" s="141"/>
      <c r="G968" s="141"/>
      <c r="H968" s="141"/>
      <c r="I968" s="141"/>
      <c r="J968" s="141"/>
      <c r="K968" s="141"/>
      <c r="L968" s="141"/>
      <c r="M968" s="144"/>
      <c r="N968" s="144"/>
      <c r="O968" s="141"/>
      <c r="P968" s="145"/>
      <c r="Q968" s="141"/>
      <c r="R968" s="143"/>
      <c r="S968" s="141"/>
      <c r="T968" s="141"/>
      <c r="U968" s="141"/>
    </row>
    <row r="969" ht="12.75" customHeight="1">
      <c r="A969" s="141"/>
      <c r="B969" s="141"/>
      <c r="C969" s="141"/>
      <c r="D969" s="141"/>
      <c r="E969" s="142"/>
      <c r="F969" s="141"/>
      <c r="G969" s="141"/>
      <c r="H969" s="141"/>
      <c r="I969" s="141"/>
      <c r="J969" s="141"/>
      <c r="K969" s="141"/>
      <c r="L969" s="141"/>
      <c r="M969" s="144"/>
      <c r="N969" s="144"/>
      <c r="O969" s="141"/>
      <c r="P969" s="145"/>
      <c r="Q969" s="141"/>
      <c r="R969" s="143"/>
      <c r="S969" s="141"/>
      <c r="T969" s="141"/>
      <c r="U969" s="141"/>
    </row>
    <row r="970" ht="12.75" customHeight="1">
      <c r="A970" s="141"/>
      <c r="B970" s="141"/>
      <c r="C970" s="141"/>
      <c r="D970" s="141"/>
      <c r="E970" s="142"/>
      <c r="F970" s="141"/>
      <c r="G970" s="141"/>
      <c r="H970" s="141"/>
      <c r="I970" s="141"/>
      <c r="J970" s="141"/>
      <c r="K970" s="141"/>
      <c r="L970" s="141"/>
      <c r="M970" s="144"/>
      <c r="N970" s="144"/>
      <c r="O970" s="141"/>
      <c r="P970" s="145"/>
      <c r="Q970" s="141"/>
      <c r="R970" s="143"/>
      <c r="S970" s="141"/>
      <c r="T970" s="141"/>
      <c r="U970" s="141"/>
    </row>
    <row r="971" ht="12.75" customHeight="1">
      <c r="A971" s="141"/>
      <c r="B971" s="141"/>
      <c r="C971" s="141"/>
      <c r="D971" s="141"/>
      <c r="E971" s="142"/>
      <c r="F971" s="141"/>
      <c r="G971" s="141"/>
      <c r="H971" s="141"/>
      <c r="I971" s="141"/>
      <c r="J971" s="141"/>
      <c r="K971" s="141"/>
      <c r="L971" s="141"/>
      <c r="M971" s="144"/>
      <c r="N971" s="144"/>
      <c r="O971" s="141"/>
      <c r="P971" s="145"/>
      <c r="Q971" s="141"/>
      <c r="R971" s="143"/>
      <c r="S971" s="141"/>
      <c r="T971" s="141"/>
      <c r="U971" s="141"/>
    </row>
    <row r="972" ht="12.75" customHeight="1">
      <c r="A972" s="141"/>
      <c r="B972" s="141"/>
      <c r="C972" s="141"/>
      <c r="D972" s="141"/>
      <c r="E972" s="142"/>
      <c r="F972" s="141"/>
      <c r="G972" s="141"/>
      <c r="H972" s="141"/>
      <c r="I972" s="141"/>
      <c r="J972" s="141"/>
      <c r="K972" s="141"/>
      <c r="L972" s="141"/>
      <c r="M972" s="144"/>
      <c r="N972" s="144"/>
      <c r="O972" s="141"/>
      <c r="P972" s="145"/>
      <c r="Q972" s="141"/>
      <c r="R972" s="143"/>
      <c r="S972" s="141"/>
      <c r="T972" s="141"/>
      <c r="U972" s="141"/>
    </row>
    <row r="973" ht="12.75" customHeight="1">
      <c r="A973" s="141"/>
      <c r="B973" s="141"/>
      <c r="C973" s="141"/>
      <c r="D973" s="141"/>
      <c r="E973" s="142"/>
      <c r="F973" s="141"/>
      <c r="G973" s="141"/>
      <c r="H973" s="141"/>
      <c r="I973" s="141"/>
      <c r="J973" s="141"/>
      <c r="K973" s="141"/>
      <c r="L973" s="141"/>
      <c r="M973" s="144"/>
      <c r="N973" s="144"/>
      <c r="O973" s="141"/>
      <c r="P973" s="145"/>
      <c r="Q973" s="141"/>
      <c r="R973" s="143"/>
      <c r="S973" s="141"/>
      <c r="T973" s="141"/>
      <c r="U973" s="141"/>
    </row>
    <row r="974" ht="12.75" customHeight="1">
      <c r="A974" s="141"/>
      <c r="B974" s="141"/>
      <c r="C974" s="141"/>
      <c r="D974" s="141"/>
      <c r="E974" s="142"/>
      <c r="F974" s="141"/>
      <c r="G974" s="141"/>
      <c r="H974" s="141"/>
      <c r="I974" s="141"/>
      <c r="J974" s="141"/>
      <c r="K974" s="141"/>
      <c r="L974" s="141"/>
      <c r="M974" s="144"/>
      <c r="N974" s="144"/>
      <c r="O974" s="141"/>
      <c r="P974" s="145"/>
      <c r="Q974" s="141"/>
      <c r="R974" s="143"/>
      <c r="S974" s="141"/>
      <c r="T974" s="141"/>
      <c r="U974" s="141"/>
    </row>
    <row r="975" ht="12.75" customHeight="1">
      <c r="A975" s="141"/>
      <c r="B975" s="141"/>
      <c r="C975" s="141"/>
      <c r="D975" s="141"/>
      <c r="E975" s="142"/>
      <c r="F975" s="141"/>
      <c r="G975" s="141"/>
      <c r="H975" s="141"/>
      <c r="I975" s="141"/>
      <c r="J975" s="141"/>
      <c r="K975" s="141"/>
      <c r="L975" s="141"/>
      <c r="M975" s="144"/>
      <c r="N975" s="144"/>
      <c r="O975" s="141"/>
      <c r="P975" s="145"/>
      <c r="Q975" s="141"/>
      <c r="R975" s="143"/>
      <c r="S975" s="141"/>
      <c r="T975" s="141"/>
      <c r="U975" s="141"/>
    </row>
    <row r="976" ht="12.75" customHeight="1">
      <c r="A976" s="141"/>
      <c r="B976" s="141"/>
      <c r="C976" s="141"/>
      <c r="D976" s="141"/>
      <c r="E976" s="142"/>
      <c r="F976" s="141"/>
      <c r="G976" s="141"/>
      <c r="H976" s="141"/>
      <c r="I976" s="141"/>
      <c r="J976" s="141"/>
      <c r="K976" s="141"/>
      <c r="L976" s="141"/>
      <c r="M976" s="144"/>
      <c r="N976" s="144"/>
      <c r="O976" s="141"/>
      <c r="P976" s="145"/>
      <c r="Q976" s="141"/>
      <c r="R976" s="143"/>
      <c r="S976" s="141"/>
      <c r="T976" s="141"/>
      <c r="U976" s="141"/>
    </row>
    <row r="977" ht="12.75" customHeight="1">
      <c r="A977" s="141"/>
      <c r="B977" s="141"/>
      <c r="C977" s="141"/>
      <c r="D977" s="141"/>
      <c r="E977" s="142"/>
      <c r="F977" s="141"/>
      <c r="G977" s="141"/>
      <c r="H977" s="141"/>
      <c r="I977" s="141"/>
      <c r="J977" s="141"/>
      <c r="K977" s="141"/>
      <c r="L977" s="141"/>
      <c r="M977" s="144"/>
      <c r="N977" s="144"/>
      <c r="O977" s="141"/>
      <c r="P977" s="145"/>
      <c r="Q977" s="141"/>
      <c r="R977" s="143"/>
      <c r="S977" s="141"/>
      <c r="T977" s="141"/>
      <c r="U977" s="141"/>
    </row>
    <row r="978" ht="12.75" customHeight="1">
      <c r="A978" s="141"/>
      <c r="B978" s="141"/>
      <c r="C978" s="141"/>
      <c r="D978" s="141"/>
      <c r="E978" s="142"/>
      <c r="F978" s="141"/>
      <c r="G978" s="141"/>
      <c r="H978" s="141"/>
      <c r="I978" s="141"/>
      <c r="J978" s="141"/>
      <c r="K978" s="141"/>
      <c r="L978" s="141"/>
      <c r="M978" s="144"/>
      <c r="N978" s="144"/>
      <c r="O978" s="141"/>
      <c r="P978" s="145"/>
      <c r="Q978" s="141"/>
      <c r="R978" s="143"/>
      <c r="S978" s="141"/>
      <c r="T978" s="141"/>
      <c r="U978" s="141"/>
    </row>
    <row r="979" ht="12.75" customHeight="1">
      <c r="A979" s="141"/>
      <c r="B979" s="141"/>
      <c r="C979" s="141"/>
      <c r="D979" s="141"/>
      <c r="E979" s="142"/>
      <c r="F979" s="141"/>
      <c r="G979" s="141"/>
      <c r="H979" s="141"/>
      <c r="I979" s="141"/>
      <c r="J979" s="141"/>
      <c r="K979" s="141"/>
      <c r="L979" s="141"/>
      <c r="M979" s="144"/>
      <c r="N979" s="144"/>
      <c r="O979" s="141"/>
      <c r="P979" s="145"/>
      <c r="Q979" s="141"/>
      <c r="R979" s="143"/>
      <c r="S979" s="141"/>
      <c r="T979" s="141"/>
      <c r="U979" s="141"/>
    </row>
    <row r="980" ht="12.75" customHeight="1">
      <c r="A980" s="141"/>
      <c r="B980" s="141"/>
      <c r="C980" s="141"/>
      <c r="D980" s="141"/>
      <c r="E980" s="142"/>
      <c r="F980" s="141"/>
      <c r="G980" s="141"/>
      <c r="H980" s="141"/>
      <c r="I980" s="141"/>
      <c r="J980" s="141"/>
      <c r="K980" s="141"/>
      <c r="L980" s="141"/>
      <c r="M980" s="144"/>
      <c r="N980" s="144"/>
      <c r="O980" s="141"/>
      <c r="P980" s="145"/>
      <c r="Q980" s="141"/>
      <c r="R980" s="143"/>
      <c r="S980" s="141"/>
      <c r="T980" s="141"/>
      <c r="U980" s="141"/>
    </row>
    <row r="981" ht="12.75" customHeight="1">
      <c r="A981" s="141"/>
      <c r="B981" s="141"/>
      <c r="C981" s="141"/>
      <c r="D981" s="141"/>
      <c r="E981" s="142"/>
      <c r="F981" s="141"/>
      <c r="G981" s="141"/>
      <c r="H981" s="141"/>
      <c r="I981" s="141"/>
      <c r="J981" s="141"/>
      <c r="K981" s="141"/>
      <c r="L981" s="141"/>
      <c r="M981" s="144"/>
      <c r="N981" s="144"/>
      <c r="O981" s="141"/>
      <c r="P981" s="145"/>
      <c r="Q981" s="141"/>
      <c r="R981" s="143"/>
      <c r="S981" s="141"/>
      <c r="T981" s="141"/>
      <c r="U981" s="141"/>
    </row>
    <row r="982" ht="12.75" customHeight="1">
      <c r="A982" s="141"/>
      <c r="B982" s="141"/>
      <c r="C982" s="141"/>
      <c r="D982" s="141"/>
      <c r="E982" s="142"/>
      <c r="F982" s="141"/>
      <c r="G982" s="141"/>
      <c r="H982" s="141"/>
      <c r="I982" s="141"/>
      <c r="J982" s="141"/>
      <c r="K982" s="141"/>
      <c r="L982" s="141"/>
      <c r="M982" s="144"/>
      <c r="N982" s="144"/>
      <c r="O982" s="141"/>
      <c r="P982" s="145"/>
      <c r="Q982" s="141"/>
      <c r="R982" s="143"/>
      <c r="S982" s="141"/>
      <c r="T982" s="141"/>
      <c r="U982" s="141"/>
    </row>
    <row r="983" ht="12.75" customHeight="1">
      <c r="A983" s="141"/>
      <c r="B983" s="141"/>
      <c r="C983" s="141"/>
      <c r="D983" s="141"/>
      <c r="E983" s="142"/>
      <c r="F983" s="141"/>
      <c r="G983" s="141"/>
      <c r="H983" s="141"/>
      <c r="I983" s="141"/>
      <c r="J983" s="141"/>
      <c r="K983" s="141"/>
      <c r="L983" s="141"/>
      <c r="M983" s="144"/>
      <c r="N983" s="144"/>
      <c r="O983" s="141"/>
      <c r="P983" s="145"/>
      <c r="Q983" s="141"/>
      <c r="R983" s="143"/>
      <c r="S983" s="141"/>
      <c r="T983" s="141"/>
      <c r="U983" s="141"/>
    </row>
    <row r="984" ht="12.75" customHeight="1">
      <c r="A984" s="141"/>
      <c r="B984" s="141"/>
      <c r="C984" s="141"/>
      <c r="D984" s="141"/>
      <c r="E984" s="142"/>
      <c r="F984" s="141"/>
      <c r="G984" s="141"/>
      <c r="H984" s="141"/>
      <c r="I984" s="141"/>
      <c r="J984" s="141"/>
      <c r="K984" s="141"/>
      <c r="L984" s="141"/>
      <c r="M984" s="144"/>
      <c r="N984" s="144"/>
      <c r="O984" s="141"/>
      <c r="P984" s="145"/>
      <c r="Q984" s="141"/>
      <c r="R984" s="143"/>
      <c r="S984" s="141"/>
      <c r="T984" s="141"/>
      <c r="U984" s="141"/>
    </row>
    <row r="985" ht="12.75" customHeight="1">
      <c r="A985" s="141"/>
      <c r="B985" s="141"/>
      <c r="C985" s="141"/>
      <c r="D985" s="141"/>
      <c r="E985" s="142"/>
      <c r="F985" s="141"/>
      <c r="G985" s="141"/>
      <c r="H985" s="141"/>
      <c r="I985" s="141"/>
      <c r="J985" s="141"/>
      <c r="K985" s="141"/>
      <c r="L985" s="141"/>
      <c r="M985" s="144"/>
      <c r="N985" s="144"/>
      <c r="O985" s="141"/>
      <c r="P985" s="145"/>
      <c r="Q985" s="141"/>
      <c r="R985" s="143"/>
      <c r="S985" s="141"/>
      <c r="T985" s="141"/>
      <c r="U985" s="141"/>
    </row>
    <row r="986" ht="12.75" customHeight="1">
      <c r="A986" s="141"/>
      <c r="B986" s="141"/>
      <c r="C986" s="141"/>
      <c r="D986" s="141"/>
      <c r="E986" s="142"/>
      <c r="F986" s="141"/>
      <c r="G986" s="141"/>
      <c r="H986" s="141"/>
      <c r="I986" s="141"/>
      <c r="J986" s="141"/>
      <c r="K986" s="141"/>
      <c r="L986" s="141"/>
      <c r="M986" s="144"/>
      <c r="N986" s="144"/>
      <c r="O986" s="141"/>
      <c r="P986" s="145"/>
      <c r="Q986" s="141"/>
      <c r="R986" s="143"/>
      <c r="S986" s="141"/>
      <c r="T986" s="141"/>
      <c r="U986" s="141"/>
    </row>
    <row r="987" ht="12.75" customHeight="1">
      <c r="A987" s="141"/>
      <c r="B987" s="141"/>
      <c r="C987" s="141"/>
      <c r="D987" s="141"/>
      <c r="E987" s="142"/>
      <c r="F987" s="141"/>
      <c r="G987" s="141"/>
      <c r="H987" s="141"/>
      <c r="I987" s="141"/>
      <c r="J987" s="141"/>
      <c r="K987" s="141"/>
      <c r="L987" s="141"/>
      <c r="M987" s="144"/>
      <c r="N987" s="144"/>
      <c r="O987" s="141"/>
      <c r="P987" s="145"/>
      <c r="Q987" s="141"/>
      <c r="R987" s="143"/>
      <c r="S987" s="141"/>
      <c r="T987" s="141"/>
      <c r="U987" s="141"/>
    </row>
    <row r="988" ht="12.75" customHeight="1">
      <c r="A988" s="141"/>
      <c r="B988" s="141"/>
      <c r="C988" s="141"/>
      <c r="D988" s="141"/>
      <c r="E988" s="142"/>
      <c r="F988" s="141"/>
      <c r="G988" s="141"/>
      <c r="H988" s="141"/>
      <c r="I988" s="141"/>
      <c r="J988" s="141"/>
      <c r="K988" s="141"/>
      <c r="L988" s="141"/>
      <c r="M988" s="144"/>
      <c r="N988" s="144"/>
      <c r="O988" s="141"/>
      <c r="P988" s="145"/>
      <c r="Q988" s="141"/>
      <c r="R988" s="143"/>
      <c r="S988" s="141"/>
      <c r="T988" s="141"/>
      <c r="U988" s="141"/>
    </row>
    <row r="989" ht="12.75" customHeight="1">
      <c r="A989" s="141"/>
      <c r="B989" s="141"/>
      <c r="C989" s="141"/>
      <c r="D989" s="141"/>
      <c r="E989" s="142"/>
      <c r="F989" s="141"/>
      <c r="G989" s="141"/>
      <c r="H989" s="141"/>
      <c r="I989" s="141"/>
      <c r="J989" s="141"/>
      <c r="K989" s="141"/>
      <c r="L989" s="141"/>
      <c r="M989" s="144"/>
      <c r="N989" s="144"/>
      <c r="O989" s="141"/>
      <c r="P989" s="145"/>
      <c r="Q989" s="141"/>
      <c r="R989" s="143"/>
      <c r="S989" s="141"/>
      <c r="T989" s="141"/>
      <c r="U989" s="141"/>
    </row>
    <row r="990" ht="12.75" customHeight="1">
      <c r="A990" s="141"/>
      <c r="B990" s="141"/>
      <c r="C990" s="141"/>
      <c r="D990" s="141"/>
      <c r="E990" s="142"/>
      <c r="F990" s="141"/>
      <c r="G990" s="141"/>
      <c r="H990" s="141"/>
      <c r="I990" s="141"/>
      <c r="J990" s="141"/>
      <c r="K990" s="141"/>
      <c r="L990" s="141"/>
      <c r="M990" s="144"/>
      <c r="N990" s="144"/>
      <c r="O990" s="141"/>
      <c r="P990" s="145"/>
      <c r="Q990" s="141"/>
      <c r="R990" s="143"/>
      <c r="S990" s="141"/>
      <c r="T990" s="141"/>
      <c r="U990" s="141"/>
    </row>
    <row r="991" ht="12.75" customHeight="1">
      <c r="A991" s="141"/>
      <c r="B991" s="141"/>
      <c r="C991" s="141"/>
      <c r="D991" s="141"/>
      <c r="E991" s="142"/>
      <c r="F991" s="141"/>
      <c r="G991" s="141"/>
      <c r="H991" s="141"/>
      <c r="I991" s="141"/>
      <c r="J991" s="141"/>
      <c r="K991" s="141"/>
      <c r="L991" s="141"/>
      <c r="M991" s="144"/>
      <c r="N991" s="144"/>
      <c r="O991" s="141"/>
      <c r="P991" s="145"/>
      <c r="Q991" s="141"/>
      <c r="R991" s="143"/>
      <c r="S991" s="141"/>
      <c r="T991" s="141"/>
      <c r="U991" s="141"/>
    </row>
    <row r="992" ht="12.75" customHeight="1">
      <c r="A992" s="141"/>
      <c r="B992" s="141"/>
      <c r="C992" s="141"/>
      <c r="D992" s="141"/>
      <c r="E992" s="142"/>
      <c r="F992" s="141"/>
      <c r="G992" s="141"/>
      <c r="H992" s="141"/>
      <c r="I992" s="141"/>
      <c r="J992" s="141"/>
      <c r="K992" s="141"/>
      <c r="L992" s="141"/>
      <c r="M992" s="144"/>
      <c r="N992" s="144"/>
      <c r="O992" s="141"/>
      <c r="P992" s="145"/>
      <c r="Q992" s="141"/>
      <c r="R992" s="143"/>
      <c r="S992" s="141"/>
      <c r="T992" s="141"/>
      <c r="U992" s="141"/>
    </row>
    <row r="993" ht="12.75" customHeight="1">
      <c r="A993" s="141"/>
      <c r="B993" s="141"/>
      <c r="C993" s="141"/>
      <c r="D993" s="141"/>
      <c r="E993" s="142"/>
      <c r="F993" s="141"/>
      <c r="G993" s="141"/>
      <c r="H993" s="141"/>
      <c r="I993" s="141"/>
      <c r="J993" s="141"/>
      <c r="K993" s="141"/>
      <c r="L993" s="141"/>
      <c r="M993" s="144"/>
      <c r="N993" s="144"/>
      <c r="O993" s="141"/>
      <c r="P993" s="145"/>
      <c r="Q993" s="141"/>
      <c r="R993" s="143"/>
      <c r="S993" s="141"/>
      <c r="T993" s="141"/>
      <c r="U993" s="141"/>
    </row>
  </sheetData>
  <autoFilter ref="$A$9:$U$47"/>
  <customSheetViews>
    <customSheetView guid="{04FE2D91-27C4-4107-96AF-052D02976D5B}" filter="1" showAutoFilter="1">
      <autoFilter ref="$A$9:$U$37">
        <filterColumn colId="13">
          <filters>
            <filter val="31/10/2020"/>
            <filter val="30/11/2020"/>
            <filter val="14/08/2020"/>
            <filter val="30/04/2021"/>
            <filter val="1/08/2018"/>
            <filter val="31/07/2020"/>
            <filter val="28/02/2017"/>
            <filter val="31/12/2020"/>
            <filter val="29/07/2016"/>
            <filter val="4/04/2021"/>
          </filters>
        </filterColumn>
      </autoFilter>
    </customSheetView>
    <customSheetView guid="{896E7A35-1C8E-49E4-9575-9ECB0BCF1BF3}" filter="1" showAutoFilter="1">
      <autoFilter ref="$A$8:$U$47"/>
    </customSheetView>
    <customSheetView guid="{E9654C31-1E86-46BF-8527-E8BAE2200CBB}" filter="1" showAutoFilter="1">
      <autoFilter ref="$A$9:$U$37"/>
    </customSheetView>
    <customSheetView guid="{26A989FC-EB12-4444-8803-01DE189F0FBB}" filter="1" showAutoFilter="1">
      <autoFilter ref="$A$9:$U$37"/>
    </customSheetView>
  </customSheetViews>
  <mergeCells count="3">
    <mergeCell ref="A1:R3"/>
    <mergeCell ref="A8:N8"/>
    <mergeCell ref="P8:U8"/>
  </mergeCells>
  <conditionalFormatting sqref="S1:T3 S9:T9 S7:T7">
    <cfRule type="cellIs" dxfId="0" priority="1" stopIfTrue="1" operator="equal">
      <formula>"1: Cumple Parcialmente"</formula>
    </cfRule>
  </conditionalFormatting>
  <conditionalFormatting sqref="U1:U3 U9 U7">
    <cfRule type="cellIs" dxfId="1" priority="2" stopIfTrue="1" operator="equal">
      <formula>"ABIERTA"</formula>
    </cfRule>
  </conditionalFormatting>
  <conditionalFormatting sqref="U1:U3 U9 U7">
    <cfRule type="cellIs" dxfId="2" priority="3" stopIfTrue="1" operator="equal">
      <formula>"CERRADA"</formula>
    </cfRule>
  </conditionalFormatting>
  <conditionalFormatting sqref="S1:T3 S9:T9 S7:T7">
    <cfRule type="cellIs" dxfId="2" priority="4" stopIfTrue="1" operator="equal">
      <formula>"2: Cumple "</formula>
    </cfRule>
  </conditionalFormatting>
  <conditionalFormatting sqref="S1:T3 S9:T9 S7:T7">
    <cfRule type="cellIs" dxfId="1" priority="5" stopIfTrue="1" operator="equal">
      <formula>"0: No cumple"</formula>
    </cfRule>
  </conditionalFormatting>
  <conditionalFormatting sqref="S4:T6">
    <cfRule type="cellIs" dxfId="0" priority="6" stopIfTrue="1" operator="equal">
      <formula>"1: Cumple Parcialmente"</formula>
    </cfRule>
  </conditionalFormatting>
  <conditionalFormatting sqref="U4:U6">
    <cfRule type="cellIs" dxfId="1" priority="7" stopIfTrue="1" operator="equal">
      <formula>"ABIERTA"</formula>
    </cfRule>
  </conditionalFormatting>
  <conditionalFormatting sqref="U4:U6">
    <cfRule type="cellIs" dxfId="2" priority="8" stopIfTrue="1" operator="equal">
      <formula>"CERRADA"</formula>
    </cfRule>
  </conditionalFormatting>
  <conditionalFormatting sqref="S4:T6">
    <cfRule type="cellIs" dxfId="2" priority="9" stopIfTrue="1" operator="equal">
      <formula>"2: Cumple "</formula>
    </cfRule>
  </conditionalFormatting>
  <conditionalFormatting sqref="S4:T6">
    <cfRule type="cellIs" dxfId="1" priority="10" stopIfTrue="1" operator="equal">
      <formula>"0: No cumple"</formula>
    </cfRule>
  </conditionalFormatting>
  <conditionalFormatting sqref="D5">
    <cfRule type="cellIs" dxfId="2" priority="11" operator="equal">
      <formula>$B$5</formula>
    </cfRule>
  </conditionalFormatting>
  <conditionalFormatting sqref="D5">
    <cfRule type="cellIs" dxfId="1" priority="12" operator="equal">
      <formula>0</formula>
    </cfRule>
  </conditionalFormatting>
  <conditionalFormatting sqref="F5">
    <cfRule type="cellIs" dxfId="2" priority="13" operator="equal">
      <formula>0</formula>
    </cfRule>
  </conditionalFormatting>
  <conditionalFormatting sqref="F5">
    <cfRule type="cellIs" dxfId="1" priority="14" operator="equal">
      <formula>$B$5</formula>
    </cfRule>
  </conditionalFormatting>
  <conditionalFormatting sqref="D6">
    <cfRule type="cellIs" dxfId="2" priority="15" operator="equal">
      <formula>$B$6</formula>
    </cfRule>
  </conditionalFormatting>
  <conditionalFormatting sqref="D6">
    <cfRule type="cellIs" dxfId="1" priority="16" operator="equal">
      <formula>0</formula>
    </cfRule>
  </conditionalFormatting>
  <conditionalFormatting sqref="F6">
    <cfRule type="cellIs" dxfId="1" priority="17" operator="equal">
      <formula>$B$6</formula>
    </cfRule>
  </conditionalFormatting>
  <conditionalFormatting sqref="F6">
    <cfRule type="cellIs" dxfId="2" priority="18" operator="equal">
      <formula>0</formula>
    </cfRule>
  </conditionalFormatting>
  <dataValidations>
    <dataValidation type="list" allowBlank="1" showErrorMessage="1" sqref="I10:I58">
      <formula1>'DICCIONARIO DE DATOS'!$D$2:$D$4</formula1>
    </dataValidation>
    <dataValidation type="list" allowBlank="1" showErrorMessage="1" sqref="S10:S44">
      <formula1>'DICCIONARIO DE DATOS'!$E$2:$E$3</formula1>
    </dataValidation>
    <dataValidation type="list" allowBlank="1" showErrorMessage="1" sqref="J10:J43 J48:J58">
      <formula1>'DICCIONARIO DE DATOS'!$A$2:$A$10</formula1>
    </dataValidation>
    <dataValidation type="date" allowBlank="1" showErrorMessage="1" sqref="M13:N15 M17:N47 R13:R47 M49:N215 R49:R215">
      <formula1>41640.0</formula1>
      <formula2>55153.0</formula2>
    </dataValidation>
    <dataValidation type="list" allowBlank="1" showErrorMessage="1" sqref="U10:U58">
      <formula1>'DICCIONARIO DE DATOS'!$G$2:$G$5</formula1>
    </dataValidation>
    <dataValidation type="list" allowBlank="1" showErrorMessage="1" sqref="T10:T47 T49:T58">
      <formula1>'DICCIONARIO DE DATOS'!$F$2:$F$3</formula1>
    </dataValidation>
    <dataValidation type="decimal" allowBlank="1" showErrorMessage="1" sqref="B13:B47 B49:B215">
      <formula1>2014.0</formula1>
      <formula2>2050.0</formula2>
    </dataValidation>
    <dataValidation type="list" allowBlank="1" showErrorMessage="1" sqref="E10:E47 E49:E58">
      <formula1>'DICCIONARIO DE DATOS'!$C$2:$C$3</formula1>
    </dataValidation>
    <dataValidation type="list" allowBlank="1" showErrorMessage="1" sqref="K10:K43 K48:K58">
      <formula1>'DICCIONARIO DE DATOS'!$B$2:$B$18</formula1>
    </dataValidation>
  </dataValidations>
  <hyperlinks>
    <hyperlink r:id="rId1" ref="Q16"/>
    <hyperlink r:id="rId2" ref="O20"/>
    <hyperlink r:id="rId3" ref="Q22"/>
    <hyperlink r:id="rId4" ref="Q28"/>
  </hyperlinks>
  <printOptions/>
  <pageMargins bottom="1.0" footer="0.0" header="0.0" left="1.0" right="1.0" top="1.0"/>
  <pageSetup paperSize="14" scale="20" orientation="landscape"/>
  <drawing r:id="rId5"/>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5" max="5" width="113.86"/>
  </cols>
  <sheetData>
    <row r="1">
      <c r="A1" s="9" t="s">
        <v>45</v>
      </c>
      <c r="B1" s="10"/>
      <c r="C1" s="10"/>
      <c r="D1" s="11"/>
      <c r="E1" s="12" t="s">
        <v>46</v>
      </c>
    </row>
    <row r="2">
      <c r="A2" s="13" t="s">
        <v>47</v>
      </c>
      <c r="B2" s="13" t="s">
        <v>48</v>
      </c>
      <c r="C2" s="13">
        <v>17.0</v>
      </c>
      <c r="D2" s="13">
        <v>5.0</v>
      </c>
      <c r="E2" s="14"/>
    </row>
    <row r="3">
      <c r="A3" s="13" t="s">
        <v>49</v>
      </c>
      <c r="B3" s="13" t="s">
        <v>50</v>
      </c>
      <c r="C3" s="13" t="s">
        <v>51</v>
      </c>
      <c r="D3" s="13" t="s">
        <v>52</v>
      </c>
      <c r="E3" s="15"/>
    </row>
    <row r="4">
      <c r="A4" s="9" t="s">
        <v>53</v>
      </c>
      <c r="B4" s="10"/>
      <c r="C4" s="10"/>
      <c r="D4" s="11"/>
      <c r="E4" s="13" t="s">
        <v>54</v>
      </c>
    </row>
    <row r="5">
      <c r="A5" s="9" t="s">
        <v>55</v>
      </c>
      <c r="B5" s="10"/>
      <c r="C5" s="10"/>
      <c r="D5" s="11"/>
      <c r="E5" s="13" t="s">
        <v>56</v>
      </c>
    </row>
    <row r="6">
      <c r="A6" s="9" t="s">
        <v>57</v>
      </c>
      <c r="B6" s="10"/>
      <c r="C6" s="10"/>
      <c r="D6" s="11"/>
      <c r="E6" s="13" t="s">
        <v>58</v>
      </c>
    </row>
    <row r="7">
      <c r="A7" s="9" t="s">
        <v>2</v>
      </c>
      <c r="B7" s="10"/>
      <c r="C7" s="10"/>
      <c r="D7" s="11"/>
      <c r="E7" s="13" t="s">
        <v>59</v>
      </c>
    </row>
    <row r="8">
      <c r="A8" s="9" t="s">
        <v>60</v>
      </c>
      <c r="B8" s="10"/>
      <c r="C8" s="10"/>
      <c r="D8" s="11"/>
      <c r="E8" s="13" t="s">
        <v>61</v>
      </c>
    </row>
    <row r="9">
      <c r="A9" s="9" t="s">
        <v>62</v>
      </c>
      <c r="B9" s="10"/>
      <c r="C9" s="10"/>
      <c r="D9" s="11"/>
      <c r="E9" s="13" t="s">
        <v>63</v>
      </c>
    </row>
    <row r="10">
      <c r="A10" s="9" t="s">
        <v>64</v>
      </c>
      <c r="B10" s="10"/>
      <c r="C10" s="10"/>
      <c r="D10" s="11"/>
      <c r="E10" s="13" t="s">
        <v>65</v>
      </c>
    </row>
    <row r="11">
      <c r="A11" s="9" t="s">
        <v>3</v>
      </c>
      <c r="B11" s="10"/>
      <c r="C11" s="10"/>
      <c r="D11" s="11"/>
      <c r="E11" s="13" t="s">
        <v>66</v>
      </c>
    </row>
    <row r="12">
      <c r="A12" s="9" t="s">
        <v>67</v>
      </c>
      <c r="B12" s="10"/>
      <c r="C12" s="10"/>
      <c r="D12" s="11"/>
      <c r="E12" s="13" t="s">
        <v>68</v>
      </c>
    </row>
    <row r="13">
      <c r="A13" s="9" t="s">
        <v>1</v>
      </c>
      <c r="B13" s="10"/>
      <c r="C13" s="10"/>
      <c r="D13" s="11"/>
      <c r="E13" s="13" t="s">
        <v>69</v>
      </c>
    </row>
    <row r="14">
      <c r="A14" s="9" t="s">
        <v>70</v>
      </c>
      <c r="B14" s="10"/>
      <c r="C14" s="10"/>
      <c r="D14" s="11"/>
      <c r="E14" s="13" t="s">
        <v>71</v>
      </c>
    </row>
    <row r="15">
      <c r="A15" s="9" t="s">
        <v>72</v>
      </c>
      <c r="B15" s="10"/>
      <c r="C15" s="10"/>
      <c r="D15" s="11"/>
      <c r="E15" s="13" t="s">
        <v>73</v>
      </c>
    </row>
    <row r="16">
      <c r="A16" s="9" t="s">
        <v>74</v>
      </c>
      <c r="B16" s="10"/>
      <c r="C16" s="10"/>
      <c r="D16" s="11"/>
      <c r="E16" s="13" t="s">
        <v>75</v>
      </c>
    </row>
    <row r="17">
      <c r="A17" s="9" t="s">
        <v>76</v>
      </c>
      <c r="B17" s="10"/>
      <c r="C17" s="10"/>
      <c r="D17" s="11"/>
      <c r="E17" s="13" t="s">
        <v>77</v>
      </c>
    </row>
    <row r="18">
      <c r="A18" s="9" t="s">
        <v>78</v>
      </c>
      <c r="B18" s="10"/>
      <c r="C18" s="10"/>
      <c r="D18" s="11"/>
      <c r="E18" s="13" t="s">
        <v>79</v>
      </c>
    </row>
    <row r="19">
      <c r="A19" s="9" t="s">
        <v>80</v>
      </c>
      <c r="B19" s="10"/>
      <c r="C19" s="10"/>
      <c r="D19" s="11"/>
      <c r="E19" s="13" t="s">
        <v>81</v>
      </c>
    </row>
    <row r="20">
      <c r="A20" s="9" t="s">
        <v>82</v>
      </c>
      <c r="B20" s="10"/>
      <c r="C20" s="10"/>
      <c r="D20" s="11"/>
      <c r="E20" s="13" t="s">
        <v>83</v>
      </c>
    </row>
    <row r="21">
      <c r="A21" s="9" t="s">
        <v>84</v>
      </c>
      <c r="B21" s="10"/>
      <c r="C21" s="10"/>
      <c r="D21" s="11"/>
      <c r="E21" s="13" t="s">
        <v>85</v>
      </c>
    </row>
    <row r="22">
      <c r="A22" s="9" t="s">
        <v>86</v>
      </c>
      <c r="B22" s="10"/>
      <c r="C22" s="10"/>
      <c r="D22" s="11"/>
      <c r="E22" s="13" t="s">
        <v>87</v>
      </c>
    </row>
    <row r="23">
      <c r="A23" s="9" t="s">
        <v>88</v>
      </c>
      <c r="B23" s="10"/>
      <c r="C23" s="10"/>
      <c r="D23" s="11"/>
      <c r="E23" s="13" t="s">
        <v>89</v>
      </c>
    </row>
  </sheetData>
  <mergeCells count="22">
    <mergeCell ref="A1:D1"/>
    <mergeCell ref="E1:E3"/>
    <mergeCell ref="A4:D4"/>
    <mergeCell ref="A5:D5"/>
    <mergeCell ref="A6:D6"/>
    <mergeCell ref="A7:D7"/>
    <mergeCell ref="A8:D8"/>
    <mergeCell ref="A16:D16"/>
    <mergeCell ref="A17:D17"/>
    <mergeCell ref="A18:D18"/>
    <mergeCell ref="A19:D19"/>
    <mergeCell ref="A20:D20"/>
    <mergeCell ref="A21:D21"/>
    <mergeCell ref="A22:D22"/>
    <mergeCell ref="A23:D23"/>
    <mergeCell ref="A9:D9"/>
    <mergeCell ref="A10:D10"/>
    <mergeCell ref="A11:D11"/>
    <mergeCell ref="A12:D12"/>
    <mergeCell ref="A13:D13"/>
    <mergeCell ref="A14:D14"/>
    <mergeCell ref="A15:D15"/>
  </mergeCell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27.86"/>
    <col customWidth="1" min="2" max="6" width="25.71"/>
    <col customWidth="1" min="7" max="7" width="42.0"/>
    <col customWidth="1" min="8" max="8" width="46.57"/>
    <col customWidth="1" min="9" max="9" width="18.43"/>
    <col customWidth="1" min="10" max="11" width="25.71"/>
    <col customWidth="1" min="12" max="12" width="28.0"/>
    <col customWidth="1" min="13" max="13" width="16.71"/>
    <col customWidth="1" min="14" max="14" width="19.0"/>
    <col customWidth="1" min="15" max="15" width="51.86"/>
    <col customWidth="1" min="16" max="16" width="25.71"/>
    <col customWidth="1" min="17" max="17" width="70.0"/>
    <col customWidth="1" min="18" max="18" width="20.14"/>
    <col customWidth="1" min="19" max="21" width="25.71"/>
  </cols>
  <sheetData>
    <row r="1" ht="18.0" customHeight="1">
      <c r="A1" s="16" t="s">
        <v>90</v>
      </c>
      <c r="B1" s="17"/>
      <c r="C1" s="17"/>
      <c r="D1" s="17"/>
      <c r="E1" s="17"/>
      <c r="F1" s="17"/>
      <c r="G1" s="17"/>
      <c r="H1" s="17"/>
      <c r="I1" s="17"/>
      <c r="J1" s="17"/>
      <c r="K1" s="17"/>
      <c r="L1" s="17"/>
      <c r="M1" s="17"/>
      <c r="N1" s="17"/>
      <c r="O1" s="17"/>
      <c r="P1" s="17"/>
      <c r="Q1" s="17"/>
      <c r="R1" s="17"/>
      <c r="S1" s="18" t="s">
        <v>91</v>
      </c>
      <c r="T1" s="19"/>
      <c r="U1" s="20" t="s">
        <v>92</v>
      </c>
    </row>
    <row r="2" ht="12.75" customHeight="1">
      <c r="A2" s="21"/>
      <c r="S2" s="18" t="s">
        <v>93</v>
      </c>
      <c r="T2" s="19"/>
      <c r="U2" s="20">
        <v>9.0</v>
      </c>
    </row>
    <row r="3" ht="18.0" customHeight="1">
      <c r="A3" s="22"/>
      <c r="B3" s="23"/>
      <c r="C3" s="23"/>
      <c r="D3" s="23"/>
      <c r="E3" s="23"/>
      <c r="F3" s="23"/>
      <c r="G3" s="23"/>
      <c r="H3" s="23"/>
      <c r="I3" s="23"/>
      <c r="J3" s="23"/>
      <c r="K3" s="23"/>
      <c r="L3" s="23"/>
      <c r="M3" s="23"/>
      <c r="N3" s="23"/>
      <c r="O3" s="23"/>
      <c r="P3" s="23"/>
      <c r="Q3" s="23"/>
      <c r="R3" s="23"/>
      <c r="S3" s="24" t="s">
        <v>94</v>
      </c>
      <c r="T3" s="25"/>
      <c r="U3" s="26">
        <v>43028.0</v>
      </c>
    </row>
    <row r="4" ht="65.25" customHeight="1">
      <c r="A4" s="27" t="s">
        <v>1</v>
      </c>
      <c r="B4" s="28" t="s">
        <v>95</v>
      </c>
      <c r="C4" s="28" t="s">
        <v>96</v>
      </c>
      <c r="D4" s="29" t="s">
        <v>97</v>
      </c>
      <c r="E4" s="30" t="s">
        <v>98</v>
      </c>
      <c r="F4" s="31" t="s">
        <v>99</v>
      </c>
      <c r="G4" s="32"/>
      <c r="H4" s="32"/>
      <c r="I4" s="32"/>
      <c r="J4" s="32"/>
      <c r="K4" s="32"/>
      <c r="L4" s="32"/>
      <c r="M4" s="32"/>
      <c r="N4" s="32"/>
      <c r="O4" s="32"/>
      <c r="P4" s="32"/>
      <c r="Q4" s="32"/>
      <c r="R4" s="32"/>
      <c r="S4" s="24"/>
      <c r="T4" s="24"/>
      <c r="U4" s="33"/>
    </row>
    <row r="5" ht="53.25" customHeight="1">
      <c r="A5" s="34" t="s">
        <v>1</v>
      </c>
      <c r="B5" s="35">
        <f>COUNTIF(K9:K1048575,"PROCESO")</f>
        <v>0</v>
      </c>
      <c r="C5" s="35">
        <f>COUNTIFS(K9:K1048575,"PROCESO",U9:U1048575,"NO INICIADA")</f>
        <v>0</v>
      </c>
      <c r="D5" s="36">
        <f>COUNTIFS(K9:K1048575,"PROCESO",U9:U1048575,"CERRADA")</f>
        <v>0</v>
      </c>
      <c r="E5" s="35">
        <f>COUNTIFS(K9:K1048575,"CONOCIMIENTO DEL RIESGO Y EFECTOS DEL CAMBIO CLIMÁTICO",U9:U1048575,"ABIERTA EN DESARROLLO")</f>
        <v>0</v>
      </c>
      <c r="F5" s="35">
        <f>COUNTIFS(K9:K1048575,"PROCESO",U9:U1048575,"ABIERTA VENCIDA")</f>
        <v>0</v>
      </c>
      <c r="G5" s="32"/>
      <c r="H5" s="32"/>
      <c r="I5" s="32"/>
      <c r="J5" s="32"/>
      <c r="K5" s="32"/>
      <c r="L5" s="32"/>
      <c r="M5" s="32"/>
      <c r="N5" s="32"/>
      <c r="O5" s="32"/>
      <c r="P5" s="32"/>
      <c r="Q5" s="32"/>
      <c r="R5" s="32"/>
      <c r="S5" s="24"/>
      <c r="T5" s="24"/>
      <c r="U5" s="33"/>
    </row>
    <row r="6" ht="18.0" customHeight="1">
      <c r="A6" s="32"/>
      <c r="B6" s="32"/>
      <c r="C6" s="32"/>
      <c r="D6" s="32"/>
      <c r="E6" s="32"/>
      <c r="F6" s="32"/>
      <c r="G6" s="32"/>
      <c r="H6" s="32"/>
      <c r="I6" s="32"/>
      <c r="J6" s="32"/>
      <c r="K6" s="32"/>
      <c r="L6" s="32"/>
      <c r="M6" s="32"/>
      <c r="N6" s="32"/>
      <c r="O6" s="32"/>
      <c r="P6" s="32"/>
      <c r="Q6" s="32"/>
      <c r="R6" s="32"/>
      <c r="S6" s="24"/>
      <c r="T6" s="24"/>
      <c r="U6" s="33"/>
    </row>
    <row r="7" ht="54.0" customHeight="1">
      <c r="A7" s="18" t="s">
        <v>0</v>
      </c>
      <c r="B7" s="10"/>
      <c r="C7" s="10"/>
      <c r="D7" s="10"/>
      <c r="E7" s="10"/>
      <c r="F7" s="10"/>
      <c r="G7" s="10"/>
      <c r="H7" s="10"/>
      <c r="I7" s="10"/>
      <c r="J7" s="10"/>
      <c r="K7" s="10"/>
      <c r="L7" s="10"/>
      <c r="M7" s="10"/>
      <c r="N7" s="11"/>
      <c r="O7" s="37" t="s">
        <v>100</v>
      </c>
      <c r="P7" s="38" t="s">
        <v>101</v>
      </c>
      <c r="Q7" s="10"/>
      <c r="R7" s="10"/>
      <c r="S7" s="10"/>
      <c r="T7" s="10"/>
      <c r="U7" s="11"/>
    </row>
    <row r="8" ht="71.25" customHeight="1">
      <c r="A8" s="20" t="s">
        <v>45</v>
      </c>
      <c r="B8" s="20" t="s">
        <v>53</v>
      </c>
      <c r="C8" s="20" t="s">
        <v>55</v>
      </c>
      <c r="D8" s="20" t="s">
        <v>57</v>
      </c>
      <c r="E8" s="20" t="s">
        <v>2</v>
      </c>
      <c r="F8" s="20" t="s">
        <v>60</v>
      </c>
      <c r="G8" s="20" t="s">
        <v>62</v>
      </c>
      <c r="H8" s="20" t="s">
        <v>64</v>
      </c>
      <c r="I8" s="20" t="s">
        <v>102</v>
      </c>
      <c r="J8" s="20" t="s">
        <v>67</v>
      </c>
      <c r="K8" s="20" t="s">
        <v>1</v>
      </c>
      <c r="L8" s="20" t="s">
        <v>103</v>
      </c>
      <c r="M8" s="39" t="s">
        <v>72</v>
      </c>
      <c r="N8" s="39" t="s">
        <v>74</v>
      </c>
      <c r="O8" s="40" t="s">
        <v>76</v>
      </c>
      <c r="P8" s="41" t="s">
        <v>78</v>
      </c>
      <c r="Q8" s="42" t="s">
        <v>80</v>
      </c>
      <c r="R8" s="43" t="s">
        <v>104</v>
      </c>
      <c r="S8" s="42" t="s">
        <v>105</v>
      </c>
      <c r="T8" s="42" t="s">
        <v>106</v>
      </c>
      <c r="U8" s="44" t="s">
        <v>107</v>
      </c>
    </row>
    <row r="9" ht="12.75" customHeight="1">
      <c r="A9" s="45"/>
      <c r="B9" s="45"/>
      <c r="C9" s="45"/>
      <c r="D9" s="45"/>
      <c r="E9" s="46"/>
      <c r="F9" s="45"/>
      <c r="G9" s="45"/>
      <c r="H9" s="45"/>
      <c r="I9" s="45"/>
      <c r="J9" s="45"/>
      <c r="K9" s="45"/>
      <c r="L9" s="45"/>
      <c r="M9" s="47"/>
      <c r="N9" s="47"/>
      <c r="O9" s="48"/>
      <c r="P9" s="49"/>
      <c r="Q9" s="45"/>
      <c r="R9" s="47"/>
      <c r="S9" s="46"/>
      <c r="T9" s="45"/>
      <c r="U9" s="45"/>
    </row>
    <row r="10" ht="12.75" customHeight="1">
      <c r="A10" s="45"/>
      <c r="B10" s="45"/>
      <c r="C10" s="45"/>
      <c r="D10" s="45"/>
      <c r="E10" s="45"/>
      <c r="F10" s="45"/>
      <c r="G10" s="45"/>
      <c r="H10" s="45"/>
      <c r="I10" s="45"/>
      <c r="J10" s="45"/>
      <c r="K10" s="45"/>
      <c r="L10" s="45"/>
      <c r="M10" s="47"/>
      <c r="N10" s="47"/>
      <c r="O10" s="48"/>
      <c r="P10" s="49"/>
      <c r="Q10" s="45"/>
      <c r="R10" s="47"/>
      <c r="S10" s="45"/>
      <c r="T10" s="45"/>
      <c r="U10" s="45"/>
    </row>
    <row r="11" ht="12.75" customHeight="1">
      <c r="A11" s="45"/>
      <c r="B11" s="45"/>
      <c r="C11" s="45"/>
      <c r="D11" s="45"/>
      <c r="E11" s="45"/>
      <c r="F11" s="45"/>
      <c r="G11" s="45"/>
      <c r="H11" s="45"/>
      <c r="I11" s="45"/>
      <c r="J11" s="45"/>
      <c r="K11" s="45"/>
      <c r="L11" s="45"/>
      <c r="M11" s="47"/>
      <c r="N11" s="47"/>
      <c r="O11" s="48"/>
      <c r="P11" s="49"/>
      <c r="Q11" s="45"/>
      <c r="R11" s="47"/>
      <c r="S11" s="45"/>
      <c r="T11" s="45"/>
      <c r="U11" s="45"/>
    </row>
    <row r="12" ht="12.75" customHeight="1">
      <c r="A12" s="45"/>
      <c r="B12" s="45"/>
      <c r="C12" s="45"/>
      <c r="D12" s="45"/>
      <c r="E12" s="45"/>
      <c r="F12" s="45"/>
      <c r="G12" s="45"/>
      <c r="H12" s="45"/>
      <c r="I12" s="45"/>
      <c r="J12" s="45"/>
      <c r="K12" s="45"/>
      <c r="L12" s="45"/>
      <c r="M12" s="47"/>
      <c r="N12" s="47"/>
      <c r="O12" s="48"/>
      <c r="P12" s="49"/>
      <c r="Q12" s="45"/>
      <c r="R12" s="47"/>
      <c r="S12" s="45"/>
      <c r="T12" s="45"/>
      <c r="U12" s="45"/>
    </row>
    <row r="13" ht="12.75" customHeight="1">
      <c r="A13" s="45"/>
      <c r="B13" s="45"/>
      <c r="C13" s="45"/>
      <c r="D13" s="45"/>
      <c r="E13" s="45"/>
      <c r="F13" s="45"/>
      <c r="G13" s="45"/>
      <c r="H13" s="45"/>
      <c r="I13" s="45"/>
      <c r="J13" s="45"/>
      <c r="K13" s="45"/>
      <c r="L13" s="45"/>
      <c r="M13" s="47"/>
      <c r="N13" s="47"/>
      <c r="O13" s="48"/>
      <c r="P13" s="49"/>
      <c r="Q13" s="45"/>
      <c r="R13" s="47"/>
      <c r="S13" s="45"/>
      <c r="T13" s="45"/>
      <c r="U13" s="45"/>
    </row>
    <row r="14" ht="12.75" customHeight="1">
      <c r="A14" s="45"/>
      <c r="B14" s="45"/>
      <c r="C14" s="45"/>
      <c r="D14" s="45"/>
      <c r="E14" s="45"/>
      <c r="F14" s="45"/>
      <c r="G14" s="45"/>
      <c r="H14" s="45"/>
      <c r="I14" s="45"/>
      <c r="J14" s="45"/>
      <c r="K14" s="45"/>
      <c r="L14" s="45"/>
      <c r="M14" s="47"/>
      <c r="N14" s="47"/>
      <c r="O14" s="48"/>
      <c r="P14" s="49"/>
      <c r="Q14" s="45"/>
      <c r="R14" s="47"/>
      <c r="S14" s="45"/>
      <c r="T14" s="45"/>
      <c r="U14" s="45"/>
    </row>
    <row r="15" ht="12.75" customHeight="1">
      <c r="A15" s="45"/>
      <c r="B15" s="45"/>
      <c r="C15" s="45"/>
      <c r="D15" s="45"/>
      <c r="E15" s="45"/>
      <c r="F15" s="45"/>
      <c r="G15" s="45"/>
      <c r="H15" s="45"/>
      <c r="I15" s="45"/>
      <c r="J15" s="45"/>
      <c r="K15" s="45"/>
      <c r="L15" s="45"/>
      <c r="M15" s="47"/>
      <c r="N15" s="47"/>
      <c r="O15" s="48"/>
      <c r="P15" s="49"/>
      <c r="Q15" s="45"/>
      <c r="R15" s="47"/>
      <c r="S15" s="45"/>
      <c r="T15" s="45"/>
      <c r="U15" s="45"/>
    </row>
    <row r="16" ht="12.75" customHeight="1">
      <c r="A16" s="45"/>
      <c r="B16" s="45"/>
      <c r="C16" s="45"/>
      <c r="D16" s="45"/>
      <c r="E16" s="45"/>
      <c r="F16" s="45"/>
      <c r="G16" s="45"/>
      <c r="H16" s="45"/>
      <c r="I16" s="45"/>
      <c r="J16" s="45"/>
      <c r="K16" s="45"/>
      <c r="L16" s="45"/>
      <c r="M16" s="47"/>
      <c r="N16" s="47"/>
      <c r="O16" s="48"/>
      <c r="P16" s="49"/>
      <c r="Q16" s="45"/>
      <c r="R16" s="47"/>
      <c r="S16" s="45"/>
      <c r="T16" s="45"/>
      <c r="U16" s="45"/>
    </row>
    <row r="17" ht="12.75" customHeight="1">
      <c r="A17" s="45"/>
      <c r="B17" s="45"/>
      <c r="C17" s="45"/>
      <c r="D17" s="45"/>
      <c r="E17" s="45"/>
      <c r="F17" s="45"/>
      <c r="G17" s="45"/>
      <c r="H17" s="45"/>
      <c r="I17" s="45"/>
      <c r="J17" s="45"/>
      <c r="K17" s="45"/>
      <c r="L17" s="45"/>
      <c r="M17" s="47"/>
      <c r="N17" s="47"/>
      <c r="O17" s="48"/>
      <c r="P17" s="49"/>
      <c r="Q17" s="45"/>
      <c r="R17" s="47"/>
      <c r="S17" s="45"/>
      <c r="T17" s="45"/>
      <c r="U17" s="45"/>
    </row>
    <row r="18" ht="12.75" customHeight="1">
      <c r="A18" s="45"/>
      <c r="B18" s="45"/>
      <c r="C18" s="45"/>
      <c r="D18" s="45"/>
      <c r="E18" s="45"/>
      <c r="F18" s="45"/>
      <c r="G18" s="45"/>
      <c r="H18" s="45"/>
      <c r="I18" s="45"/>
      <c r="J18" s="45"/>
      <c r="K18" s="45"/>
      <c r="L18" s="45"/>
      <c r="M18" s="47"/>
      <c r="N18" s="47"/>
      <c r="O18" s="48"/>
      <c r="P18" s="49"/>
      <c r="Q18" s="45"/>
      <c r="R18" s="47"/>
      <c r="S18" s="45"/>
      <c r="T18" s="45"/>
      <c r="U18" s="45"/>
    </row>
    <row r="19" ht="12.75" customHeight="1">
      <c r="A19" s="45"/>
      <c r="B19" s="45"/>
      <c r="C19" s="45"/>
      <c r="D19" s="45"/>
      <c r="E19" s="45"/>
      <c r="F19" s="45"/>
      <c r="G19" s="45"/>
      <c r="H19" s="45"/>
      <c r="I19" s="45"/>
      <c r="J19" s="45"/>
      <c r="K19" s="45"/>
      <c r="L19" s="45"/>
      <c r="M19" s="47"/>
      <c r="N19" s="47"/>
      <c r="O19" s="48"/>
      <c r="P19" s="49"/>
      <c r="Q19" s="45"/>
      <c r="R19" s="47"/>
      <c r="S19" s="45"/>
      <c r="T19" s="45"/>
      <c r="U19" s="45"/>
    </row>
    <row r="20" ht="12.75" customHeight="1">
      <c r="A20" s="45"/>
      <c r="B20" s="45"/>
      <c r="C20" s="45"/>
      <c r="D20" s="45"/>
      <c r="E20" s="45"/>
      <c r="F20" s="45"/>
      <c r="G20" s="45"/>
      <c r="H20" s="45"/>
      <c r="I20" s="45"/>
      <c r="J20" s="45"/>
      <c r="K20" s="45"/>
      <c r="L20" s="45"/>
      <c r="M20" s="47"/>
      <c r="N20" s="47"/>
      <c r="O20" s="48"/>
      <c r="P20" s="49"/>
      <c r="Q20" s="45"/>
      <c r="R20" s="47"/>
      <c r="S20" s="45"/>
      <c r="T20" s="45"/>
      <c r="U20" s="45"/>
    </row>
    <row r="21" ht="12.75" customHeight="1">
      <c r="A21" s="50"/>
      <c r="B21" s="50"/>
      <c r="C21" s="50"/>
      <c r="D21" s="50"/>
      <c r="E21" s="50"/>
      <c r="F21" s="50"/>
      <c r="G21" s="50"/>
      <c r="H21" s="50"/>
      <c r="I21" s="50"/>
      <c r="J21" s="50"/>
      <c r="K21" s="50"/>
      <c r="L21" s="50"/>
      <c r="M21" s="51"/>
      <c r="N21" s="51"/>
      <c r="O21" s="50"/>
      <c r="P21" s="52"/>
      <c r="Q21" s="50"/>
      <c r="R21" s="51"/>
      <c r="S21" s="50"/>
      <c r="T21" s="50"/>
      <c r="U21" s="50"/>
    </row>
    <row r="22" ht="12.75" customHeight="1">
      <c r="A22" s="50"/>
      <c r="B22" s="50"/>
      <c r="C22" s="50"/>
      <c r="D22" s="50"/>
      <c r="E22" s="50"/>
      <c r="F22" s="50"/>
      <c r="G22" s="50"/>
      <c r="H22" s="50"/>
      <c r="I22" s="50"/>
      <c r="J22" s="50"/>
      <c r="K22" s="50"/>
      <c r="L22" s="50"/>
      <c r="M22" s="51"/>
      <c r="N22" s="51"/>
      <c r="O22" s="50"/>
      <c r="P22" s="52"/>
      <c r="Q22" s="50"/>
      <c r="R22" s="51"/>
      <c r="S22" s="50"/>
      <c r="T22" s="50"/>
      <c r="U22" s="50"/>
    </row>
    <row r="23" ht="12.75" customHeight="1">
      <c r="A23" s="50"/>
      <c r="B23" s="50"/>
      <c r="C23" s="50"/>
      <c r="D23" s="50"/>
      <c r="E23" s="50"/>
      <c r="F23" s="50"/>
      <c r="G23" s="50"/>
      <c r="H23" s="50"/>
      <c r="I23" s="50"/>
      <c r="J23" s="50"/>
      <c r="K23" s="50"/>
      <c r="L23" s="50"/>
      <c r="M23" s="51"/>
      <c r="N23" s="51"/>
      <c r="O23" s="50"/>
      <c r="P23" s="52"/>
      <c r="Q23" s="50"/>
      <c r="R23" s="51"/>
      <c r="S23" s="50"/>
      <c r="T23" s="50"/>
      <c r="U23" s="50"/>
    </row>
    <row r="24" ht="12.75" customHeight="1">
      <c r="A24" s="50"/>
      <c r="B24" s="50"/>
      <c r="C24" s="50"/>
      <c r="D24" s="50"/>
      <c r="E24" s="50"/>
      <c r="F24" s="50"/>
      <c r="G24" s="50"/>
      <c r="H24" s="50"/>
      <c r="I24" s="50"/>
      <c r="J24" s="50"/>
      <c r="K24" s="50"/>
      <c r="L24" s="50"/>
      <c r="M24" s="51"/>
      <c r="N24" s="51"/>
      <c r="O24" s="50"/>
      <c r="P24" s="52"/>
      <c r="Q24" s="50"/>
      <c r="R24" s="51"/>
      <c r="S24" s="50"/>
      <c r="T24" s="50"/>
      <c r="U24" s="50"/>
    </row>
    <row r="25" ht="12.75" customHeight="1">
      <c r="A25" s="50"/>
      <c r="B25" s="50"/>
      <c r="C25" s="50"/>
      <c r="D25" s="50"/>
      <c r="E25" s="50"/>
      <c r="F25" s="50"/>
      <c r="G25" s="50"/>
      <c r="H25" s="50"/>
      <c r="I25" s="50"/>
      <c r="J25" s="50"/>
      <c r="K25" s="50"/>
      <c r="L25" s="50"/>
      <c r="M25" s="51"/>
      <c r="N25" s="51"/>
      <c r="O25" s="50"/>
      <c r="P25" s="52"/>
      <c r="Q25" s="50"/>
      <c r="R25" s="51"/>
      <c r="S25" s="50"/>
      <c r="T25" s="50"/>
      <c r="U25" s="50"/>
    </row>
    <row r="26" ht="12.75" customHeight="1">
      <c r="A26" s="50"/>
      <c r="B26" s="50"/>
      <c r="C26" s="50"/>
      <c r="D26" s="50"/>
      <c r="E26" s="50"/>
      <c r="F26" s="50"/>
      <c r="G26" s="50"/>
      <c r="H26" s="50"/>
      <c r="I26" s="50"/>
      <c r="J26" s="50"/>
      <c r="K26" s="50"/>
      <c r="L26" s="50"/>
      <c r="M26" s="51"/>
      <c r="N26" s="51"/>
      <c r="O26" s="50"/>
      <c r="P26" s="52"/>
      <c r="Q26" s="50"/>
      <c r="R26" s="51"/>
      <c r="S26" s="50"/>
      <c r="T26" s="50"/>
      <c r="U26" s="50"/>
    </row>
    <row r="27" ht="12.75" customHeight="1">
      <c r="A27" s="50"/>
      <c r="B27" s="50"/>
      <c r="C27" s="50"/>
      <c r="D27" s="50"/>
      <c r="E27" s="50"/>
      <c r="F27" s="50"/>
      <c r="G27" s="50"/>
      <c r="H27" s="50"/>
      <c r="I27" s="50"/>
      <c r="J27" s="50"/>
      <c r="K27" s="50"/>
      <c r="L27" s="50"/>
      <c r="M27" s="51"/>
      <c r="N27" s="51"/>
      <c r="O27" s="50"/>
      <c r="P27" s="52"/>
      <c r="Q27" s="50"/>
      <c r="R27" s="51"/>
      <c r="S27" s="50"/>
      <c r="T27" s="50"/>
      <c r="U27" s="50"/>
    </row>
    <row r="28" ht="12.75" customHeight="1">
      <c r="A28" s="50"/>
      <c r="B28" s="50"/>
      <c r="C28" s="50"/>
      <c r="D28" s="50"/>
      <c r="E28" s="50"/>
      <c r="F28" s="50"/>
      <c r="G28" s="50"/>
      <c r="H28" s="50"/>
      <c r="I28" s="50"/>
      <c r="J28" s="50"/>
      <c r="K28" s="50"/>
      <c r="L28" s="50"/>
      <c r="M28" s="51"/>
      <c r="N28" s="51"/>
      <c r="O28" s="50"/>
      <c r="P28" s="52"/>
      <c r="Q28" s="50"/>
      <c r="R28" s="51"/>
      <c r="S28" s="50"/>
      <c r="T28" s="50"/>
      <c r="U28" s="50"/>
    </row>
    <row r="29" ht="12.75" customHeight="1">
      <c r="A29" s="50"/>
      <c r="B29" s="50"/>
      <c r="C29" s="50"/>
      <c r="D29" s="50"/>
      <c r="E29" s="50"/>
      <c r="F29" s="50"/>
      <c r="G29" s="50"/>
      <c r="H29" s="50"/>
      <c r="I29" s="50"/>
      <c r="J29" s="50"/>
      <c r="K29" s="50"/>
      <c r="L29" s="50"/>
      <c r="M29" s="51"/>
      <c r="N29" s="51"/>
      <c r="O29" s="50"/>
      <c r="P29" s="52"/>
      <c r="Q29" s="50"/>
      <c r="R29" s="51"/>
      <c r="S29" s="50"/>
      <c r="T29" s="50"/>
      <c r="U29" s="50"/>
    </row>
    <row r="30" ht="12.75" customHeight="1">
      <c r="A30" s="50"/>
      <c r="B30" s="50"/>
      <c r="C30" s="50"/>
      <c r="D30" s="50"/>
      <c r="E30" s="50"/>
      <c r="F30" s="50"/>
      <c r="G30" s="50"/>
      <c r="H30" s="50"/>
      <c r="I30" s="50"/>
      <c r="J30" s="50"/>
      <c r="K30" s="50"/>
      <c r="L30" s="50"/>
      <c r="M30" s="51"/>
      <c r="N30" s="51"/>
      <c r="O30" s="50"/>
      <c r="P30" s="52"/>
      <c r="Q30" s="50"/>
      <c r="R30" s="51"/>
      <c r="S30" s="50"/>
      <c r="T30" s="50"/>
      <c r="U30" s="50"/>
    </row>
    <row r="31" ht="12.75" customHeight="1">
      <c r="A31" s="50"/>
      <c r="B31" s="50"/>
      <c r="C31" s="50"/>
      <c r="D31" s="50"/>
      <c r="E31" s="50"/>
      <c r="F31" s="50"/>
      <c r="G31" s="50"/>
      <c r="H31" s="50"/>
      <c r="I31" s="50"/>
      <c r="J31" s="50"/>
      <c r="K31" s="50"/>
      <c r="L31" s="50"/>
      <c r="M31" s="51"/>
      <c r="N31" s="51"/>
      <c r="O31" s="50"/>
      <c r="P31" s="52"/>
      <c r="Q31" s="50"/>
      <c r="R31" s="51"/>
      <c r="S31" s="50"/>
      <c r="T31" s="50"/>
      <c r="U31" s="50"/>
    </row>
    <row r="32" ht="12.75" customHeight="1">
      <c r="A32" s="50"/>
      <c r="B32" s="50"/>
      <c r="C32" s="50"/>
      <c r="D32" s="50"/>
      <c r="E32" s="50"/>
      <c r="F32" s="50"/>
      <c r="G32" s="50"/>
      <c r="H32" s="50"/>
      <c r="I32" s="50"/>
      <c r="J32" s="50"/>
      <c r="K32" s="50"/>
      <c r="L32" s="50"/>
      <c r="M32" s="51"/>
      <c r="N32" s="51"/>
      <c r="O32" s="50"/>
      <c r="P32" s="52"/>
      <c r="Q32" s="50"/>
      <c r="R32" s="51"/>
      <c r="S32" s="50"/>
      <c r="T32" s="50"/>
      <c r="U32" s="50"/>
    </row>
    <row r="33" ht="12.75" customHeight="1">
      <c r="A33" s="50"/>
      <c r="B33" s="50"/>
      <c r="C33" s="50"/>
      <c r="D33" s="50"/>
      <c r="E33" s="50"/>
      <c r="F33" s="50"/>
      <c r="G33" s="50"/>
      <c r="H33" s="50"/>
      <c r="I33" s="50"/>
      <c r="J33" s="50"/>
      <c r="K33" s="50"/>
      <c r="L33" s="50"/>
      <c r="M33" s="51"/>
      <c r="N33" s="51"/>
      <c r="O33" s="50"/>
      <c r="P33" s="52"/>
      <c r="Q33" s="50"/>
      <c r="R33" s="51"/>
      <c r="S33" s="50"/>
      <c r="T33" s="50"/>
      <c r="U33" s="50"/>
    </row>
    <row r="34" ht="12.75" customHeight="1">
      <c r="A34" s="50"/>
      <c r="B34" s="50"/>
      <c r="C34" s="50"/>
      <c r="D34" s="50"/>
      <c r="E34" s="50"/>
      <c r="F34" s="50"/>
      <c r="G34" s="50"/>
      <c r="H34" s="50"/>
      <c r="I34" s="50"/>
      <c r="J34" s="50"/>
      <c r="K34" s="50"/>
      <c r="L34" s="50"/>
      <c r="M34" s="51"/>
      <c r="N34" s="51"/>
      <c r="O34" s="50"/>
      <c r="P34" s="52"/>
      <c r="Q34" s="50"/>
      <c r="R34" s="51"/>
      <c r="S34" s="50"/>
      <c r="T34" s="50"/>
      <c r="U34" s="50"/>
    </row>
    <row r="35" ht="12.75" customHeight="1">
      <c r="A35" s="50"/>
      <c r="B35" s="50"/>
      <c r="C35" s="50"/>
      <c r="D35" s="50"/>
      <c r="E35" s="50"/>
      <c r="F35" s="50"/>
      <c r="G35" s="50"/>
      <c r="H35" s="50"/>
      <c r="I35" s="50"/>
      <c r="J35" s="50"/>
      <c r="K35" s="50"/>
      <c r="L35" s="50"/>
      <c r="M35" s="51"/>
      <c r="N35" s="51"/>
      <c r="O35" s="50"/>
      <c r="P35" s="52"/>
      <c r="Q35" s="50"/>
      <c r="R35" s="51"/>
      <c r="S35" s="50"/>
      <c r="T35" s="50"/>
      <c r="U35" s="50"/>
    </row>
    <row r="36" ht="12.75" customHeight="1">
      <c r="A36" s="50"/>
      <c r="B36" s="50"/>
      <c r="C36" s="50"/>
      <c r="D36" s="50"/>
      <c r="E36" s="50"/>
      <c r="F36" s="50"/>
      <c r="G36" s="50"/>
      <c r="H36" s="50"/>
      <c r="I36" s="50"/>
      <c r="J36" s="50"/>
      <c r="K36" s="50"/>
      <c r="L36" s="50"/>
      <c r="M36" s="51"/>
      <c r="N36" s="51"/>
      <c r="O36" s="50"/>
      <c r="P36" s="52"/>
      <c r="Q36" s="50"/>
      <c r="R36" s="51"/>
      <c r="S36" s="50"/>
      <c r="T36" s="50"/>
      <c r="U36" s="50"/>
    </row>
    <row r="37" ht="12.75" customHeight="1">
      <c r="A37" s="50"/>
      <c r="B37" s="50"/>
      <c r="C37" s="50"/>
      <c r="D37" s="50"/>
      <c r="E37" s="50"/>
      <c r="F37" s="50"/>
      <c r="G37" s="50"/>
      <c r="H37" s="50"/>
      <c r="I37" s="50"/>
      <c r="J37" s="50"/>
      <c r="K37" s="50"/>
      <c r="L37" s="50"/>
      <c r="M37" s="51"/>
      <c r="N37" s="51"/>
      <c r="O37" s="50"/>
      <c r="P37" s="52"/>
      <c r="Q37" s="50"/>
      <c r="R37" s="51"/>
      <c r="S37" s="50"/>
      <c r="T37" s="50"/>
      <c r="U37" s="50"/>
    </row>
    <row r="38" ht="12.75" customHeight="1">
      <c r="A38" s="50"/>
      <c r="B38" s="50"/>
      <c r="C38" s="50"/>
      <c r="D38" s="50"/>
      <c r="E38" s="50"/>
      <c r="F38" s="50"/>
      <c r="G38" s="50"/>
      <c r="H38" s="50"/>
      <c r="I38" s="50"/>
      <c r="J38" s="50"/>
      <c r="K38" s="50"/>
      <c r="L38" s="50"/>
      <c r="M38" s="51"/>
      <c r="N38" s="51"/>
      <c r="O38" s="50"/>
      <c r="P38" s="52"/>
      <c r="Q38" s="50"/>
      <c r="R38" s="51"/>
      <c r="S38" s="50"/>
      <c r="T38" s="50"/>
      <c r="U38" s="50"/>
    </row>
    <row r="39" ht="12.75" customHeight="1">
      <c r="A39" s="50"/>
      <c r="B39" s="50"/>
      <c r="C39" s="50"/>
      <c r="D39" s="50"/>
      <c r="E39" s="50"/>
      <c r="F39" s="50"/>
      <c r="G39" s="50"/>
      <c r="H39" s="50"/>
      <c r="I39" s="50"/>
      <c r="J39" s="50"/>
      <c r="K39" s="50"/>
      <c r="L39" s="50"/>
      <c r="M39" s="51"/>
      <c r="N39" s="51"/>
      <c r="O39" s="50"/>
      <c r="P39" s="52"/>
      <c r="Q39" s="50"/>
      <c r="R39" s="51"/>
      <c r="S39" s="50"/>
      <c r="T39" s="50"/>
      <c r="U39" s="50"/>
    </row>
    <row r="40" ht="12.75" customHeight="1">
      <c r="A40" s="50"/>
      <c r="B40" s="50"/>
      <c r="C40" s="50"/>
      <c r="D40" s="50"/>
      <c r="E40" s="50"/>
      <c r="F40" s="50"/>
      <c r="G40" s="50"/>
      <c r="H40" s="50"/>
      <c r="I40" s="50"/>
      <c r="J40" s="50"/>
      <c r="K40" s="50"/>
      <c r="L40" s="50"/>
      <c r="M40" s="51"/>
      <c r="N40" s="51"/>
      <c r="O40" s="50"/>
      <c r="P40" s="52"/>
      <c r="Q40" s="50"/>
      <c r="R40" s="51"/>
      <c r="S40" s="50"/>
      <c r="T40" s="50"/>
      <c r="U40" s="50"/>
    </row>
    <row r="41" ht="12.75" customHeight="1">
      <c r="A41" s="50"/>
      <c r="B41" s="50"/>
      <c r="C41" s="50"/>
      <c r="D41" s="50"/>
      <c r="E41" s="50"/>
      <c r="F41" s="50"/>
      <c r="G41" s="50"/>
      <c r="H41" s="50"/>
      <c r="I41" s="50"/>
      <c r="J41" s="50"/>
      <c r="K41" s="50"/>
      <c r="L41" s="50"/>
      <c r="M41" s="51"/>
      <c r="N41" s="51"/>
      <c r="O41" s="50"/>
      <c r="P41" s="52"/>
      <c r="Q41" s="50"/>
      <c r="R41" s="51"/>
      <c r="S41" s="50"/>
      <c r="T41" s="50"/>
      <c r="U41" s="50"/>
    </row>
    <row r="42" ht="12.75" customHeight="1">
      <c r="A42" s="50"/>
      <c r="B42" s="50"/>
      <c r="C42" s="50"/>
      <c r="D42" s="50"/>
      <c r="E42" s="50"/>
      <c r="F42" s="50"/>
      <c r="G42" s="50"/>
      <c r="H42" s="50"/>
      <c r="I42" s="50"/>
      <c r="J42" s="50"/>
      <c r="K42" s="50"/>
      <c r="L42" s="50"/>
      <c r="M42" s="51"/>
      <c r="N42" s="51"/>
      <c r="O42" s="50"/>
      <c r="P42" s="52"/>
      <c r="Q42" s="50"/>
      <c r="R42" s="51"/>
      <c r="S42" s="50"/>
      <c r="T42" s="50"/>
      <c r="U42" s="50"/>
    </row>
    <row r="43" ht="12.75" customHeight="1">
      <c r="A43" s="50"/>
      <c r="B43" s="50"/>
      <c r="C43" s="50"/>
      <c r="D43" s="50"/>
      <c r="E43" s="50"/>
      <c r="F43" s="50"/>
      <c r="G43" s="50"/>
      <c r="H43" s="50"/>
      <c r="I43" s="50"/>
      <c r="J43" s="50"/>
      <c r="K43" s="50"/>
      <c r="L43" s="50"/>
      <c r="M43" s="51"/>
      <c r="N43" s="51"/>
      <c r="O43" s="50"/>
      <c r="P43" s="52"/>
      <c r="Q43" s="50"/>
      <c r="R43" s="51"/>
      <c r="S43" s="50"/>
      <c r="T43" s="50"/>
      <c r="U43" s="50"/>
    </row>
    <row r="44" ht="12.75" customHeight="1">
      <c r="A44" s="50"/>
      <c r="B44" s="50"/>
      <c r="C44" s="50"/>
      <c r="D44" s="50"/>
      <c r="E44" s="50"/>
      <c r="F44" s="50"/>
      <c r="G44" s="50"/>
      <c r="H44" s="50"/>
      <c r="I44" s="50"/>
      <c r="J44" s="50"/>
      <c r="K44" s="50"/>
      <c r="L44" s="50"/>
      <c r="M44" s="51"/>
      <c r="N44" s="51"/>
      <c r="O44" s="50"/>
      <c r="P44" s="52"/>
      <c r="Q44" s="50"/>
      <c r="R44" s="51"/>
      <c r="S44" s="50"/>
      <c r="T44" s="50"/>
      <c r="U44" s="50"/>
    </row>
    <row r="45" ht="12.75" customHeight="1">
      <c r="A45" s="50"/>
      <c r="B45" s="50"/>
      <c r="C45" s="50"/>
      <c r="D45" s="50"/>
      <c r="E45" s="50"/>
      <c r="F45" s="50"/>
      <c r="G45" s="50"/>
      <c r="H45" s="50"/>
      <c r="I45" s="50"/>
      <c r="J45" s="50"/>
      <c r="K45" s="50"/>
      <c r="L45" s="50"/>
      <c r="M45" s="51"/>
      <c r="N45" s="51"/>
      <c r="O45" s="50"/>
      <c r="P45" s="52"/>
      <c r="Q45" s="50"/>
      <c r="R45" s="51"/>
      <c r="S45" s="50"/>
      <c r="T45" s="50"/>
      <c r="U45" s="50"/>
    </row>
    <row r="46" ht="12.75" customHeight="1">
      <c r="A46" s="50"/>
      <c r="B46" s="50"/>
      <c r="C46" s="50"/>
      <c r="D46" s="50"/>
      <c r="E46" s="50"/>
      <c r="F46" s="50"/>
      <c r="G46" s="50"/>
      <c r="H46" s="50"/>
      <c r="I46" s="50"/>
      <c r="J46" s="50"/>
      <c r="K46" s="50"/>
      <c r="L46" s="50"/>
      <c r="M46" s="51"/>
      <c r="N46" s="51"/>
      <c r="O46" s="50"/>
      <c r="P46" s="52"/>
      <c r="Q46" s="50"/>
      <c r="R46" s="51"/>
      <c r="S46" s="50"/>
      <c r="T46" s="50"/>
      <c r="U46" s="50"/>
    </row>
    <row r="47" ht="12.75" customHeight="1">
      <c r="A47" s="50"/>
      <c r="B47" s="50"/>
      <c r="C47" s="50"/>
      <c r="D47" s="50"/>
      <c r="E47" s="50"/>
      <c r="F47" s="50"/>
      <c r="G47" s="50"/>
      <c r="H47" s="50"/>
      <c r="I47" s="50"/>
      <c r="J47" s="50"/>
      <c r="K47" s="50"/>
      <c r="L47" s="50"/>
      <c r="M47" s="51"/>
      <c r="N47" s="51"/>
      <c r="O47" s="50"/>
      <c r="P47" s="52"/>
      <c r="Q47" s="50"/>
      <c r="R47" s="51"/>
      <c r="S47" s="50"/>
      <c r="T47" s="50"/>
      <c r="U47" s="50"/>
    </row>
    <row r="48" ht="12.75" customHeight="1">
      <c r="A48" s="50"/>
      <c r="B48" s="50"/>
      <c r="C48" s="50"/>
      <c r="D48" s="50"/>
      <c r="E48" s="50"/>
      <c r="F48" s="50"/>
      <c r="G48" s="50"/>
      <c r="H48" s="50"/>
      <c r="I48" s="50"/>
      <c r="J48" s="50"/>
      <c r="K48" s="50"/>
      <c r="L48" s="50"/>
      <c r="M48" s="51"/>
      <c r="N48" s="51"/>
      <c r="O48" s="50"/>
      <c r="P48" s="52"/>
      <c r="Q48" s="50"/>
      <c r="R48" s="51"/>
      <c r="S48" s="50"/>
      <c r="T48" s="50"/>
      <c r="U48" s="50"/>
    </row>
    <row r="49" ht="12.75" customHeight="1">
      <c r="A49" s="50"/>
      <c r="B49" s="50"/>
      <c r="C49" s="50"/>
      <c r="D49" s="50"/>
      <c r="E49" s="50"/>
      <c r="F49" s="50"/>
      <c r="G49" s="50"/>
      <c r="H49" s="50"/>
      <c r="I49" s="50"/>
      <c r="J49" s="50"/>
      <c r="K49" s="50"/>
      <c r="L49" s="50"/>
      <c r="M49" s="51"/>
      <c r="N49" s="51"/>
      <c r="O49" s="50"/>
      <c r="P49" s="52"/>
      <c r="Q49" s="50"/>
      <c r="R49" s="51"/>
      <c r="S49" s="50"/>
      <c r="T49" s="50"/>
      <c r="U49" s="50"/>
    </row>
    <row r="50" ht="12.75" customHeight="1">
      <c r="A50" s="50"/>
      <c r="B50" s="50"/>
      <c r="C50" s="50"/>
      <c r="D50" s="50"/>
      <c r="E50" s="50"/>
      <c r="F50" s="50"/>
      <c r="G50" s="50"/>
      <c r="H50" s="50"/>
      <c r="I50" s="50"/>
      <c r="J50" s="50"/>
      <c r="K50" s="50"/>
      <c r="L50" s="50"/>
      <c r="M50" s="51"/>
      <c r="N50" s="51"/>
      <c r="O50" s="50"/>
      <c r="P50" s="52"/>
      <c r="Q50" s="50"/>
      <c r="R50" s="51"/>
      <c r="S50" s="50"/>
      <c r="T50" s="50"/>
      <c r="U50" s="50"/>
    </row>
    <row r="51" ht="12.75" customHeight="1">
      <c r="A51" s="50"/>
      <c r="B51" s="50"/>
      <c r="C51" s="50"/>
      <c r="D51" s="50"/>
      <c r="E51" s="50"/>
      <c r="F51" s="50"/>
      <c r="G51" s="50"/>
      <c r="H51" s="50"/>
      <c r="I51" s="50"/>
      <c r="J51" s="50"/>
      <c r="K51" s="50"/>
      <c r="L51" s="50"/>
      <c r="M51" s="51"/>
      <c r="N51" s="51"/>
      <c r="O51" s="50"/>
      <c r="P51" s="52"/>
      <c r="Q51" s="50"/>
      <c r="R51" s="51"/>
      <c r="S51" s="50"/>
      <c r="T51" s="50"/>
      <c r="U51" s="50"/>
    </row>
    <row r="52" ht="12.75" customHeight="1">
      <c r="A52" s="50"/>
      <c r="B52" s="50"/>
      <c r="C52" s="50"/>
      <c r="D52" s="50"/>
      <c r="E52" s="50"/>
      <c r="F52" s="50"/>
      <c r="G52" s="50"/>
      <c r="H52" s="50"/>
      <c r="I52" s="50"/>
      <c r="J52" s="50"/>
      <c r="K52" s="50"/>
      <c r="L52" s="50"/>
      <c r="M52" s="51"/>
      <c r="N52" s="51"/>
      <c r="O52" s="50"/>
      <c r="P52" s="52"/>
      <c r="Q52" s="50"/>
      <c r="R52" s="51"/>
      <c r="S52" s="50"/>
      <c r="T52" s="50"/>
      <c r="U52" s="50"/>
    </row>
    <row r="53" ht="12.75" customHeight="1">
      <c r="A53" s="50"/>
      <c r="B53" s="50"/>
      <c r="C53" s="50"/>
      <c r="D53" s="50"/>
      <c r="E53" s="50"/>
      <c r="F53" s="50"/>
      <c r="G53" s="50"/>
      <c r="H53" s="50"/>
      <c r="I53" s="50"/>
      <c r="J53" s="50"/>
      <c r="K53" s="50"/>
      <c r="L53" s="50"/>
      <c r="M53" s="51"/>
      <c r="N53" s="51"/>
      <c r="O53" s="50"/>
      <c r="P53" s="52"/>
      <c r="Q53" s="50"/>
      <c r="R53" s="51"/>
      <c r="S53" s="50"/>
      <c r="T53" s="50"/>
      <c r="U53" s="50"/>
    </row>
    <row r="54" ht="12.75" customHeight="1">
      <c r="A54" s="50"/>
      <c r="B54" s="50"/>
      <c r="C54" s="50"/>
      <c r="D54" s="50"/>
      <c r="E54" s="50"/>
      <c r="F54" s="50"/>
      <c r="G54" s="50"/>
      <c r="H54" s="50"/>
      <c r="I54" s="50"/>
      <c r="J54" s="50"/>
      <c r="K54" s="50"/>
      <c r="L54" s="50"/>
      <c r="M54" s="51"/>
      <c r="N54" s="51"/>
      <c r="O54" s="50"/>
      <c r="P54" s="52"/>
      <c r="Q54" s="50"/>
      <c r="R54" s="51"/>
      <c r="S54" s="50"/>
      <c r="T54" s="50"/>
      <c r="U54" s="50"/>
    </row>
    <row r="55" ht="12.75" customHeight="1">
      <c r="A55" s="50"/>
      <c r="B55" s="50"/>
      <c r="C55" s="50"/>
      <c r="D55" s="50"/>
      <c r="E55" s="50"/>
      <c r="F55" s="50"/>
      <c r="G55" s="50"/>
      <c r="H55" s="50"/>
      <c r="I55" s="50"/>
      <c r="J55" s="50"/>
      <c r="K55" s="50"/>
      <c r="L55" s="50"/>
      <c r="M55" s="51"/>
      <c r="N55" s="51"/>
      <c r="O55" s="50"/>
      <c r="P55" s="52"/>
      <c r="Q55" s="50"/>
      <c r="R55" s="51"/>
      <c r="S55" s="50"/>
      <c r="T55" s="50"/>
      <c r="U55" s="50"/>
    </row>
    <row r="56" ht="12.75" customHeight="1">
      <c r="A56" s="50"/>
      <c r="B56" s="50"/>
      <c r="C56" s="50"/>
      <c r="D56" s="50"/>
      <c r="E56" s="50"/>
      <c r="F56" s="50"/>
      <c r="G56" s="50"/>
      <c r="H56" s="50"/>
      <c r="I56" s="50"/>
      <c r="J56" s="50"/>
      <c r="K56" s="50"/>
      <c r="L56" s="50"/>
      <c r="M56" s="51"/>
      <c r="N56" s="51"/>
      <c r="O56" s="50"/>
      <c r="P56" s="52"/>
      <c r="Q56" s="50"/>
      <c r="R56" s="51"/>
      <c r="S56" s="50"/>
      <c r="T56" s="50"/>
      <c r="U56" s="50"/>
    </row>
    <row r="57" ht="12.75" customHeight="1">
      <c r="A57" s="50"/>
      <c r="B57" s="50"/>
      <c r="C57" s="50"/>
      <c r="D57" s="50"/>
      <c r="E57" s="50"/>
      <c r="F57" s="50"/>
      <c r="G57" s="50"/>
      <c r="H57" s="50"/>
      <c r="I57" s="50"/>
      <c r="J57" s="50"/>
      <c r="K57" s="50"/>
      <c r="L57" s="50"/>
      <c r="M57" s="51"/>
      <c r="N57" s="51"/>
      <c r="O57" s="50"/>
      <c r="P57" s="52"/>
      <c r="Q57" s="50"/>
      <c r="R57" s="51"/>
      <c r="S57" s="50"/>
      <c r="T57" s="50"/>
      <c r="U57" s="50"/>
    </row>
    <row r="58" ht="12.75" customHeight="1">
      <c r="A58" s="50"/>
      <c r="B58" s="50"/>
      <c r="C58" s="50"/>
      <c r="D58" s="50"/>
      <c r="E58" s="50"/>
      <c r="F58" s="50"/>
      <c r="G58" s="50"/>
      <c r="H58" s="50"/>
      <c r="I58" s="50"/>
      <c r="J58" s="50"/>
      <c r="K58" s="50"/>
      <c r="L58" s="50"/>
      <c r="M58" s="51"/>
      <c r="N58" s="51"/>
      <c r="O58" s="50"/>
      <c r="P58" s="52"/>
      <c r="Q58" s="50"/>
      <c r="R58" s="51"/>
      <c r="S58" s="50"/>
      <c r="T58" s="50"/>
      <c r="U58" s="50"/>
    </row>
    <row r="59" ht="12.75" customHeight="1">
      <c r="A59" s="50"/>
      <c r="B59" s="50"/>
      <c r="C59" s="50"/>
      <c r="D59" s="50"/>
      <c r="E59" s="50"/>
      <c r="F59" s="50"/>
      <c r="G59" s="50"/>
      <c r="H59" s="50"/>
      <c r="I59" s="50"/>
      <c r="J59" s="50"/>
      <c r="K59" s="50"/>
      <c r="L59" s="50"/>
      <c r="M59" s="51"/>
      <c r="N59" s="51"/>
      <c r="O59" s="50"/>
      <c r="P59" s="52"/>
      <c r="Q59" s="50"/>
      <c r="R59" s="51"/>
      <c r="S59" s="50"/>
      <c r="T59" s="50"/>
      <c r="U59" s="50"/>
    </row>
    <row r="60" ht="12.75" customHeight="1">
      <c r="A60" s="50"/>
      <c r="B60" s="50"/>
      <c r="C60" s="50"/>
      <c r="D60" s="50"/>
      <c r="E60" s="50"/>
      <c r="F60" s="50"/>
      <c r="G60" s="50"/>
      <c r="H60" s="50"/>
      <c r="I60" s="50"/>
      <c r="J60" s="50"/>
      <c r="K60" s="50"/>
      <c r="L60" s="50"/>
      <c r="M60" s="51"/>
      <c r="N60" s="51"/>
      <c r="O60" s="50"/>
      <c r="P60" s="52"/>
      <c r="Q60" s="50"/>
      <c r="R60" s="51"/>
      <c r="S60" s="50"/>
      <c r="T60" s="50"/>
      <c r="U60" s="50"/>
    </row>
    <row r="61" ht="12.75" customHeight="1">
      <c r="A61" s="50"/>
      <c r="B61" s="50"/>
      <c r="C61" s="50"/>
      <c r="D61" s="50"/>
      <c r="E61" s="50"/>
      <c r="F61" s="50"/>
      <c r="G61" s="50"/>
      <c r="H61" s="50"/>
      <c r="I61" s="50"/>
      <c r="J61" s="50"/>
      <c r="K61" s="50"/>
      <c r="L61" s="50"/>
      <c r="M61" s="51"/>
      <c r="N61" s="51"/>
      <c r="O61" s="50"/>
      <c r="P61" s="52"/>
      <c r="Q61" s="50"/>
      <c r="R61" s="51"/>
      <c r="S61" s="50"/>
      <c r="T61" s="50"/>
      <c r="U61" s="50"/>
    </row>
    <row r="62" ht="12.75" customHeight="1">
      <c r="A62" s="50"/>
      <c r="B62" s="50"/>
      <c r="C62" s="50"/>
      <c r="D62" s="50"/>
      <c r="E62" s="50"/>
      <c r="F62" s="50"/>
      <c r="G62" s="50"/>
      <c r="H62" s="50"/>
      <c r="I62" s="50"/>
      <c r="J62" s="50"/>
      <c r="K62" s="50"/>
      <c r="L62" s="50"/>
      <c r="M62" s="51"/>
      <c r="N62" s="51"/>
      <c r="O62" s="50"/>
      <c r="P62" s="52"/>
      <c r="Q62" s="50"/>
      <c r="R62" s="51"/>
      <c r="S62" s="50"/>
      <c r="T62" s="50"/>
      <c r="U62" s="50"/>
    </row>
    <row r="63" ht="12.75" customHeight="1">
      <c r="A63" s="50"/>
      <c r="B63" s="50"/>
      <c r="C63" s="50"/>
      <c r="D63" s="50"/>
      <c r="E63" s="50"/>
      <c r="F63" s="50"/>
      <c r="G63" s="50"/>
      <c r="H63" s="50"/>
      <c r="I63" s="50"/>
      <c r="J63" s="50"/>
      <c r="K63" s="50"/>
      <c r="L63" s="50"/>
      <c r="M63" s="51"/>
      <c r="N63" s="51"/>
      <c r="O63" s="50"/>
      <c r="P63" s="52"/>
      <c r="Q63" s="50"/>
      <c r="R63" s="51"/>
      <c r="S63" s="50"/>
      <c r="T63" s="50"/>
      <c r="U63" s="50"/>
    </row>
    <row r="64" ht="12.75" customHeight="1">
      <c r="A64" s="50"/>
      <c r="B64" s="50"/>
      <c r="C64" s="50"/>
      <c r="D64" s="50"/>
      <c r="E64" s="50"/>
      <c r="F64" s="50"/>
      <c r="G64" s="50"/>
      <c r="H64" s="50"/>
      <c r="I64" s="50"/>
      <c r="J64" s="50"/>
      <c r="K64" s="50"/>
      <c r="L64" s="50"/>
      <c r="M64" s="51"/>
      <c r="N64" s="51"/>
      <c r="O64" s="50"/>
      <c r="P64" s="52"/>
      <c r="Q64" s="50"/>
      <c r="R64" s="51"/>
      <c r="S64" s="50"/>
      <c r="T64" s="50"/>
      <c r="U64" s="50"/>
    </row>
    <row r="65" ht="12.75" customHeight="1">
      <c r="A65" s="50"/>
      <c r="B65" s="50"/>
      <c r="C65" s="50"/>
      <c r="D65" s="50"/>
      <c r="E65" s="50"/>
      <c r="F65" s="50"/>
      <c r="G65" s="50"/>
      <c r="H65" s="50"/>
      <c r="I65" s="50"/>
      <c r="J65" s="50"/>
      <c r="K65" s="50"/>
      <c r="L65" s="50"/>
      <c r="M65" s="51"/>
      <c r="N65" s="51"/>
      <c r="O65" s="50"/>
      <c r="P65" s="52"/>
      <c r="Q65" s="50"/>
      <c r="R65" s="51"/>
      <c r="S65" s="50"/>
      <c r="T65" s="50"/>
      <c r="U65" s="50"/>
    </row>
    <row r="66" ht="12.75" customHeight="1">
      <c r="A66" s="50"/>
      <c r="B66" s="50"/>
      <c r="C66" s="50"/>
      <c r="D66" s="50"/>
      <c r="E66" s="50"/>
      <c r="F66" s="50"/>
      <c r="G66" s="50"/>
      <c r="H66" s="50"/>
      <c r="I66" s="50"/>
      <c r="J66" s="50"/>
      <c r="K66" s="50"/>
      <c r="L66" s="50"/>
      <c r="M66" s="51"/>
      <c r="N66" s="51"/>
      <c r="O66" s="50"/>
      <c r="P66" s="52"/>
      <c r="Q66" s="50"/>
      <c r="R66" s="51"/>
      <c r="S66" s="50"/>
      <c r="T66" s="50"/>
      <c r="U66" s="50"/>
    </row>
    <row r="67" ht="12.75" customHeight="1">
      <c r="A67" s="50"/>
      <c r="B67" s="50"/>
      <c r="C67" s="50"/>
      <c r="D67" s="50"/>
      <c r="E67" s="50"/>
      <c r="F67" s="50"/>
      <c r="G67" s="50"/>
      <c r="H67" s="50"/>
      <c r="I67" s="50"/>
      <c r="J67" s="50"/>
      <c r="K67" s="50"/>
      <c r="L67" s="50"/>
      <c r="M67" s="51"/>
      <c r="N67" s="51"/>
      <c r="O67" s="50"/>
      <c r="P67" s="52"/>
      <c r="Q67" s="50"/>
      <c r="R67" s="51"/>
      <c r="S67" s="50"/>
      <c r="T67" s="50"/>
      <c r="U67" s="50"/>
    </row>
    <row r="68" ht="12.75" customHeight="1">
      <c r="A68" s="50"/>
      <c r="B68" s="50"/>
      <c r="C68" s="50"/>
      <c r="D68" s="50"/>
      <c r="E68" s="50"/>
      <c r="F68" s="50"/>
      <c r="G68" s="50"/>
      <c r="H68" s="50"/>
      <c r="I68" s="50"/>
      <c r="J68" s="50"/>
      <c r="K68" s="50"/>
      <c r="L68" s="50"/>
      <c r="M68" s="51"/>
      <c r="N68" s="51"/>
      <c r="O68" s="50"/>
      <c r="P68" s="52"/>
      <c r="Q68" s="50"/>
      <c r="R68" s="51"/>
      <c r="S68" s="50"/>
      <c r="T68" s="50"/>
      <c r="U68" s="50"/>
    </row>
    <row r="69" ht="12.75" customHeight="1">
      <c r="A69" s="50"/>
      <c r="B69" s="50"/>
      <c r="C69" s="50"/>
      <c r="D69" s="50"/>
      <c r="E69" s="50"/>
      <c r="F69" s="50"/>
      <c r="G69" s="50"/>
      <c r="H69" s="50"/>
      <c r="I69" s="50"/>
      <c r="J69" s="50"/>
      <c r="K69" s="50"/>
      <c r="L69" s="50"/>
      <c r="M69" s="51"/>
      <c r="N69" s="51"/>
      <c r="O69" s="50"/>
      <c r="P69" s="52"/>
      <c r="Q69" s="50"/>
      <c r="R69" s="51"/>
      <c r="S69" s="50"/>
      <c r="T69" s="50"/>
      <c r="U69" s="50"/>
    </row>
    <row r="70" ht="12.75" customHeight="1">
      <c r="A70" s="50"/>
      <c r="B70" s="50"/>
      <c r="C70" s="50"/>
      <c r="D70" s="50"/>
      <c r="E70" s="50"/>
      <c r="F70" s="50"/>
      <c r="G70" s="50"/>
      <c r="H70" s="50"/>
      <c r="I70" s="50"/>
      <c r="J70" s="50"/>
      <c r="K70" s="50"/>
      <c r="L70" s="50"/>
      <c r="M70" s="51"/>
      <c r="N70" s="51"/>
      <c r="O70" s="50"/>
      <c r="P70" s="52"/>
      <c r="Q70" s="50"/>
      <c r="R70" s="51"/>
      <c r="S70" s="50"/>
      <c r="T70" s="50"/>
      <c r="U70" s="50"/>
    </row>
    <row r="71" ht="12.75" customHeight="1">
      <c r="A71" s="50"/>
      <c r="B71" s="50"/>
      <c r="C71" s="50"/>
      <c r="D71" s="50"/>
      <c r="E71" s="50"/>
      <c r="F71" s="50"/>
      <c r="G71" s="50"/>
      <c r="H71" s="50"/>
      <c r="I71" s="50"/>
      <c r="J71" s="50"/>
      <c r="K71" s="50"/>
      <c r="L71" s="50"/>
      <c r="M71" s="51"/>
      <c r="N71" s="51"/>
      <c r="O71" s="50"/>
      <c r="P71" s="52"/>
      <c r="Q71" s="50"/>
      <c r="R71" s="51"/>
      <c r="S71" s="50"/>
      <c r="T71" s="50"/>
      <c r="U71" s="50"/>
    </row>
    <row r="72" ht="12.75" customHeight="1">
      <c r="A72" s="50"/>
      <c r="B72" s="50"/>
      <c r="C72" s="50"/>
      <c r="D72" s="50"/>
      <c r="E72" s="50"/>
      <c r="F72" s="50"/>
      <c r="G72" s="50"/>
      <c r="H72" s="50"/>
      <c r="I72" s="50"/>
      <c r="J72" s="50"/>
      <c r="K72" s="50"/>
      <c r="L72" s="50"/>
      <c r="M72" s="51"/>
      <c r="N72" s="51"/>
      <c r="O72" s="50"/>
      <c r="P72" s="52"/>
      <c r="Q72" s="50"/>
      <c r="R72" s="51"/>
      <c r="S72" s="50"/>
      <c r="T72" s="50"/>
      <c r="U72" s="50"/>
    </row>
    <row r="73" ht="12.75" customHeight="1">
      <c r="A73" s="50"/>
      <c r="B73" s="50"/>
      <c r="C73" s="50"/>
      <c r="D73" s="50"/>
      <c r="E73" s="50"/>
      <c r="F73" s="50"/>
      <c r="G73" s="50"/>
      <c r="H73" s="50"/>
      <c r="I73" s="50"/>
      <c r="J73" s="50"/>
      <c r="K73" s="50"/>
      <c r="L73" s="50"/>
      <c r="M73" s="51"/>
      <c r="N73" s="51"/>
      <c r="O73" s="50"/>
      <c r="P73" s="52"/>
      <c r="Q73" s="50"/>
      <c r="R73" s="51"/>
      <c r="S73" s="50"/>
      <c r="T73" s="50"/>
      <c r="U73" s="50"/>
    </row>
    <row r="74" ht="12.75" customHeight="1">
      <c r="A74" s="50"/>
      <c r="B74" s="50"/>
      <c r="C74" s="50"/>
      <c r="D74" s="50"/>
      <c r="E74" s="50"/>
      <c r="F74" s="50"/>
      <c r="G74" s="50"/>
      <c r="H74" s="50"/>
      <c r="I74" s="50"/>
      <c r="J74" s="50"/>
      <c r="K74" s="50"/>
      <c r="L74" s="50"/>
      <c r="M74" s="51"/>
      <c r="N74" s="51"/>
      <c r="O74" s="50"/>
      <c r="P74" s="52"/>
      <c r="Q74" s="50"/>
      <c r="R74" s="51"/>
      <c r="S74" s="50"/>
      <c r="T74" s="50"/>
      <c r="U74" s="50"/>
    </row>
    <row r="75" ht="12.75" customHeight="1">
      <c r="A75" s="50"/>
      <c r="B75" s="50"/>
      <c r="C75" s="50"/>
      <c r="D75" s="50"/>
      <c r="E75" s="50"/>
      <c r="F75" s="50"/>
      <c r="G75" s="50"/>
      <c r="H75" s="50"/>
      <c r="I75" s="50"/>
      <c r="J75" s="50"/>
      <c r="K75" s="50"/>
      <c r="L75" s="50"/>
      <c r="M75" s="51"/>
      <c r="N75" s="51"/>
      <c r="O75" s="50"/>
      <c r="P75" s="52"/>
      <c r="Q75" s="50"/>
      <c r="R75" s="51"/>
      <c r="S75" s="50"/>
      <c r="T75" s="50"/>
      <c r="U75" s="50"/>
    </row>
    <row r="76" ht="12.75" customHeight="1">
      <c r="A76" s="50"/>
      <c r="B76" s="50"/>
      <c r="C76" s="50"/>
      <c r="D76" s="50"/>
      <c r="E76" s="50"/>
      <c r="F76" s="50"/>
      <c r="G76" s="50"/>
      <c r="H76" s="50"/>
      <c r="I76" s="50"/>
      <c r="J76" s="50"/>
      <c r="K76" s="50"/>
      <c r="L76" s="50"/>
      <c r="M76" s="51"/>
      <c r="N76" s="51"/>
      <c r="O76" s="50"/>
      <c r="P76" s="52"/>
      <c r="Q76" s="50"/>
      <c r="R76" s="51"/>
      <c r="S76" s="50"/>
      <c r="T76" s="50"/>
      <c r="U76" s="50"/>
    </row>
    <row r="77" ht="12.75" customHeight="1">
      <c r="A77" s="50"/>
      <c r="B77" s="50"/>
      <c r="C77" s="50"/>
      <c r="D77" s="50"/>
      <c r="E77" s="50"/>
      <c r="F77" s="50"/>
      <c r="G77" s="50"/>
      <c r="H77" s="50"/>
      <c r="I77" s="50"/>
      <c r="J77" s="50"/>
      <c r="K77" s="50"/>
      <c r="L77" s="50"/>
      <c r="M77" s="51"/>
      <c r="N77" s="51"/>
      <c r="O77" s="50"/>
      <c r="P77" s="52"/>
      <c r="Q77" s="50"/>
      <c r="R77" s="51"/>
      <c r="S77" s="50"/>
      <c r="T77" s="50"/>
      <c r="U77" s="50"/>
    </row>
    <row r="78" ht="12.75" customHeight="1">
      <c r="A78" s="50"/>
      <c r="B78" s="50"/>
      <c r="C78" s="50"/>
      <c r="D78" s="50"/>
      <c r="E78" s="50"/>
      <c r="F78" s="50"/>
      <c r="G78" s="50"/>
      <c r="H78" s="50"/>
      <c r="I78" s="50"/>
      <c r="J78" s="50"/>
      <c r="K78" s="50"/>
      <c r="L78" s="50"/>
      <c r="M78" s="51"/>
      <c r="N78" s="51"/>
      <c r="O78" s="50"/>
      <c r="P78" s="52"/>
      <c r="Q78" s="50"/>
      <c r="R78" s="51"/>
      <c r="S78" s="50"/>
      <c r="T78" s="50"/>
      <c r="U78" s="50"/>
    </row>
    <row r="79" ht="12.75" customHeight="1">
      <c r="A79" s="50"/>
      <c r="B79" s="50"/>
      <c r="C79" s="50"/>
      <c r="D79" s="50"/>
      <c r="E79" s="50"/>
      <c r="F79" s="50"/>
      <c r="G79" s="50"/>
      <c r="H79" s="50"/>
      <c r="I79" s="50"/>
      <c r="J79" s="50"/>
      <c r="K79" s="50"/>
      <c r="L79" s="50"/>
      <c r="M79" s="51"/>
      <c r="N79" s="51"/>
      <c r="O79" s="50"/>
      <c r="P79" s="52"/>
      <c r="Q79" s="50"/>
      <c r="R79" s="51"/>
      <c r="S79" s="50"/>
      <c r="T79" s="50"/>
      <c r="U79" s="50"/>
    </row>
    <row r="80" ht="12.75" customHeight="1">
      <c r="A80" s="50"/>
      <c r="B80" s="50"/>
      <c r="C80" s="50"/>
      <c r="D80" s="50"/>
      <c r="E80" s="50"/>
      <c r="F80" s="50"/>
      <c r="G80" s="50"/>
      <c r="H80" s="50"/>
      <c r="I80" s="50"/>
      <c r="J80" s="50"/>
      <c r="K80" s="50"/>
      <c r="L80" s="50"/>
      <c r="M80" s="51"/>
      <c r="N80" s="51"/>
      <c r="O80" s="50"/>
      <c r="P80" s="52"/>
      <c r="Q80" s="50"/>
      <c r="R80" s="51"/>
      <c r="S80" s="50"/>
      <c r="T80" s="50"/>
      <c r="U80" s="50"/>
    </row>
    <row r="81" ht="12.75" customHeight="1">
      <c r="A81" s="50"/>
      <c r="B81" s="50"/>
      <c r="C81" s="50"/>
      <c r="D81" s="50"/>
      <c r="E81" s="50"/>
      <c r="F81" s="50"/>
      <c r="G81" s="50"/>
      <c r="H81" s="50"/>
      <c r="I81" s="50"/>
      <c r="J81" s="50"/>
      <c r="K81" s="50"/>
      <c r="L81" s="50"/>
      <c r="M81" s="51"/>
      <c r="N81" s="51"/>
      <c r="O81" s="50"/>
      <c r="P81" s="52"/>
      <c r="Q81" s="50"/>
      <c r="R81" s="51"/>
      <c r="S81" s="50"/>
      <c r="T81" s="50"/>
      <c r="U81" s="50"/>
    </row>
    <row r="82" ht="12.75" customHeight="1">
      <c r="A82" s="50"/>
      <c r="B82" s="50"/>
      <c r="C82" s="50"/>
      <c r="D82" s="50"/>
      <c r="E82" s="50"/>
      <c r="F82" s="50"/>
      <c r="G82" s="50"/>
      <c r="H82" s="50"/>
      <c r="I82" s="50"/>
      <c r="J82" s="50"/>
      <c r="K82" s="50"/>
      <c r="L82" s="50"/>
      <c r="M82" s="51"/>
      <c r="N82" s="51"/>
      <c r="O82" s="50"/>
      <c r="P82" s="52"/>
      <c r="Q82" s="50"/>
      <c r="R82" s="51"/>
      <c r="S82" s="50"/>
      <c r="T82" s="50"/>
      <c r="U82" s="50"/>
    </row>
    <row r="83" ht="12.75" customHeight="1">
      <c r="A83" s="50"/>
      <c r="B83" s="50"/>
      <c r="C83" s="50"/>
      <c r="D83" s="50"/>
      <c r="E83" s="50"/>
      <c r="F83" s="50"/>
      <c r="G83" s="50"/>
      <c r="H83" s="50"/>
      <c r="I83" s="50"/>
      <c r="J83" s="50"/>
      <c r="K83" s="50"/>
      <c r="L83" s="50"/>
      <c r="M83" s="51"/>
      <c r="N83" s="51"/>
      <c r="O83" s="50"/>
      <c r="P83" s="52"/>
      <c r="Q83" s="50"/>
      <c r="R83" s="51"/>
      <c r="S83" s="50"/>
      <c r="T83" s="50"/>
      <c r="U83" s="50"/>
    </row>
    <row r="84" ht="12.75" customHeight="1">
      <c r="A84" s="50"/>
      <c r="B84" s="50"/>
      <c r="C84" s="50"/>
      <c r="D84" s="50"/>
      <c r="E84" s="50"/>
      <c r="F84" s="50"/>
      <c r="G84" s="50"/>
      <c r="H84" s="50"/>
      <c r="I84" s="50"/>
      <c r="J84" s="50"/>
      <c r="K84" s="50"/>
      <c r="L84" s="50"/>
      <c r="M84" s="51"/>
      <c r="N84" s="51"/>
      <c r="O84" s="50"/>
      <c r="P84" s="52"/>
      <c r="Q84" s="50"/>
      <c r="R84" s="51"/>
      <c r="S84" s="50"/>
      <c r="T84" s="50"/>
      <c r="U84" s="50"/>
    </row>
    <row r="85" ht="12.75" customHeight="1">
      <c r="A85" s="50"/>
      <c r="B85" s="50"/>
      <c r="C85" s="50"/>
      <c r="D85" s="50"/>
      <c r="E85" s="50"/>
      <c r="F85" s="50"/>
      <c r="G85" s="50"/>
      <c r="H85" s="50"/>
      <c r="I85" s="50"/>
      <c r="J85" s="50"/>
      <c r="K85" s="50"/>
      <c r="L85" s="50"/>
      <c r="M85" s="51"/>
      <c r="N85" s="51"/>
      <c r="O85" s="50"/>
      <c r="P85" s="52"/>
      <c r="Q85" s="50"/>
      <c r="R85" s="51"/>
      <c r="S85" s="50"/>
      <c r="T85" s="50"/>
      <c r="U85" s="50"/>
    </row>
    <row r="86" ht="12.75" customHeight="1">
      <c r="A86" s="50"/>
      <c r="B86" s="50"/>
      <c r="C86" s="50"/>
      <c r="D86" s="50"/>
      <c r="E86" s="50"/>
      <c r="F86" s="50"/>
      <c r="G86" s="50"/>
      <c r="H86" s="50"/>
      <c r="I86" s="50"/>
      <c r="J86" s="50"/>
      <c r="K86" s="50"/>
      <c r="L86" s="50"/>
      <c r="M86" s="51"/>
      <c r="N86" s="51"/>
      <c r="O86" s="50"/>
      <c r="P86" s="52"/>
      <c r="Q86" s="50"/>
      <c r="R86" s="51"/>
      <c r="S86" s="50"/>
      <c r="T86" s="50"/>
      <c r="U86" s="50"/>
    </row>
    <row r="87" ht="12.75" customHeight="1">
      <c r="A87" s="50"/>
      <c r="B87" s="50"/>
      <c r="C87" s="50"/>
      <c r="D87" s="50"/>
      <c r="E87" s="50"/>
      <c r="F87" s="50"/>
      <c r="G87" s="50"/>
      <c r="H87" s="50"/>
      <c r="I87" s="50"/>
      <c r="J87" s="50"/>
      <c r="K87" s="50"/>
      <c r="L87" s="50"/>
      <c r="M87" s="51"/>
      <c r="N87" s="51"/>
      <c r="O87" s="50"/>
      <c r="P87" s="52"/>
      <c r="Q87" s="50"/>
      <c r="R87" s="51"/>
      <c r="S87" s="50"/>
      <c r="T87" s="50"/>
      <c r="U87" s="50"/>
    </row>
    <row r="88" ht="12.75" customHeight="1">
      <c r="A88" s="50"/>
      <c r="B88" s="50"/>
      <c r="C88" s="50"/>
      <c r="D88" s="50"/>
      <c r="E88" s="50"/>
      <c r="F88" s="50"/>
      <c r="G88" s="50"/>
      <c r="H88" s="50"/>
      <c r="I88" s="50"/>
      <c r="J88" s="50"/>
      <c r="K88" s="50"/>
      <c r="L88" s="50"/>
      <c r="M88" s="51"/>
      <c r="N88" s="51"/>
      <c r="O88" s="50"/>
      <c r="P88" s="52"/>
      <c r="Q88" s="50"/>
      <c r="R88" s="51"/>
      <c r="S88" s="50"/>
      <c r="T88" s="50"/>
      <c r="U88" s="50"/>
    </row>
    <row r="89" ht="12.75" customHeight="1">
      <c r="A89" s="50"/>
      <c r="B89" s="50"/>
      <c r="C89" s="50"/>
      <c r="D89" s="50"/>
      <c r="E89" s="50"/>
      <c r="F89" s="50"/>
      <c r="G89" s="50"/>
      <c r="H89" s="50"/>
      <c r="I89" s="50"/>
      <c r="J89" s="50"/>
      <c r="K89" s="50"/>
      <c r="L89" s="50"/>
      <c r="M89" s="51"/>
      <c r="N89" s="51"/>
      <c r="O89" s="50"/>
      <c r="P89" s="52"/>
      <c r="Q89" s="50"/>
      <c r="R89" s="51"/>
      <c r="S89" s="50"/>
      <c r="T89" s="50"/>
      <c r="U89" s="50"/>
    </row>
    <row r="90" ht="12.75" customHeight="1">
      <c r="A90" s="50"/>
      <c r="B90" s="50"/>
      <c r="C90" s="50"/>
      <c r="D90" s="50"/>
      <c r="E90" s="50"/>
      <c r="F90" s="50"/>
      <c r="G90" s="50"/>
      <c r="H90" s="50"/>
      <c r="I90" s="50"/>
      <c r="J90" s="50"/>
      <c r="K90" s="50"/>
      <c r="L90" s="50"/>
      <c r="M90" s="51"/>
      <c r="N90" s="51"/>
      <c r="O90" s="50"/>
      <c r="P90" s="52"/>
      <c r="Q90" s="50"/>
      <c r="R90" s="51"/>
      <c r="S90" s="50"/>
      <c r="T90" s="50"/>
      <c r="U90" s="50"/>
    </row>
    <row r="91" ht="12.75" customHeight="1">
      <c r="A91" s="50"/>
      <c r="B91" s="50"/>
      <c r="C91" s="50"/>
      <c r="D91" s="50"/>
      <c r="E91" s="50"/>
      <c r="F91" s="50"/>
      <c r="G91" s="50"/>
      <c r="H91" s="50"/>
      <c r="I91" s="50"/>
      <c r="J91" s="50"/>
      <c r="K91" s="50"/>
      <c r="L91" s="50"/>
      <c r="M91" s="51"/>
      <c r="N91" s="51"/>
      <c r="O91" s="50"/>
      <c r="P91" s="52"/>
      <c r="Q91" s="50"/>
      <c r="R91" s="51"/>
      <c r="S91" s="50"/>
      <c r="T91" s="50"/>
      <c r="U91" s="50"/>
    </row>
    <row r="92" ht="12.75" customHeight="1">
      <c r="A92" s="50"/>
      <c r="B92" s="50"/>
      <c r="C92" s="50"/>
      <c r="D92" s="50"/>
      <c r="E92" s="50"/>
      <c r="F92" s="50"/>
      <c r="G92" s="50"/>
      <c r="H92" s="50"/>
      <c r="I92" s="50"/>
      <c r="J92" s="50"/>
      <c r="K92" s="50"/>
      <c r="L92" s="50"/>
      <c r="M92" s="51"/>
      <c r="N92" s="51"/>
      <c r="O92" s="50"/>
      <c r="P92" s="52"/>
      <c r="Q92" s="50"/>
      <c r="R92" s="51"/>
      <c r="S92" s="50"/>
      <c r="T92" s="50"/>
      <c r="U92" s="50"/>
    </row>
    <row r="93" ht="12.75" customHeight="1">
      <c r="A93" s="50"/>
      <c r="B93" s="50"/>
      <c r="C93" s="50"/>
      <c r="D93" s="50"/>
      <c r="E93" s="50"/>
      <c r="F93" s="50"/>
      <c r="G93" s="50"/>
      <c r="H93" s="50"/>
      <c r="I93" s="50"/>
      <c r="J93" s="50"/>
      <c r="K93" s="50"/>
      <c r="L93" s="50"/>
      <c r="M93" s="51"/>
      <c r="N93" s="51"/>
      <c r="O93" s="50"/>
      <c r="P93" s="52"/>
      <c r="Q93" s="50"/>
      <c r="R93" s="51"/>
      <c r="S93" s="50"/>
      <c r="T93" s="50"/>
      <c r="U93" s="50"/>
    </row>
    <row r="94" ht="12.75" customHeight="1">
      <c r="A94" s="50"/>
      <c r="B94" s="50"/>
      <c r="C94" s="50"/>
      <c r="D94" s="50"/>
      <c r="E94" s="50"/>
      <c r="F94" s="50"/>
      <c r="G94" s="50"/>
      <c r="H94" s="50"/>
      <c r="I94" s="50"/>
      <c r="J94" s="50"/>
      <c r="K94" s="50"/>
      <c r="L94" s="50"/>
      <c r="M94" s="51"/>
      <c r="N94" s="51"/>
      <c r="O94" s="50"/>
      <c r="P94" s="52"/>
      <c r="Q94" s="50"/>
      <c r="R94" s="51"/>
      <c r="S94" s="50"/>
      <c r="T94" s="50"/>
      <c r="U94" s="50"/>
    </row>
    <row r="95" ht="12.75" customHeight="1">
      <c r="A95" s="50"/>
      <c r="B95" s="50"/>
      <c r="C95" s="50"/>
      <c r="D95" s="50"/>
      <c r="E95" s="50"/>
      <c r="F95" s="50"/>
      <c r="G95" s="50"/>
      <c r="H95" s="50"/>
      <c r="I95" s="50"/>
      <c r="J95" s="50"/>
      <c r="K95" s="50"/>
      <c r="L95" s="50"/>
      <c r="M95" s="51"/>
      <c r="N95" s="51"/>
      <c r="O95" s="50"/>
      <c r="P95" s="52"/>
      <c r="Q95" s="50"/>
      <c r="R95" s="51"/>
      <c r="S95" s="50"/>
      <c r="T95" s="50"/>
      <c r="U95" s="50"/>
    </row>
    <row r="96" ht="12.75" customHeight="1">
      <c r="A96" s="50"/>
      <c r="B96" s="50"/>
      <c r="C96" s="50"/>
      <c r="D96" s="50"/>
      <c r="E96" s="50"/>
      <c r="F96" s="50"/>
      <c r="G96" s="50"/>
      <c r="H96" s="50"/>
      <c r="I96" s="50"/>
      <c r="J96" s="50"/>
      <c r="K96" s="50"/>
      <c r="L96" s="50"/>
      <c r="M96" s="51"/>
      <c r="N96" s="51"/>
      <c r="O96" s="50"/>
      <c r="P96" s="52"/>
      <c r="Q96" s="50"/>
      <c r="R96" s="51"/>
      <c r="S96" s="50"/>
      <c r="T96" s="50"/>
      <c r="U96" s="50"/>
    </row>
    <row r="97" ht="12.75" customHeight="1">
      <c r="A97" s="50"/>
      <c r="B97" s="50"/>
      <c r="C97" s="50"/>
      <c r="D97" s="50"/>
      <c r="E97" s="50"/>
      <c r="F97" s="50"/>
      <c r="G97" s="50"/>
      <c r="H97" s="50"/>
      <c r="I97" s="50"/>
      <c r="J97" s="50"/>
      <c r="K97" s="50"/>
      <c r="L97" s="50"/>
      <c r="M97" s="51"/>
      <c r="N97" s="51"/>
      <c r="O97" s="50"/>
      <c r="P97" s="52"/>
      <c r="Q97" s="50"/>
      <c r="R97" s="51"/>
      <c r="S97" s="50"/>
      <c r="T97" s="50"/>
      <c r="U97" s="50"/>
    </row>
    <row r="98" ht="12.75" customHeight="1">
      <c r="A98" s="50"/>
      <c r="B98" s="50"/>
      <c r="C98" s="50"/>
      <c r="D98" s="50"/>
      <c r="E98" s="50"/>
      <c r="F98" s="50"/>
      <c r="G98" s="50"/>
      <c r="H98" s="50"/>
      <c r="I98" s="50"/>
      <c r="J98" s="50"/>
      <c r="K98" s="50"/>
      <c r="L98" s="50"/>
      <c r="M98" s="51"/>
      <c r="N98" s="51"/>
      <c r="O98" s="50"/>
      <c r="P98" s="52"/>
      <c r="Q98" s="50"/>
      <c r="R98" s="51"/>
      <c r="S98" s="50"/>
      <c r="T98" s="50"/>
      <c r="U98" s="50"/>
    </row>
    <row r="99" ht="12.75" customHeight="1">
      <c r="A99" s="50"/>
      <c r="B99" s="50"/>
      <c r="C99" s="50"/>
      <c r="D99" s="50"/>
      <c r="E99" s="50"/>
      <c r="F99" s="50"/>
      <c r="G99" s="50"/>
      <c r="H99" s="50"/>
      <c r="I99" s="50"/>
      <c r="J99" s="50"/>
      <c r="K99" s="50"/>
      <c r="L99" s="50"/>
      <c r="M99" s="51"/>
      <c r="N99" s="51"/>
      <c r="O99" s="50"/>
      <c r="P99" s="52"/>
      <c r="Q99" s="50"/>
      <c r="R99" s="51"/>
      <c r="S99" s="50"/>
      <c r="T99" s="50"/>
      <c r="U99" s="50"/>
    </row>
    <row r="100" ht="12.75" customHeight="1">
      <c r="A100" s="50"/>
      <c r="B100" s="50"/>
      <c r="C100" s="50"/>
      <c r="D100" s="50"/>
      <c r="E100" s="50"/>
      <c r="F100" s="50"/>
      <c r="G100" s="50"/>
      <c r="H100" s="50"/>
      <c r="I100" s="50"/>
      <c r="J100" s="50"/>
      <c r="K100" s="50"/>
      <c r="L100" s="50"/>
      <c r="M100" s="51"/>
      <c r="N100" s="51"/>
      <c r="O100" s="50"/>
      <c r="P100" s="52"/>
      <c r="Q100" s="50"/>
      <c r="R100" s="51"/>
      <c r="S100" s="50"/>
      <c r="T100" s="50"/>
      <c r="U100" s="50"/>
    </row>
    <row r="101" ht="12.75" customHeight="1">
      <c r="A101" s="50"/>
      <c r="B101" s="50"/>
      <c r="C101" s="50"/>
      <c r="D101" s="50"/>
      <c r="E101" s="50"/>
      <c r="F101" s="50"/>
      <c r="G101" s="50"/>
      <c r="H101" s="50"/>
      <c r="I101" s="50"/>
      <c r="J101" s="50"/>
      <c r="K101" s="50"/>
      <c r="L101" s="50"/>
      <c r="M101" s="51"/>
      <c r="N101" s="51"/>
      <c r="O101" s="50"/>
      <c r="P101" s="52"/>
      <c r="Q101" s="50"/>
      <c r="R101" s="51"/>
      <c r="S101" s="50"/>
      <c r="T101" s="50"/>
      <c r="U101" s="50"/>
    </row>
    <row r="102" ht="12.75" customHeight="1">
      <c r="A102" s="50"/>
      <c r="B102" s="50"/>
      <c r="C102" s="50"/>
      <c r="D102" s="50"/>
      <c r="E102" s="50"/>
      <c r="F102" s="50"/>
      <c r="G102" s="50"/>
      <c r="H102" s="50"/>
      <c r="I102" s="50"/>
      <c r="J102" s="50"/>
      <c r="K102" s="50"/>
      <c r="L102" s="50"/>
      <c r="M102" s="51"/>
      <c r="N102" s="51"/>
      <c r="O102" s="50"/>
      <c r="P102" s="52"/>
      <c r="Q102" s="50"/>
      <c r="R102" s="51"/>
      <c r="S102" s="50"/>
      <c r="T102" s="50"/>
      <c r="U102" s="50"/>
    </row>
    <row r="103" ht="12.75" customHeight="1">
      <c r="A103" s="50"/>
      <c r="B103" s="50"/>
      <c r="C103" s="50"/>
      <c r="D103" s="50"/>
      <c r="E103" s="50"/>
      <c r="F103" s="50"/>
      <c r="G103" s="50"/>
      <c r="H103" s="50"/>
      <c r="I103" s="50"/>
      <c r="J103" s="50"/>
      <c r="K103" s="50"/>
      <c r="L103" s="50"/>
      <c r="M103" s="51"/>
      <c r="N103" s="51"/>
      <c r="O103" s="50"/>
      <c r="P103" s="52"/>
      <c r="Q103" s="50"/>
      <c r="R103" s="51"/>
      <c r="S103" s="50"/>
      <c r="T103" s="50"/>
      <c r="U103" s="50"/>
    </row>
    <row r="104" ht="12.75" customHeight="1">
      <c r="A104" s="50"/>
      <c r="B104" s="50"/>
      <c r="C104" s="50"/>
      <c r="D104" s="50"/>
      <c r="E104" s="50"/>
      <c r="F104" s="50"/>
      <c r="G104" s="50"/>
      <c r="H104" s="50"/>
      <c r="I104" s="50"/>
      <c r="J104" s="50"/>
      <c r="K104" s="50"/>
      <c r="L104" s="50"/>
      <c r="M104" s="51"/>
      <c r="N104" s="51"/>
      <c r="O104" s="50"/>
      <c r="P104" s="52"/>
      <c r="Q104" s="50"/>
      <c r="R104" s="51"/>
      <c r="S104" s="50"/>
      <c r="T104" s="50"/>
      <c r="U104" s="50"/>
    </row>
    <row r="105" ht="12.75" customHeight="1">
      <c r="A105" s="50"/>
      <c r="B105" s="50"/>
      <c r="C105" s="50"/>
      <c r="D105" s="50"/>
      <c r="E105" s="50"/>
      <c r="F105" s="50"/>
      <c r="G105" s="50"/>
      <c r="H105" s="50"/>
      <c r="I105" s="50"/>
      <c r="J105" s="50"/>
      <c r="K105" s="50"/>
      <c r="L105" s="50"/>
      <c r="M105" s="51"/>
      <c r="N105" s="51"/>
      <c r="O105" s="50"/>
      <c r="P105" s="52"/>
      <c r="Q105" s="50"/>
      <c r="R105" s="51"/>
      <c r="S105" s="50"/>
      <c r="T105" s="50"/>
      <c r="U105" s="50"/>
    </row>
    <row r="106" ht="12.75" customHeight="1">
      <c r="A106" s="50"/>
      <c r="B106" s="50"/>
      <c r="C106" s="50"/>
      <c r="D106" s="50"/>
      <c r="E106" s="50"/>
      <c r="F106" s="50"/>
      <c r="G106" s="50"/>
      <c r="H106" s="50"/>
      <c r="I106" s="50"/>
      <c r="J106" s="50"/>
      <c r="K106" s="50"/>
      <c r="L106" s="50"/>
      <c r="M106" s="51"/>
      <c r="N106" s="51"/>
      <c r="O106" s="50"/>
      <c r="P106" s="52"/>
      <c r="Q106" s="50"/>
      <c r="R106" s="51"/>
      <c r="S106" s="50"/>
      <c r="T106" s="50"/>
      <c r="U106" s="50"/>
    </row>
    <row r="107" ht="12.75" customHeight="1">
      <c r="A107" s="50"/>
      <c r="B107" s="50"/>
      <c r="C107" s="50"/>
      <c r="D107" s="50"/>
      <c r="E107" s="50"/>
      <c r="F107" s="50"/>
      <c r="G107" s="50"/>
      <c r="H107" s="50"/>
      <c r="I107" s="50"/>
      <c r="J107" s="50"/>
      <c r="K107" s="50"/>
      <c r="L107" s="50"/>
      <c r="M107" s="51"/>
      <c r="N107" s="51"/>
      <c r="O107" s="50"/>
      <c r="P107" s="52"/>
      <c r="Q107" s="50"/>
      <c r="R107" s="51"/>
      <c r="S107" s="50"/>
      <c r="T107" s="50"/>
      <c r="U107" s="50"/>
    </row>
    <row r="108" ht="12.75" customHeight="1">
      <c r="A108" s="50"/>
      <c r="B108" s="50"/>
      <c r="C108" s="50"/>
      <c r="D108" s="50"/>
      <c r="E108" s="50"/>
      <c r="F108" s="50"/>
      <c r="G108" s="50"/>
      <c r="H108" s="50"/>
      <c r="I108" s="50"/>
      <c r="J108" s="50"/>
      <c r="K108" s="50"/>
      <c r="L108" s="50"/>
      <c r="M108" s="51"/>
      <c r="N108" s="51"/>
      <c r="O108" s="50"/>
      <c r="P108" s="52"/>
      <c r="Q108" s="50"/>
      <c r="R108" s="51"/>
      <c r="S108" s="50"/>
      <c r="T108" s="50"/>
      <c r="U108" s="50"/>
    </row>
    <row r="109" ht="12.75" customHeight="1">
      <c r="A109" s="50"/>
      <c r="B109" s="50"/>
      <c r="C109" s="50"/>
      <c r="D109" s="50"/>
      <c r="E109" s="50"/>
      <c r="F109" s="50"/>
      <c r="G109" s="50"/>
      <c r="H109" s="50"/>
      <c r="I109" s="50"/>
      <c r="J109" s="50"/>
      <c r="K109" s="50"/>
      <c r="L109" s="50"/>
      <c r="M109" s="51"/>
      <c r="N109" s="51"/>
      <c r="O109" s="50"/>
      <c r="P109" s="52"/>
      <c r="Q109" s="50"/>
      <c r="R109" s="51"/>
      <c r="S109" s="50"/>
      <c r="T109" s="50"/>
      <c r="U109" s="50"/>
    </row>
    <row r="110" ht="12.75" customHeight="1">
      <c r="A110" s="50"/>
      <c r="B110" s="50"/>
      <c r="C110" s="50"/>
      <c r="D110" s="50"/>
      <c r="E110" s="50"/>
      <c r="F110" s="50"/>
      <c r="G110" s="50"/>
      <c r="H110" s="50"/>
      <c r="I110" s="50"/>
      <c r="J110" s="50"/>
      <c r="K110" s="50"/>
      <c r="L110" s="50"/>
      <c r="M110" s="51"/>
      <c r="N110" s="51"/>
      <c r="O110" s="50"/>
      <c r="P110" s="52"/>
      <c r="Q110" s="50"/>
      <c r="R110" s="51"/>
      <c r="S110" s="50"/>
      <c r="T110" s="50"/>
      <c r="U110" s="50"/>
    </row>
    <row r="111" ht="12.75" customHeight="1">
      <c r="A111" s="50"/>
      <c r="B111" s="50"/>
      <c r="C111" s="50"/>
      <c r="D111" s="50"/>
      <c r="E111" s="50"/>
      <c r="F111" s="50"/>
      <c r="G111" s="50"/>
      <c r="H111" s="50"/>
      <c r="I111" s="50"/>
      <c r="J111" s="50"/>
      <c r="K111" s="50"/>
      <c r="L111" s="50"/>
      <c r="M111" s="51"/>
      <c r="N111" s="51"/>
      <c r="O111" s="50"/>
      <c r="P111" s="52"/>
      <c r="Q111" s="50"/>
      <c r="R111" s="51"/>
      <c r="S111" s="50"/>
      <c r="T111" s="50"/>
      <c r="U111" s="50"/>
    </row>
    <row r="112" ht="12.75" customHeight="1">
      <c r="A112" s="50"/>
      <c r="B112" s="50"/>
      <c r="C112" s="50"/>
      <c r="D112" s="50"/>
      <c r="E112" s="50"/>
      <c r="F112" s="50"/>
      <c r="G112" s="50"/>
      <c r="H112" s="50"/>
      <c r="I112" s="50"/>
      <c r="J112" s="50"/>
      <c r="K112" s="50"/>
      <c r="L112" s="50"/>
      <c r="M112" s="51"/>
      <c r="N112" s="51"/>
      <c r="O112" s="50"/>
      <c r="P112" s="52"/>
      <c r="Q112" s="50"/>
      <c r="R112" s="51"/>
      <c r="S112" s="50"/>
      <c r="T112" s="50"/>
      <c r="U112" s="50"/>
    </row>
    <row r="113" ht="12.75" customHeight="1">
      <c r="A113" s="50"/>
      <c r="B113" s="50"/>
      <c r="C113" s="50"/>
      <c r="D113" s="50"/>
      <c r="E113" s="50"/>
      <c r="F113" s="50"/>
      <c r="G113" s="50"/>
      <c r="H113" s="50"/>
      <c r="I113" s="50"/>
      <c r="J113" s="50"/>
      <c r="K113" s="50"/>
      <c r="L113" s="50"/>
      <c r="M113" s="51"/>
      <c r="N113" s="51"/>
      <c r="O113" s="50"/>
      <c r="P113" s="52"/>
      <c r="Q113" s="50"/>
      <c r="R113" s="51"/>
      <c r="S113" s="50"/>
      <c r="T113" s="50"/>
      <c r="U113" s="50"/>
    </row>
    <row r="114" ht="12.75" customHeight="1">
      <c r="A114" s="50"/>
      <c r="B114" s="50"/>
      <c r="C114" s="50"/>
      <c r="D114" s="50"/>
      <c r="E114" s="50"/>
      <c r="F114" s="50"/>
      <c r="G114" s="50"/>
      <c r="H114" s="50"/>
      <c r="I114" s="50"/>
      <c r="J114" s="50"/>
      <c r="K114" s="50"/>
      <c r="L114" s="50"/>
      <c r="M114" s="51"/>
      <c r="N114" s="51"/>
      <c r="O114" s="50"/>
      <c r="P114" s="52"/>
      <c r="Q114" s="50"/>
      <c r="R114" s="51"/>
      <c r="S114" s="50"/>
      <c r="T114" s="50"/>
      <c r="U114" s="50"/>
    </row>
    <row r="115" ht="12.75" customHeight="1">
      <c r="A115" s="50"/>
      <c r="B115" s="50"/>
      <c r="C115" s="50"/>
      <c r="D115" s="50"/>
      <c r="E115" s="50"/>
      <c r="F115" s="50"/>
      <c r="G115" s="50"/>
      <c r="H115" s="50"/>
      <c r="I115" s="50"/>
      <c r="J115" s="50"/>
      <c r="K115" s="50"/>
      <c r="L115" s="50"/>
      <c r="M115" s="51"/>
      <c r="N115" s="51"/>
      <c r="O115" s="50"/>
      <c r="P115" s="52"/>
      <c r="Q115" s="50"/>
      <c r="R115" s="51"/>
      <c r="S115" s="50"/>
      <c r="T115" s="50"/>
      <c r="U115" s="50"/>
    </row>
    <row r="116" ht="12.75" customHeight="1">
      <c r="A116" s="50"/>
      <c r="B116" s="50"/>
      <c r="C116" s="50"/>
      <c r="D116" s="50"/>
      <c r="E116" s="50"/>
      <c r="F116" s="50"/>
      <c r="G116" s="50"/>
      <c r="H116" s="50"/>
      <c r="I116" s="50"/>
      <c r="J116" s="50"/>
      <c r="K116" s="50"/>
      <c r="L116" s="50"/>
      <c r="M116" s="51"/>
      <c r="N116" s="51"/>
      <c r="O116" s="50"/>
      <c r="P116" s="52"/>
      <c r="Q116" s="50"/>
      <c r="R116" s="51"/>
      <c r="S116" s="50"/>
      <c r="T116" s="50"/>
      <c r="U116" s="50"/>
    </row>
    <row r="117" ht="12.75" customHeight="1">
      <c r="A117" s="50"/>
      <c r="B117" s="50"/>
      <c r="C117" s="50"/>
      <c r="D117" s="50"/>
      <c r="E117" s="50"/>
      <c r="F117" s="50"/>
      <c r="G117" s="50"/>
      <c r="H117" s="50"/>
      <c r="I117" s="50"/>
      <c r="J117" s="50"/>
      <c r="K117" s="50"/>
      <c r="L117" s="50"/>
      <c r="M117" s="51"/>
      <c r="N117" s="51"/>
      <c r="O117" s="50"/>
      <c r="P117" s="52"/>
      <c r="Q117" s="50"/>
      <c r="R117" s="51"/>
      <c r="S117" s="50"/>
      <c r="T117" s="50"/>
      <c r="U117" s="50"/>
    </row>
    <row r="118" ht="12.75" customHeight="1">
      <c r="A118" s="50"/>
      <c r="B118" s="50"/>
      <c r="C118" s="50"/>
      <c r="D118" s="50"/>
      <c r="E118" s="50"/>
      <c r="F118" s="50"/>
      <c r="G118" s="50"/>
      <c r="H118" s="50"/>
      <c r="I118" s="50"/>
      <c r="J118" s="50"/>
      <c r="K118" s="50"/>
      <c r="L118" s="50"/>
      <c r="M118" s="51"/>
      <c r="N118" s="51"/>
      <c r="O118" s="50"/>
      <c r="P118" s="52"/>
      <c r="Q118" s="50"/>
      <c r="R118" s="51"/>
      <c r="S118" s="50"/>
      <c r="T118" s="50"/>
      <c r="U118" s="50"/>
    </row>
    <row r="119" ht="12.75" customHeight="1">
      <c r="A119" s="50"/>
      <c r="B119" s="50"/>
      <c r="C119" s="50"/>
      <c r="D119" s="50"/>
      <c r="E119" s="50"/>
      <c r="F119" s="50"/>
      <c r="G119" s="50"/>
      <c r="H119" s="50"/>
      <c r="I119" s="50"/>
      <c r="J119" s="50"/>
      <c r="K119" s="50"/>
      <c r="L119" s="50"/>
      <c r="M119" s="51"/>
      <c r="N119" s="51"/>
      <c r="O119" s="50"/>
      <c r="P119" s="52"/>
      <c r="Q119" s="50"/>
      <c r="R119" s="51"/>
      <c r="S119" s="50"/>
      <c r="T119" s="50"/>
      <c r="U119" s="50"/>
    </row>
    <row r="120" ht="12.75" customHeight="1">
      <c r="A120" s="50"/>
      <c r="B120" s="50"/>
      <c r="C120" s="50"/>
      <c r="D120" s="50"/>
      <c r="E120" s="50"/>
      <c r="F120" s="50"/>
      <c r="G120" s="50"/>
      <c r="H120" s="50"/>
      <c r="I120" s="50"/>
      <c r="J120" s="50"/>
      <c r="K120" s="50"/>
      <c r="L120" s="50"/>
      <c r="M120" s="51"/>
      <c r="N120" s="51"/>
      <c r="O120" s="50"/>
      <c r="P120" s="52"/>
      <c r="Q120" s="50"/>
      <c r="R120" s="51"/>
      <c r="S120" s="50"/>
      <c r="T120" s="50"/>
      <c r="U120" s="50"/>
    </row>
    <row r="121" ht="12.75" customHeight="1">
      <c r="A121" s="50"/>
      <c r="B121" s="50"/>
      <c r="C121" s="50"/>
      <c r="D121" s="50"/>
      <c r="E121" s="50"/>
      <c r="F121" s="50"/>
      <c r="G121" s="50"/>
      <c r="H121" s="50"/>
      <c r="I121" s="50"/>
      <c r="J121" s="50"/>
      <c r="K121" s="50"/>
      <c r="L121" s="50"/>
      <c r="M121" s="51"/>
      <c r="N121" s="51"/>
      <c r="O121" s="50"/>
      <c r="P121" s="52"/>
      <c r="Q121" s="50"/>
      <c r="R121" s="51"/>
      <c r="S121" s="50"/>
      <c r="T121" s="50"/>
      <c r="U121" s="50"/>
    </row>
    <row r="122" ht="12.75" customHeight="1">
      <c r="A122" s="50"/>
      <c r="B122" s="50"/>
      <c r="C122" s="50"/>
      <c r="D122" s="50"/>
      <c r="E122" s="50"/>
      <c r="F122" s="50"/>
      <c r="G122" s="50"/>
      <c r="H122" s="50"/>
      <c r="I122" s="50"/>
      <c r="J122" s="50"/>
      <c r="K122" s="50"/>
      <c r="L122" s="50"/>
      <c r="M122" s="51"/>
      <c r="N122" s="51"/>
      <c r="O122" s="50"/>
      <c r="P122" s="52"/>
      <c r="Q122" s="50"/>
      <c r="R122" s="51"/>
      <c r="S122" s="50"/>
      <c r="T122" s="50"/>
      <c r="U122" s="50"/>
    </row>
    <row r="123" ht="12.75" customHeight="1">
      <c r="A123" s="50"/>
      <c r="B123" s="50"/>
      <c r="C123" s="50"/>
      <c r="D123" s="50"/>
      <c r="E123" s="50"/>
      <c r="F123" s="50"/>
      <c r="G123" s="50"/>
      <c r="H123" s="50"/>
      <c r="I123" s="50"/>
      <c r="J123" s="50"/>
      <c r="K123" s="50"/>
      <c r="L123" s="50"/>
      <c r="M123" s="51"/>
      <c r="N123" s="51"/>
      <c r="O123" s="50"/>
      <c r="P123" s="52"/>
      <c r="Q123" s="50"/>
      <c r="R123" s="51"/>
      <c r="S123" s="50"/>
      <c r="T123" s="50"/>
      <c r="U123" s="50"/>
    </row>
    <row r="124" ht="12.75" customHeight="1">
      <c r="A124" s="50"/>
      <c r="B124" s="50"/>
      <c r="C124" s="50"/>
      <c r="D124" s="50"/>
      <c r="E124" s="50"/>
      <c r="F124" s="50"/>
      <c r="G124" s="50"/>
      <c r="H124" s="50"/>
      <c r="I124" s="50"/>
      <c r="J124" s="50"/>
      <c r="K124" s="50"/>
      <c r="L124" s="50"/>
      <c r="M124" s="51"/>
      <c r="N124" s="51"/>
      <c r="O124" s="50"/>
      <c r="P124" s="52"/>
      <c r="Q124" s="50"/>
      <c r="R124" s="51"/>
      <c r="S124" s="50"/>
      <c r="T124" s="50"/>
      <c r="U124" s="50"/>
    </row>
    <row r="125" ht="12.75" customHeight="1">
      <c r="A125" s="50"/>
      <c r="B125" s="50"/>
      <c r="C125" s="50"/>
      <c r="D125" s="50"/>
      <c r="E125" s="50"/>
      <c r="F125" s="50"/>
      <c r="G125" s="50"/>
      <c r="H125" s="50"/>
      <c r="I125" s="50"/>
      <c r="J125" s="50"/>
      <c r="K125" s="50"/>
      <c r="L125" s="50"/>
      <c r="M125" s="51"/>
      <c r="N125" s="51"/>
      <c r="O125" s="50"/>
      <c r="P125" s="52"/>
      <c r="Q125" s="50"/>
      <c r="R125" s="51"/>
      <c r="S125" s="50"/>
      <c r="T125" s="50"/>
      <c r="U125" s="50"/>
    </row>
    <row r="126" ht="12.75" customHeight="1">
      <c r="A126" s="50"/>
      <c r="B126" s="50"/>
      <c r="C126" s="50"/>
      <c r="D126" s="50"/>
      <c r="E126" s="50"/>
      <c r="F126" s="50"/>
      <c r="G126" s="50"/>
      <c r="H126" s="50"/>
      <c r="I126" s="50"/>
      <c r="J126" s="50"/>
      <c r="K126" s="50"/>
      <c r="L126" s="50"/>
      <c r="M126" s="51"/>
      <c r="N126" s="51"/>
      <c r="O126" s="50"/>
      <c r="P126" s="52"/>
      <c r="Q126" s="50"/>
      <c r="R126" s="51"/>
      <c r="S126" s="50"/>
      <c r="T126" s="50"/>
      <c r="U126" s="50"/>
    </row>
    <row r="127" ht="12.75" customHeight="1">
      <c r="A127" s="50"/>
      <c r="B127" s="50"/>
      <c r="C127" s="50"/>
      <c r="D127" s="50"/>
      <c r="E127" s="50"/>
      <c r="F127" s="50"/>
      <c r="G127" s="50"/>
      <c r="H127" s="50"/>
      <c r="I127" s="50"/>
      <c r="J127" s="50"/>
      <c r="K127" s="50"/>
      <c r="L127" s="50"/>
      <c r="M127" s="51"/>
      <c r="N127" s="51"/>
      <c r="O127" s="50"/>
      <c r="P127" s="52"/>
      <c r="Q127" s="50"/>
      <c r="R127" s="51"/>
      <c r="S127" s="50"/>
      <c r="T127" s="50"/>
      <c r="U127" s="50"/>
    </row>
    <row r="128" ht="12.75" customHeight="1">
      <c r="A128" s="50"/>
      <c r="B128" s="50"/>
      <c r="C128" s="50"/>
      <c r="D128" s="50"/>
      <c r="E128" s="50"/>
      <c r="F128" s="50"/>
      <c r="G128" s="50"/>
      <c r="H128" s="50"/>
      <c r="I128" s="50"/>
      <c r="J128" s="50"/>
      <c r="K128" s="50"/>
      <c r="L128" s="50"/>
      <c r="M128" s="51"/>
      <c r="N128" s="51"/>
      <c r="O128" s="50"/>
      <c r="P128" s="52"/>
      <c r="Q128" s="50"/>
      <c r="R128" s="51"/>
      <c r="S128" s="50"/>
      <c r="T128" s="50"/>
      <c r="U128" s="50"/>
    </row>
    <row r="129" ht="12.75" customHeight="1">
      <c r="A129" s="50"/>
      <c r="B129" s="50"/>
      <c r="C129" s="50"/>
      <c r="D129" s="50"/>
      <c r="E129" s="50"/>
      <c r="F129" s="50"/>
      <c r="G129" s="50"/>
      <c r="H129" s="50"/>
      <c r="I129" s="50"/>
      <c r="J129" s="50"/>
      <c r="K129" s="50"/>
      <c r="L129" s="50"/>
      <c r="M129" s="51"/>
      <c r="N129" s="51"/>
      <c r="O129" s="50"/>
      <c r="P129" s="52"/>
      <c r="Q129" s="50"/>
      <c r="R129" s="51"/>
      <c r="S129" s="50"/>
      <c r="T129" s="50"/>
      <c r="U129" s="50"/>
    </row>
    <row r="130" ht="12.75" customHeight="1">
      <c r="A130" s="50"/>
      <c r="B130" s="50"/>
      <c r="C130" s="50"/>
      <c r="D130" s="50"/>
      <c r="E130" s="50"/>
      <c r="F130" s="50"/>
      <c r="G130" s="50"/>
      <c r="H130" s="50"/>
      <c r="I130" s="50"/>
      <c r="J130" s="50"/>
      <c r="K130" s="50"/>
      <c r="L130" s="50"/>
      <c r="M130" s="51"/>
      <c r="N130" s="51"/>
      <c r="O130" s="50"/>
      <c r="P130" s="52"/>
      <c r="Q130" s="50"/>
      <c r="R130" s="51"/>
      <c r="S130" s="50"/>
      <c r="T130" s="50"/>
      <c r="U130" s="50"/>
    </row>
    <row r="131" ht="12.75" customHeight="1">
      <c r="A131" s="50"/>
      <c r="B131" s="50"/>
      <c r="C131" s="50"/>
      <c r="D131" s="50"/>
      <c r="E131" s="50"/>
      <c r="F131" s="50"/>
      <c r="G131" s="50"/>
      <c r="H131" s="50"/>
      <c r="I131" s="50"/>
      <c r="J131" s="50"/>
      <c r="K131" s="50"/>
      <c r="L131" s="50"/>
      <c r="M131" s="51"/>
      <c r="N131" s="51"/>
      <c r="O131" s="50"/>
      <c r="P131" s="52"/>
      <c r="Q131" s="50"/>
      <c r="R131" s="51"/>
      <c r="S131" s="50"/>
      <c r="T131" s="50"/>
      <c r="U131" s="50"/>
    </row>
    <row r="132" ht="12.75" customHeight="1">
      <c r="A132" s="50"/>
      <c r="B132" s="50"/>
      <c r="C132" s="50"/>
      <c r="D132" s="50"/>
      <c r="E132" s="50"/>
      <c r="F132" s="50"/>
      <c r="G132" s="50"/>
      <c r="H132" s="50"/>
      <c r="I132" s="50"/>
      <c r="J132" s="50"/>
      <c r="K132" s="50"/>
      <c r="L132" s="50"/>
      <c r="M132" s="51"/>
      <c r="N132" s="51"/>
      <c r="O132" s="50"/>
      <c r="P132" s="52"/>
      <c r="Q132" s="50"/>
      <c r="R132" s="51"/>
      <c r="S132" s="50"/>
      <c r="T132" s="50"/>
      <c r="U132" s="50"/>
    </row>
    <row r="133" ht="12.75" customHeight="1">
      <c r="A133" s="50"/>
      <c r="B133" s="50"/>
      <c r="C133" s="50"/>
      <c r="D133" s="50"/>
      <c r="E133" s="50"/>
      <c r="F133" s="50"/>
      <c r="G133" s="50"/>
      <c r="H133" s="50"/>
      <c r="I133" s="50"/>
      <c r="J133" s="50"/>
      <c r="K133" s="50"/>
      <c r="L133" s="50"/>
      <c r="M133" s="51"/>
      <c r="N133" s="51"/>
      <c r="O133" s="50"/>
      <c r="P133" s="52"/>
      <c r="Q133" s="50"/>
      <c r="R133" s="51"/>
      <c r="S133" s="50"/>
      <c r="T133" s="50"/>
      <c r="U133" s="50"/>
    </row>
    <row r="134" ht="12.75" customHeight="1">
      <c r="A134" s="50"/>
      <c r="B134" s="50"/>
      <c r="C134" s="50"/>
      <c r="D134" s="50"/>
      <c r="E134" s="50"/>
      <c r="F134" s="50"/>
      <c r="G134" s="50"/>
      <c r="H134" s="50"/>
      <c r="I134" s="50"/>
      <c r="J134" s="50"/>
      <c r="K134" s="50"/>
      <c r="L134" s="50"/>
      <c r="M134" s="51"/>
      <c r="N134" s="51"/>
      <c r="O134" s="50"/>
      <c r="P134" s="52"/>
      <c r="Q134" s="50"/>
      <c r="R134" s="51"/>
      <c r="S134" s="50"/>
      <c r="T134" s="50"/>
      <c r="U134" s="50"/>
    </row>
    <row r="135" ht="12.75" customHeight="1">
      <c r="A135" s="50"/>
      <c r="B135" s="50"/>
      <c r="C135" s="50"/>
      <c r="D135" s="50"/>
      <c r="E135" s="50"/>
      <c r="F135" s="50"/>
      <c r="G135" s="50"/>
      <c r="H135" s="50"/>
      <c r="I135" s="50"/>
      <c r="J135" s="50"/>
      <c r="K135" s="50"/>
      <c r="L135" s="50"/>
      <c r="M135" s="51"/>
      <c r="N135" s="51"/>
      <c r="O135" s="50"/>
      <c r="P135" s="52"/>
      <c r="Q135" s="50"/>
      <c r="R135" s="51"/>
      <c r="S135" s="50"/>
      <c r="T135" s="50"/>
      <c r="U135" s="50"/>
    </row>
    <row r="136" ht="12.75" customHeight="1">
      <c r="A136" s="50"/>
      <c r="B136" s="50"/>
      <c r="C136" s="50"/>
      <c r="D136" s="50"/>
      <c r="E136" s="50"/>
      <c r="F136" s="50"/>
      <c r="G136" s="50"/>
      <c r="H136" s="50"/>
      <c r="I136" s="50"/>
      <c r="J136" s="50"/>
      <c r="K136" s="50"/>
      <c r="L136" s="50"/>
      <c r="M136" s="51"/>
      <c r="N136" s="51"/>
      <c r="O136" s="50"/>
      <c r="P136" s="52"/>
      <c r="Q136" s="50"/>
      <c r="R136" s="51"/>
      <c r="S136" s="50"/>
      <c r="T136" s="50"/>
      <c r="U136" s="50"/>
    </row>
    <row r="137" ht="12.75" customHeight="1">
      <c r="A137" s="50"/>
      <c r="B137" s="50"/>
      <c r="C137" s="50"/>
      <c r="D137" s="50"/>
      <c r="E137" s="50"/>
      <c r="F137" s="50"/>
      <c r="G137" s="50"/>
      <c r="H137" s="50"/>
      <c r="I137" s="50"/>
      <c r="J137" s="50"/>
      <c r="K137" s="50"/>
      <c r="L137" s="50"/>
      <c r="M137" s="51"/>
      <c r="N137" s="51"/>
      <c r="O137" s="50"/>
      <c r="P137" s="52"/>
      <c r="Q137" s="50"/>
      <c r="R137" s="51"/>
      <c r="S137" s="50"/>
      <c r="T137" s="50"/>
      <c r="U137" s="50"/>
    </row>
    <row r="138" ht="12.75" customHeight="1">
      <c r="A138" s="50"/>
      <c r="B138" s="50"/>
      <c r="C138" s="50"/>
      <c r="D138" s="50"/>
      <c r="E138" s="50"/>
      <c r="F138" s="50"/>
      <c r="G138" s="50"/>
      <c r="H138" s="50"/>
      <c r="I138" s="50"/>
      <c r="J138" s="50"/>
      <c r="K138" s="50"/>
      <c r="L138" s="50"/>
      <c r="M138" s="51"/>
      <c r="N138" s="51"/>
      <c r="O138" s="50"/>
      <c r="P138" s="52"/>
      <c r="Q138" s="50"/>
      <c r="R138" s="51"/>
      <c r="S138" s="50"/>
      <c r="T138" s="50"/>
      <c r="U138" s="50"/>
    </row>
    <row r="139" ht="12.75" customHeight="1">
      <c r="A139" s="50"/>
      <c r="B139" s="50"/>
      <c r="C139" s="50"/>
      <c r="D139" s="50"/>
      <c r="E139" s="50"/>
      <c r="F139" s="50"/>
      <c r="G139" s="50"/>
      <c r="H139" s="50"/>
      <c r="I139" s="50"/>
      <c r="J139" s="50"/>
      <c r="K139" s="50"/>
      <c r="L139" s="50"/>
      <c r="M139" s="51"/>
      <c r="N139" s="51"/>
      <c r="O139" s="50"/>
      <c r="P139" s="52"/>
      <c r="Q139" s="50"/>
      <c r="R139" s="51"/>
      <c r="S139" s="50"/>
      <c r="T139" s="50"/>
      <c r="U139" s="50"/>
    </row>
    <row r="140" ht="12.75" customHeight="1">
      <c r="A140" s="50"/>
      <c r="B140" s="50"/>
      <c r="C140" s="50"/>
      <c r="D140" s="50"/>
      <c r="E140" s="50"/>
      <c r="F140" s="50"/>
      <c r="G140" s="50"/>
      <c r="H140" s="50"/>
      <c r="I140" s="50"/>
      <c r="J140" s="50"/>
      <c r="K140" s="50"/>
      <c r="L140" s="50"/>
      <c r="M140" s="51"/>
      <c r="N140" s="51"/>
      <c r="O140" s="50"/>
      <c r="P140" s="52"/>
      <c r="Q140" s="50"/>
      <c r="R140" s="51"/>
      <c r="S140" s="50"/>
      <c r="T140" s="50"/>
      <c r="U140" s="50"/>
    </row>
    <row r="141" ht="12.75" customHeight="1">
      <c r="A141" s="50"/>
      <c r="B141" s="50"/>
      <c r="C141" s="50"/>
      <c r="D141" s="50"/>
      <c r="E141" s="50"/>
      <c r="F141" s="50"/>
      <c r="G141" s="50"/>
      <c r="H141" s="50"/>
      <c r="I141" s="50"/>
      <c r="J141" s="50"/>
      <c r="K141" s="50"/>
      <c r="L141" s="50"/>
      <c r="M141" s="51"/>
      <c r="N141" s="51"/>
      <c r="O141" s="50"/>
      <c r="P141" s="52"/>
      <c r="Q141" s="50"/>
      <c r="R141" s="51"/>
      <c r="S141" s="50"/>
      <c r="T141" s="50"/>
      <c r="U141" s="50"/>
    </row>
    <row r="142" ht="12.75" customHeight="1">
      <c r="A142" s="50"/>
      <c r="B142" s="50"/>
      <c r="C142" s="50"/>
      <c r="D142" s="50"/>
      <c r="E142" s="50"/>
      <c r="F142" s="50"/>
      <c r="G142" s="50"/>
      <c r="H142" s="50"/>
      <c r="I142" s="50"/>
      <c r="J142" s="50"/>
      <c r="K142" s="50"/>
      <c r="L142" s="50"/>
      <c r="M142" s="51"/>
      <c r="N142" s="51"/>
      <c r="O142" s="50"/>
      <c r="P142" s="52"/>
      <c r="Q142" s="50"/>
      <c r="R142" s="51"/>
      <c r="S142" s="50"/>
      <c r="T142" s="50"/>
      <c r="U142" s="50"/>
    </row>
    <row r="143" ht="12.75" customHeight="1">
      <c r="A143" s="50"/>
      <c r="B143" s="50"/>
      <c r="C143" s="50"/>
      <c r="D143" s="50"/>
      <c r="E143" s="50"/>
      <c r="F143" s="50"/>
      <c r="G143" s="50"/>
      <c r="H143" s="50"/>
      <c r="I143" s="50"/>
      <c r="J143" s="50"/>
      <c r="K143" s="50"/>
      <c r="L143" s="50"/>
      <c r="M143" s="51"/>
      <c r="N143" s="51"/>
      <c r="O143" s="50"/>
      <c r="P143" s="52"/>
      <c r="Q143" s="50"/>
      <c r="R143" s="51"/>
      <c r="S143" s="50"/>
      <c r="T143" s="50"/>
      <c r="U143" s="50"/>
    </row>
    <row r="144" ht="12.75" customHeight="1">
      <c r="A144" s="50"/>
      <c r="B144" s="50"/>
      <c r="C144" s="50"/>
      <c r="D144" s="50"/>
      <c r="E144" s="50"/>
      <c r="F144" s="50"/>
      <c r="G144" s="50"/>
      <c r="H144" s="50"/>
      <c r="I144" s="50"/>
      <c r="J144" s="50"/>
      <c r="K144" s="50"/>
      <c r="L144" s="50"/>
      <c r="M144" s="51"/>
      <c r="N144" s="51"/>
      <c r="O144" s="50"/>
      <c r="P144" s="52"/>
      <c r="Q144" s="50"/>
      <c r="R144" s="51"/>
      <c r="S144" s="50"/>
      <c r="T144" s="50"/>
      <c r="U144" s="50"/>
    </row>
    <row r="145" ht="12.75" customHeight="1">
      <c r="A145" s="50"/>
      <c r="B145" s="50"/>
      <c r="C145" s="50"/>
      <c r="D145" s="50"/>
      <c r="E145" s="50"/>
      <c r="F145" s="50"/>
      <c r="G145" s="50"/>
      <c r="H145" s="50"/>
      <c r="I145" s="50"/>
      <c r="J145" s="50"/>
      <c r="K145" s="50"/>
      <c r="L145" s="50"/>
      <c r="M145" s="51"/>
      <c r="N145" s="51"/>
      <c r="O145" s="50"/>
      <c r="P145" s="52"/>
      <c r="Q145" s="50"/>
      <c r="R145" s="51"/>
      <c r="S145" s="50"/>
      <c r="T145" s="50"/>
      <c r="U145" s="50"/>
    </row>
    <row r="146" ht="12.75" customHeight="1">
      <c r="A146" s="50"/>
      <c r="B146" s="50"/>
      <c r="C146" s="50"/>
      <c r="D146" s="50"/>
      <c r="E146" s="50"/>
      <c r="F146" s="50"/>
      <c r="G146" s="50"/>
      <c r="H146" s="50"/>
      <c r="I146" s="50"/>
      <c r="J146" s="50"/>
      <c r="K146" s="50"/>
      <c r="L146" s="50"/>
      <c r="M146" s="51"/>
      <c r="N146" s="51"/>
      <c r="O146" s="50"/>
      <c r="P146" s="52"/>
      <c r="Q146" s="50"/>
      <c r="R146" s="51"/>
      <c r="S146" s="50"/>
      <c r="T146" s="50"/>
      <c r="U146" s="50"/>
    </row>
    <row r="147" ht="12.75" customHeight="1">
      <c r="A147" s="50"/>
      <c r="B147" s="50"/>
      <c r="C147" s="50"/>
      <c r="D147" s="50"/>
      <c r="E147" s="50"/>
      <c r="F147" s="50"/>
      <c r="G147" s="50"/>
      <c r="H147" s="50"/>
      <c r="I147" s="50"/>
      <c r="J147" s="50"/>
      <c r="K147" s="50"/>
      <c r="L147" s="50"/>
      <c r="M147" s="51"/>
      <c r="N147" s="51"/>
      <c r="O147" s="50"/>
      <c r="P147" s="52"/>
      <c r="Q147" s="50"/>
      <c r="R147" s="51"/>
      <c r="S147" s="50"/>
      <c r="T147" s="50"/>
      <c r="U147" s="50"/>
    </row>
    <row r="148" ht="12.75" customHeight="1">
      <c r="A148" s="50"/>
      <c r="B148" s="50"/>
      <c r="C148" s="50"/>
      <c r="D148" s="50"/>
      <c r="E148" s="50"/>
      <c r="F148" s="50"/>
      <c r="G148" s="50"/>
      <c r="H148" s="50"/>
      <c r="I148" s="50"/>
      <c r="J148" s="50"/>
      <c r="K148" s="50"/>
      <c r="L148" s="50"/>
      <c r="M148" s="51"/>
      <c r="N148" s="51"/>
      <c r="O148" s="50"/>
      <c r="P148" s="52"/>
      <c r="Q148" s="50"/>
      <c r="R148" s="51"/>
      <c r="S148" s="50"/>
      <c r="T148" s="50"/>
      <c r="U148" s="50"/>
    </row>
    <row r="149" ht="12.75" customHeight="1">
      <c r="A149" s="50"/>
      <c r="B149" s="50"/>
      <c r="C149" s="50"/>
      <c r="D149" s="50"/>
      <c r="E149" s="50"/>
      <c r="F149" s="50"/>
      <c r="G149" s="50"/>
      <c r="H149" s="50"/>
      <c r="I149" s="50"/>
      <c r="J149" s="50"/>
      <c r="K149" s="50"/>
      <c r="L149" s="50"/>
      <c r="M149" s="51"/>
      <c r="N149" s="51"/>
      <c r="O149" s="50"/>
      <c r="P149" s="52"/>
      <c r="Q149" s="50"/>
      <c r="R149" s="51"/>
      <c r="S149" s="50"/>
      <c r="T149" s="50"/>
      <c r="U149" s="50"/>
    </row>
    <row r="150" ht="12.75" customHeight="1">
      <c r="A150" s="50"/>
      <c r="B150" s="50"/>
      <c r="C150" s="50"/>
      <c r="D150" s="50"/>
      <c r="E150" s="50"/>
      <c r="F150" s="50"/>
      <c r="G150" s="50"/>
      <c r="H150" s="50"/>
      <c r="I150" s="50"/>
      <c r="J150" s="50"/>
      <c r="K150" s="50"/>
      <c r="L150" s="50"/>
      <c r="M150" s="51"/>
      <c r="N150" s="51"/>
      <c r="O150" s="50"/>
      <c r="P150" s="52"/>
      <c r="Q150" s="50"/>
      <c r="R150" s="51"/>
      <c r="S150" s="50"/>
      <c r="T150" s="50"/>
      <c r="U150" s="50"/>
    </row>
    <row r="151" ht="12.75" customHeight="1">
      <c r="A151" s="50"/>
      <c r="B151" s="50"/>
      <c r="C151" s="50"/>
      <c r="D151" s="50"/>
      <c r="E151" s="50"/>
      <c r="F151" s="50"/>
      <c r="G151" s="50"/>
      <c r="H151" s="50"/>
      <c r="I151" s="50"/>
      <c r="J151" s="50"/>
      <c r="K151" s="50"/>
      <c r="L151" s="50"/>
      <c r="M151" s="51"/>
      <c r="N151" s="51"/>
      <c r="O151" s="50"/>
      <c r="P151" s="52"/>
      <c r="Q151" s="50"/>
      <c r="R151" s="51"/>
      <c r="S151" s="50"/>
      <c r="T151" s="50"/>
      <c r="U151" s="50"/>
    </row>
    <row r="152" ht="12.75" customHeight="1">
      <c r="A152" s="50"/>
      <c r="B152" s="50"/>
      <c r="C152" s="50"/>
      <c r="D152" s="50"/>
      <c r="E152" s="50"/>
      <c r="F152" s="50"/>
      <c r="G152" s="50"/>
      <c r="H152" s="50"/>
      <c r="I152" s="50"/>
      <c r="J152" s="50"/>
      <c r="K152" s="50"/>
      <c r="L152" s="50"/>
      <c r="M152" s="51"/>
      <c r="N152" s="51"/>
      <c r="O152" s="50"/>
      <c r="P152" s="52"/>
      <c r="Q152" s="50"/>
      <c r="R152" s="51"/>
      <c r="S152" s="50"/>
      <c r="T152" s="50"/>
      <c r="U152" s="50"/>
    </row>
    <row r="153" ht="12.75" customHeight="1">
      <c r="A153" s="50"/>
      <c r="B153" s="50"/>
      <c r="C153" s="50"/>
      <c r="D153" s="50"/>
      <c r="E153" s="50"/>
      <c r="F153" s="50"/>
      <c r="G153" s="50"/>
      <c r="H153" s="50"/>
      <c r="I153" s="50"/>
      <c r="J153" s="50"/>
      <c r="K153" s="50"/>
      <c r="L153" s="50"/>
      <c r="M153" s="51"/>
      <c r="N153" s="51"/>
      <c r="O153" s="50"/>
      <c r="P153" s="52"/>
      <c r="Q153" s="50"/>
      <c r="R153" s="51"/>
      <c r="S153" s="50"/>
      <c r="T153" s="50"/>
      <c r="U153" s="50"/>
    </row>
    <row r="154" ht="12.75" customHeight="1">
      <c r="A154" s="50"/>
      <c r="B154" s="50"/>
      <c r="C154" s="50"/>
      <c r="D154" s="50"/>
      <c r="E154" s="50"/>
      <c r="F154" s="50"/>
      <c r="G154" s="50"/>
      <c r="H154" s="50"/>
      <c r="I154" s="50"/>
      <c r="J154" s="50"/>
      <c r="K154" s="50"/>
      <c r="L154" s="50"/>
      <c r="M154" s="51"/>
      <c r="N154" s="51"/>
      <c r="O154" s="50"/>
      <c r="P154" s="52"/>
      <c r="Q154" s="50"/>
      <c r="R154" s="51"/>
      <c r="S154" s="50"/>
      <c r="T154" s="50"/>
      <c r="U154" s="50"/>
    </row>
    <row r="155" ht="12.75" customHeight="1">
      <c r="A155" s="50"/>
      <c r="B155" s="50"/>
      <c r="C155" s="50"/>
      <c r="D155" s="50"/>
      <c r="E155" s="50"/>
      <c r="F155" s="50"/>
      <c r="G155" s="50"/>
      <c r="H155" s="50"/>
      <c r="I155" s="50"/>
      <c r="J155" s="50"/>
      <c r="K155" s="50"/>
      <c r="L155" s="50"/>
      <c r="M155" s="51"/>
      <c r="N155" s="51"/>
      <c r="O155" s="50"/>
      <c r="P155" s="52"/>
      <c r="Q155" s="50"/>
      <c r="R155" s="51"/>
      <c r="S155" s="50"/>
      <c r="T155" s="50"/>
      <c r="U155" s="50"/>
    </row>
    <row r="156" ht="12.75" customHeight="1">
      <c r="A156" s="50"/>
      <c r="B156" s="50"/>
      <c r="C156" s="50"/>
      <c r="D156" s="50"/>
      <c r="E156" s="50"/>
      <c r="F156" s="50"/>
      <c r="G156" s="50"/>
      <c r="H156" s="50"/>
      <c r="I156" s="50"/>
      <c r="J156" s="50"/>
      <c r="K156" s="50"/>
      <c r="L156" s="50"/>
      <c r="M156" s="51"/>
      <c r="N156" s="51"/>
      <c r="O156" s="50"/>
      <c r="P156" s="52"/>
      <c r="Q156" s="50"/>
      <c r="R156" s="51"/>
      <c r="S156" s="50"/>
      <c r="T156" s="50"/>
      <c r="U156" s="50"/>
    </row>
    <row r="157" ht="12.75" customHeight="1">
      <c r="A157" s="50"/>
      <c r="B157" s="50"/>
      <c r="C157" s="50"/>
      <c r="D157" s="50"/>
      <c r="E157" s="50"/>
      <c r="F157" s="50"/>
      <c r="G157" s="50"/>
      <c r="H157" s="50"/>
      <c r="I157" s="50"/>
      <c r="J157" s="50"/>
      <c r="K157" s="50"/>
      <c r="L157" s="50"/>
      <c r="M157" s="51"/>
      <c r="N157" s="51"/>
      <c r="O157" s="50"/>
      <c r="P157" s="52"/>
      <c r="Q157" s="50"/>
      <c r="R157" s="51"/>
      <c r="S157" s="50"/>
      <c r="T157" s="50"/>
      <c r="U157" s="50"/>
    </row>
    <row r="158" ht="12.75" customHeight="1">
      <c r="A158" s="50"/>
      <c r="B158" s="50"/>
      <c r="C158" s="50"/>
      <c r="D158" s="50"/>
      <c r="E158" s="50"/>
      <c r="F158" s="50"/>
      <c r="G158" s="50"/>
      <c r="H158" s="50"/>
      <c r="I158" s="50"/>
      <c r="J158" s="50"/>
      <c r="K158" s="50"/>
      <c r="L158" s="50"/>
      <c r="M158" s="51"/>
      <c r="N158" s="51"/>
      <c r="O158" s="50"/>
      <c r="P158" s="52"/>
      <c r="Q158" s="50"/>
      <c r="R158" s="51"/>
      <c r="S158" s="50"/>
      <c r="T158" s="50"/>
      <c r="U158" s="50"/>
    </row>
    <row r="159" ht="12.75" customHeight="1">
      <c r="A159" s="50"/>
      <c r="B159" s="50"/>
      <c r="C159" s="50"/>
      <c r="D159" s="50"/>
      <c r="E159" s="50"/>
      <c r="F159" s="50"/>
      <c r="G159" s="50"/>
      <c r="H159" s="50"/>
      <c r="I159" s="50"/>
      <c r="J159" s="50"/>
      <c r="K159" s="50"/>
      <c r="L159" s="50"/>
      <c r="M159" s="51"/>
      <c r="N159" s="51"/>
      <c r="O159" s="50"/>
      <c r="P159" s="52"/>
      <c r="Q159" s="50"/>
      <c r="R159" s="51"/>
      <c r="S159" s="50"/>
      <c r="T159" s="50"/>
      <c r="U159" s="50"/>
    </row>
    <row r="160" ht="12.75" customHeight="1">
      <c r="A160" s="50"/>
      <c r="B160" s="50"/>
      <c r="C160" s="50"/>
      <c r="D160" s="50"/>
      <c r="E160" s="50"/>
      <c r="F160" s="50"/>
      <c r="G160" s="50"/>
      <c r="H160" s="50"/>
      <c r="I160" s="50"/>
      <c r="J160" s="50"/>
      <c r="K160" s="50"/>
      <c r="L160" s="50"/>
      <c r="M160" s="51"/>
      <c r="N160" s="51"/>
      <c r="O160" s="50"/>
      <c r="P160" s="52"/>
      <c r="Q160" s="50"/>
      <c r="R160" s="51"/>
      <c r="S160" s="50"/>
      <c r="T160" s="50"/>
      <c r="U160" s="50"/>
    </row>
    <row r="161" ht="12.75" customHeight="1">
      <c r="A161" s="50"/>
      <c r="B161" s="50"/>
      <c r="C161" s="50"/>
      <c r="D161" s="50"/>
      <c r="E161" s="50"/>
      <c r="F161" s="50"/>
      <c r="G161" s="50"/>
      <c r="H161" s="50"/>
      <c r="I161" s="50"/>
      <c r="J161" s="50"/>
      <c r="K161" s="50"/>
      <c r="L161" s="50"/>
      <c r="M161" s="51"/>
      <c r="N161" s="51"/>
      <c r="O161" s="50"/>
      <c r="P161" s="52"/>
      <c r="Q161" s="50"/>
      <c r="R161" s="51"/>
      <c r="S161" s="50"/>
      <c r="T161" s="50"/>
      <c r="U161" s="50"/>
    </row>
    <row r="162" ht="12.75" customHeight="1">
      <c r="A162" s="50"/>
      <c r="B162" s="50"/>
      <c r="C162" s="50"/>
      <c r="D162" s="50"/>
      <c r="E162" s="50"/>
      <c r="F162" s="50"/>
      <c r="G162" s="50"/>
      <c r="H162" s="50"/>
      <c r="I162" s="50"/>
      <c r="J162" s="50"/>
      <c r="K162" s="50"/>
      <c r="L162" s="50"/>
      <c r="M162" s="51"/>
      <c r="N162" s="51"/>
      <c r="O162" s="50"/>
      <c r="P162" s="52"/>
      <c r="Q162" s="50"/>
      <c r="R162" s="51"/>
      <c r="S162" s="50"/>
      <c r="T162" s="50"/>
      <c r="U162" s="50"/>
    </row>
    <row r="163" ht="12.75" customHeight="1">
      <c r="A163" s="50"/>
      <c r="B163" s="50"/>
      <c r="C163" s="50"/>
      <c r="D163" s="50"/>
      <c r="E163" s="50"/>
      <c r="F163" s="50"/>
      <c r="G163" s="50"/>
      <c r="H163" s="50"/>
      <c r="I163" s="50"/>
      <c r="J163" s="50"/>
      <c r="K163" s="50"/>
      <c r="L163" s="50"/>
      <c r="M163" s="51"/>
      <c r="N163" s="51"/>
      <c r="O163" s="50"/>
      <c r="P163" s="52"/>
      <c r="Q163" s="50"/>
      <c r="R163" s="51"/>
      <c r="S163" s="50"/>
      <c r="T163" s="50"/>
      <c r="U163" s="50"/>
    </row>
    <row r="164" ht="12.75" customHeight="1">
      <c r="A164" s="50"/>
      <c r="B164" s="50"/>
      <c r="C164" s="50"/>
      <c r="D164" s="50"/>
      <c r="E164" s="50"/>
      <c r="F164" s="50"/>
      <c r="G164" s="50"/>
      <c r="H164" s="50"/>
      <c r="I164" s="50"/>
      <c r="J164" s="50"/>
      <c r="K164" s="50"/>
      <c r="L164" s="50"/>
      <c r="M164" s="51"/>
      <c r="N164" s="51"/>
      <c r="O164" s="50"/>
      <c r="P164" s="52"/>
      <c r="Q164" s="50"/>
      <c r="R164" s="51"/>
      <c r="S164" s="50"/>
      <c r="T164" s="50"/>
      <c r="U164" s="50"/>
    </row>
    <row r="165" ht="12.75" customHeight="1">
      <c r="A165" s="50"/>
      <c r="B165" s="50"/>
      <c r="C165" s="50"/>
      <c r="D165" s="50"/>
      <c r="E165" s="50"/>
      <c r="F165" s="50"/>
      <c r="G165" s="50"/>
      <c r="H165" s="50"/>
      <c r="I165" s="50"/>
      <c r="J165" s="50"/>
      <c r="K165" s="50"/>
      <c r="L165" s="50"/>
      <c r="M165" s="51"/>
      <c r="N165" s="51"/>
      <c r="O165" s="50"/>
      <c r="P165" s="52"/>
      <c r="Q165" s="50"/>
      <c r="R165" s="51"/>
      <c r="S165" s="50"/>
      <c r="T165" s="50"/>
      <c r="U165" s="50"/>
    </row>
    <row r="166" ht="12.75" customHeight="1">
      <c r="A166" s="50"/>
      <c r="B166" s="50"/>
      <c r="C166" s="50"/>
      <c r="D166" s="50"/>
      <c r="E166" s="50"/>
      <c r="F166" s="50"/>
      <c r="G166" s="50"/>
      <c r="H166" s="50"/>
      <c r="I166" s="50"/>
      <c r="J166" s="50"/>
      <c r="K166" s="50"/>
      <c r="L166" s="50"/>
      <c r="M166" s="51"/>
      <c r="N166" s="51"/>
      <c r="O166" s="50"/>
      <c r="P166" s="52"/>
      <c r="Q166" s="50"/>
      <c r="R166" s="51"/>
      <c r="S166" s="50"/>
      <c r="T166" s="50"/>
      <c r="U166" s="50"/>
    </row>
    <row r="167" ht="12.75" customHeight="1">
      <c r="A167" s="50"/>
      <c r="B167" s="50"/>
      <c r="C167" s="50"/>
      <c r="D167" s="50"/>
      <c r="E167" s="50"/>
      <c r="F167" s="50"/>
      <c r="G167" s="50"/>
      <c r="H167" s="50"/>
      <c r="I167" s="50"/>
      <c r="J167" s="50"/>
      <c r="K167" s="50"/>
      <c r="L167" s="50"/>
      <c r="M167" s="51"/>
      <c r="N167" s="51"/>
      <c r="O167" s="50"/>
      <c r="P167" s="52"/>
      <c r="Q167" s="50"/>
      <c r="R167" s="51"/>
      <c r="S167" s="50"/>
      <c r="T167" s="50"/>
      <c r="U167" s="50"/>
    </row>
    <row r="168" ht="12.75" customHeight="1">
      <c r="A168" s="50"/>
      <c r="B168" s="50"/>
      <c r="C168" s="50"/>
      <c r="D168" s="50"/>
      <c r="E168" s="50"/>
      <c r="F168" s="50"/>
      <c r="G168" s="50"/>
      <c r="H168" s="50"/>
      <c r="I168" s="50"/>
      <c r="J168" s="50"/>
      <c r="K168" s="50"/>
      <c r="L168" s="50"/>
      <c r="M168" s="51"/>
      <c r="N168" s="51"/>
      <c r="O168" s="50"/>
      <c r="P168" s="52"/>
      <c r="Q168" s="50"/>
      <c r="R168" s="51"/>
      <c r="S168" s="50"/>
      <c r="T168" s="50"/>
      <c r="U168" s="50"/>
    </row>
    <row r="169" ht="12.75" customHeight="1">
      <c r="A169" s="50"/>
      <c r="B169" s="50"/>
      <c r="C169" s="50"/>
      <c r="D169" s="50"/>
      <c r="E169" s="50"/>
      <c r="F169" s="50"/>
      <c r="G169" s="50"/>
      <c r="H169" s="50"/>
      <c r="I169" s="50"/>
      <c r="J169" s="50"/>
      <c r="K169" s="50"/>
      <c r="L169" s="50"/>
      <c r="M169" s="51"/>
      <c r="N169" s="51"/>
      <c r="O169" s="50"/>
      <c r="P169" s="52"/>
      <c r="Q169" s="50"/>
      <c r="R169" s="51"/>
      <c r="S169" s="50"/>
      <c r="T169" s="50"/>
      <c r="U169" s="50"/>
    </row>
    <row r="170" ht="12.75" customHeight="1">
      <c r="A170" s="50"/>
      <c r="B170" s="50"/>
      <c r="C170" s="50"/>
      <c r="D170" s="50"/>
      <c r="E170" s="50"/>
      <c r="F170" s="50"/>
      <c r="G170" s="50"/>
      <c r="H170" s="50"/>
      <c r="I170" s="50"/>
      <c r="J170" s="50"/>
      <c r="K170" s="50"/>
      <c r="L170" s="50"/>
      <c r="M170" s="51"/>
      <c r="N170" s="51"/>
      <c r="O170" s="50"/>
      <c r="P170" s="52"/>
      <c r="Q170" s="50"/>
      <c r="R170" s="51"/>
      <c r="S170" s="50"/>
      <c r="T170" s="50"/>
      <c r="U170" s="50"/>
    </row>
    <row r="171" ht="12.75" customHeight="1">
      <c r="A171" s="50"/>
      <c r="B171" s="50"/>
      <c r="C171" s="50"/>
      <c r="D171" s="50"/>
      <c r="E171" s="50"/>
      <c r="F171" s="50"/>
      <c r="G171" s="50"/>
      <c r="H171" s="50"/>
      <c r="I171" s="50"/>
      <c r="J171" s="50"/>
      <c r="K171" s="50"/>
      <c r="L171" s="50"/>
      <c r="M171" s="51"/>
      <c r="N171" s="51"/>
      <c r="O171" s="50"/>
      <c r="P171" s="52"/>
      <c r="Q171" s="50"/>
      <c r="R171" s="51"/>
      <c r="S171" s="50"/>
      <c r="T171" s="50"/>
      <c r="U171" s="50"/>
    </row>
    <row r="172" ht="12.75" customHeight="1">
      <c r="A172" s="50"/>
      <c r="B172" s="50"/>
      <c r="C172" s="50"/>
      <c r="D172" s="50"/>
      <c r="E172" s="50"/>
      <c r="F172" s="50"/>
      <c r="G172" s="50"/>
      <c r="H172" s="50"/>
      <c r="I172" s="50"/>
      <c r="J172" s="50"/>
      <c r="K172" s="50"/>
      <c r="L172" s="50"/>
      <c r="M172" s="51"/>
      <c r="N172" s="51"/>
      <c r="O172" s="50"/>
      <c r="P172" s="52"/>
      <c r="Q172" s="50"/>
      <c r="R172" s="51"/>
      <c r="S172" s="50"/>
      <c r="T172" s="50"/>
      <c r="U172" s="50"/>
    </row>
    <row r="173" ht="12.75" customHeight="1">
      <c r="A173" s="50"/>
      <c r="B173" s="50"/>
      <c r="C173" s="50"/>
      <c r="D173" s="50"/>
      <c r="E173" s="50"/>
      <c r="F173" s="50"/>
      <c r="G173" s="50"/>
      <c r="H173" s="50"/>
      <c r="I173" s="50"/>
      <c r="J173" s="50"/>
      <c r="K173" s="50"/>
      <c r="L173" s="50"/>
      <c r="M173" s="51"/>
      <c r="N173" s="51"/>
      <c r="O173" s="50"/>
      <c r="P173" s="52"/>
      <c r="Q173" s="50"/>
      <c r="R173" s="51"/>
      <c r="S173" s="50"/>
      <c r="T173" s="50"/>
      <c r="U173" s="50"/>
    </row>
    <row r="174" ht="12.75" customHeight="1">
      <c r="A174" s="50"/>
      <c r="B174" s="50"/>
      <c r="C174" s="50"/>
      <c r="D174" s="50"/>
      <c r="E174" s="50"/>
      <c r="F174" s="50"/>
      <c r="G174" s="50"/>
      <c r="H174" s="50"/>
      <c r="I174" s="50"/>
      <c r="J174" s="50"/>
      <c r="K174" s="50"/>
      <c r="L174" s="50"/>
      <c r="M174" s="51"/>
      <c r="N174" s="51"/>
      <c r="O174" s="50"/>
      <c r="P174" s="52"/>
      <c r="Q174" s="50"/>
      <c r="R174" s="51"/>
      <c r="S174" s="50"/>
      <c r="T174" s="50"/>
      <c r="U174" s="50"/>
    </row>
    <row r="175" ht="12.75" customHeight="1">
      <c r="A175" s="50"/>
      <c r="B175" s="50"/>
      <c r="C175" s="50"/>
      <c r="D175" s="50"/>
      <c r="E175" s="50"/>
      <c r="F175" s="50"/>
      <c r="G175" s="50"/>
      <c r="H175" s="50"/>
      <c r="I175" s="50"/>
      <c r="J175" s="50"/>
      <c r="K175" s="50"/>
      <c r="L175" s="50"/>
      <c r="M175" s="51"/>
      <c r="N175" s="51"/>
      <c r="O175" s="50"/>
      <c r="P175" s="52"/>
      <c r="Q175" s="50"/>
      <c r="R175" s="51"/>
      <c r="S175" s="50"/>
      <c r="T175" s="50"/>
      <c r="U175" s="50"/>
    </row>
    <row r="176" ht="12.75" customHeight="1">
      <c r="A176" s="50"/>
      <c r="B176" s="50"/>
      <c r="C176" s="50"/>
      <c r="D176" s="50"/>
      <c r="E176" s="50"/>
      <c r="F176" s="50"/>
      <c r="G176" s="50"/>
      <c r="H176" s="50"/>
      <c r="I176" s="50"/>
      <c r="J176" s="50"/>
      <c r="K176" s="50"/>
      <c r="L176" s="50"/>
      <c r="M176" s="51"/>
      <c r="N176" s="51"/>
      <c r="O176" s="50"/>
      <c r="P176" s="52"/>
      <c r="Q176" s="50"/>
      <c r="R176" s="51"/>
      <c r="S176" s="50"/>
      <c r="T176" s="50"/>
      <c r="U176" s="50"/>
    </row>
    <row r="177" ht="12.75" customHeight="1">
      <c r="A177" s="50"/>
      <c r="B177" s="50"/>
      <c r="C177" s="50"/>
      <c r="D177" s="50"/>
      <c r="E177" s="50"/>
      <c r="F177" s="50"/>
      <c r="G177" s="50"/>
      <c r="H177" s="50"/>
      <c r="I177" s="50"/>
      <c r="J177" s="50"/>
      <c r="K177" s="50"/>
      <c r="L177" s="50"/>
      <c r="M177" s="51"/>
      <c r="N177" s="51"/>
      <c r="O177" s="50"/>
      <c r="P177" s="52"/>
      <c r="Q177" s="50"/>
      <c r="R177" s="51"/>
      <c r="S177" s="50"/>
      <c r="T177" s="50"/>
      <c r="U177" s="50"/>
    </row>
    <row r="178" ht="12.75" customHeight="1">
      <c r="A178" s="50"/>
      <c r="B178" s="50"/>
      <c r="C178" s="50"/>
      <c r="D178" s="50"/>
      <c r="E178" s="50"/>
      <c r="F178" s="50"/>
      <c r="G178" s="50"/>
      <c r="H178" s="50"/>
      <c r="I178" s="50"/>
      <c r="J178" s="50"/>
      <c r="K178" s="50"/>
      <c r="L178" s="50"/>
      <c r="M178" s="51"/>
      <c r="N178" s="51"/>
      <c r="O178" s="50"/>
      <c r="P178" s="52"/>
      <c r="Q178" s="50"/>
      <c r="R178" s="51"/>
      <c r="S178" s="50"/>
      <c r="T178" s="50"/>
      <c r="U178" s="50"/>
    </row>
    <row r="179" ht="12.75" customHeight="1">
      <c r="A179" s="50"/>
      <c r="B179" s="50"/>
      <c r="C179" s="50"/>
      <c r="D179" s="50"/>
      <c r="E179" s="50"/>
      <c r="F179" s="50"/>
      <c r="G179" s="50"/>
      <c r="H179" s="50"/>
      <c r="I179" s="50"/>
      <c r="J179" s="50"/>
      <c r="K179" s="50"/>
      <c r="L179" s="50"/>
      <c r="M179" s="51"/>
      <c r="N179" s="51"/>
      <c r="O179" s="50"/>
      <c r="P179" s="52"/>
      <c r="Q179" s="50"/>
      <c r="R179" s="51"/>
      <c r="S179" s="50"/>
      <c r="T179" s="50"/>
      <c r="U179" s="50"/>
    </row>
    <row r="180" ht="12.75" customHeight="1">
      <c r="A180" s="50"/>
      <c r="B180" s="50"/>
      <c r="C180" s="50"/>
      <c r="D180" s="50"/>
      <c r="E180" s="50"/>
      <c r="F180" s="50"/>
      <c r="G180" s="50"/>
      <c r="H180" s="50"/>
      <c r="I180" s="50"/>
      <c r="J180" s="50"/>
      <c r="K180" s="50"/>
      <c r="L180" s="50"/>
      <c r="M180" s="51"/>
      <c r="N180" s="51"/>
      <c r="O180" s="50"/>
      <c r="P180" s="52"/>
      <c r="Q180" s="50"/>
      <c r="R180" s="51"/>
      <c r="S180" s="50"/>
      <c r="T180" s="50"/>
      <c r="U180" s="50"/>
    </row>
    <row r="181" ht="12.75" customHeight="1">
      <c r="A181" s="50"/>
      <c r="B181" s="50"/>
      <c r="C181" s="50"/>
      <c r="D181" s="50"/>
      <c r="E181" s="50"/>
      <c r="F181" s="50"/>
      <c r="G181" s="50"/>
      <c r="H181" s="50"/>
      <c r="I181" s="50"/>
      <c r="J181" s="50"/>
      <c r="K181" s="50"/>
      <c r="L181" s="50"/>
      <c r="M181" s="51"/>
      <c r="N181" s="51"/>
      <c r="O181" s="50"/>
      <c r="P181" s="52"/>
      <c r="Q181" s="50"/>
      <c r="R181" s="51"/>
      <c r="S181" s="50"/>
      <c r="T181" s="50"/>
      <c r="U181" s="50"/>
    </row>
    <row r="182" ht="12.75" customHeight="1">
      <c r="A182" s="50"/>
      <c r="B182" s="50"/>
      <c r="C182" s="50"/>
      <c r="D182" s="50"/>
      <c r="E182" s="50"/>
      <c r="F182" s="50"/>
      <c r="G182" s="50"/>
      <c r="H182" s="50"/>
      <c r="I182" s="50"/>
      <c r="J182" s="50"/>
      <c r="K182" s="50"/>
      <c r="L182" s="50"/>
      <c r="M182" s="51"/>
      <c r="N182" s="51"/>
      <c r="O182" s="50"/>
      <c r="P182" s="52"/>
      <c r="Q182" s="50"/>
      <c r="R182" s="51"/>
      <c r="S182" s="50"/>
      <c r="T182" s="50"/>
      <c r="U182" s="50"/>
    </row>
    <row r="183" ht="12.75" customHeight="1">
      <c r="A183" s="50"/>
      <c r="B183" s="50"/>
      <c r="C183" s="50"/>
      <c r="D183" s="50"/>
      <c r="E183" s="50"/>
      <c r="F183" s="50"/>
      <c r="G183" s="50"/>
      <c r="H183" s="50"/>
      <c r="I183" s="50"/>
      <c r="J183" s="50"/>
      <c r="K183" s="50"/>
      <c r="L183" s="50"/>
      <c r="M183" s="51"/>
      <c r="N183" s="51"/>
      <c r="O183" s="50"/>
      <c r="P183" s="52"/>
      <c r="Q183" s="50"/>
      <c r="R183" s="51"/>
      <c r="S183" s="50"/>
      <c r="T183" s="50"/>
      <c r="U183" s="50"/>
    </row>
    <row r="184" ht="12.75" customHeight="1">
      <c r="A184" s="50"/>
      <c r="B184" s="50"/>
      <c r="C184" s="50"/>
      <c r="D184" s="50"/>
      <c r="E184" s="50"/>
      <c r="F184" s="50"/>
      <c r="G184" s="50"/>
      <c r="H184" s="50"/>
      <c r="I184" s="50"/>
      <c r="J184" s="50"/>
      <c r="K184" s="50"/>
      <c r="L184" s="50"/>
      <c r="M184" s="51"/>
      <c r="N184" s="51"/>
      <c r="O184" s="50"/>
      <c r="P184" s="52"/>
      <c r="Q184" s="50"/>
      <c r="R184" s="51"/>
      <c r="S184" s="50"/>
      <c r="T184" s="50"/>
      <c r="U184" s="50"/>
    </row>
    <row r="185" ht="12.75" customHeight="1">
      <c r="A185" s="50"/>
      <c r="B185" s="50"/>
      <c r="C185" s="50"/>
      <c r="D185" s="50"/>
      <c r="E185" s="50"/>
      <c r="F185" s="50"/>
      <c r="G185" s="50"/>
      <c r="H185" s="50"/>
      <c r="I185" s="50"/>
      <c r="J185" s="50"/>
      <c r="K185" s="50"/>
      <c r="L185" s="50"/>
      <c r="M185" s="51"/>
      <c r="N185" s="51"/>
      <c r="O185" s="50"/>
      <c r="P185" s="52"/>
      <c r="Q185" s="50"/>
      <c r="R185" s="51"/>
      <c r="S185" s="50"/>
      <c r="T185" s="50"/>
      <c r="U185" s="50"/>
    </row>
    <row r="186" ht="12.75" customHeight="1">
      <c r="A186" s="50"/>
      <c r="B186" s="50"/>
      <c r="C186" s="50"/>
      <c r="D186" s="50"/>
      <c r="E186" s="50"/>
      <c r="F186" s="50"/>
      <c r="G186" s="50"/>
      <c r="H186" s="50"/>
      <c r="I186" s="50"/>
      <c r="J186" s="50"/>
      <c r="K186" s="50"/>
      <c r="L186" s="50"/>
      <c r="M186" s="51"/>
      <c r="N186" s="51"/>
      <c r="O186" s="50"/>
      <c r="P186" s="52"/>
      <c r="Q186" s="50"/>
      <c r="R186" s="51"/>
      <c r="S186" s="50"/>
      <c r="T186" s="50"/>
      <c r="U186" s="50"/>
    </row>
    <row r="187" ht="12.75" customHeight="1">
      <c r="A187" s="50"/>
      <c r="B187" s="50"/>
      <c r="C187" s="50"/>
      <c r="D187" s="50"/>
      <c r="E187" s="50"/>
      <c r="F187" s="50"/>
      <c r="G187" s="50"/>
      <c r="H187" s="50"/>
      <c r="I187" s="50"/>
      <c r="J187" s="50"/>
      <c r="K187" s="50"/>
      <c r="L187" s="50"/>
      <c r="M187" s="51"/>
      <c r="N187" s="51"/>
      <c r="O187" s="50"/>
      <c r="P187" s="52"/>
      <c r="Q187" s="50"/>
      <c r="R187" s="51"/>
      <c r="S187" s="50"/>
      <c r="T187" s="50"/>
      <c r="U187" s="50"/>
    </row>
    <row r="188" ht="12.75" customHeight="1">
      <c r="A188" s="50"/>
      <c r="B188" s="50"/>
      <c r="C188" s="50"/>
      <c r="D188" s="50"/>
      <c r="E188" s="50"/>
      <c r="F188" s="50"/>
      <c r="G188" s="50"/>
      <c r="H188" s="50"/>
      <c r="I188" s="50"/>
      <c r="J188" s="50"/>
      <c r="K188" s="50"/>
      <c r="L188" s="50"/>
      <c r="M188" s="51"/>
      <c r="N188" s="51"/>
      <c r="O188" s="50"/>
      <c r="P188" s="52"/>
      <c r="Q188" s="50"/>
      <c r="R188" s="51"/>
      <c r="S188" s="50"/>
      <c r="T188" s="50"/>
      <c r="U188" s="50"/>
    </row>
    <row r="189" ht="12.75" customHeight="1">
      <c r="A189" s="50"/>
      <c r="B189" s="50"/>
      <c r="C189" s="50"/>
      <c r="D189" s="50"/>
      <c r="E189" s="50"/>
      <c r="F189" s="50"/>
      <c r="G189" s="50"/>
      <c r="H189" s="50"/>
      <c r="I189" s="50"/>
      <c r="J189" s="50"/>
      <c r="K189" s="50"/>
      <c r="L189" s="50"/>
      <c r="M189" s="51"/>
      <c r="N189" s="51"/>
      <c r="O189" s="50"/>
      <c r="P189" s="52"/>
      <c r="Q189" s="50"/>
      <c r="R189" s="51"/>
      <c r="S189" s="50"/>
      <c r="T189" s="50"/>
      <c r="U189" s="50"/>
    </row>
    <row r="190" ht="12.75" customHeight="1">
      <c r="A190" s="50"/>
      <c r="B190" s="50"/>
      <c r="C190" s="50"/>
      <c r="D190" s="50"/>
      <c r="E190" s="50"/>
      <c r="F190" s="50"/>
      <c r="G190" s="50"/>
      <c r="H190" s="50"/>
      <c r="I190" s="50"/>
      <c r="J190" s="50"/>
      <c r="K190" s="50"/>
      <c r="L190" s="50"/>
      <c r="M190" s="51"/>
      <c r="N190" s="51"/>
      <c r="O190" s="50"/>
      <c r="P190" s="52"/>
      <c r="Q190" s="50"/>
      <c r="R190" s="51"/>
      <c r="S190" s="50"/>
      <c r="T190" s="50"/>
      <c r="U190" s="50"/>
    </row>
    <row r="191" ht="12.75" customHeight="1">
      <c r="A191" s="50"/>
      <c r="B191" s="50"/>
      <c r="C191" s="50"/>
      <c r="D191" s="50"/>
      <c r="E191" s="50"/>
      <c r="F191" s="50"/>
      <c r="G191" s="50"/>
      <c r="H191" s="50"/>
      <c r="I191" s="50"/>
      <c r="J191" s="50"/>
      <c r="K191" s="50"/>
      <c r="L191" s="50"/>
      <c r="M191" s="51"/>
      <c r="N191" s="51"/>
      <c r="O191" s="50"/>
      <c r="P191" s="52"/>
      <c r="Q191" s="50"/>
      <c r="R191" s="51"/>
      <c r="S191" s="50"/>
      <c r="T191" s="50"/>
      <c r="U191" s="50"/>
    </row>
    <row r="192" ht="12.75" customHeight="1">
      <c r="A192" s="50"/>
      <c r="B192" s="50"/>
      <c r="C192" s="50"/>
      <c r="D192" s="50"/>
      <c r="E192" s="50"/>
      <c r="F192" s="50"/>
      <c r="G192" s="50"/>
      <c r="H192" s="50"/>
      <c r="I192" s="50"/>
      <c r="J192" s="50"/>
      <c r="K192" s="50"/>
      <c r="L192" s="50"/>
      <c r="M192" s="51"/>
      <c r="N192" s="51"/>
      <c r="O192" s="50"/>
      <c r="P192" s="52"/>
      <c r="Q192" s="50"/>
      <c r="R192" s="51"/>
      <c r="S192" s="50"/>
      <c r="T192" s="50"/>
      <c r="U192" s="50"/>
    </row>
    <row r="193" ht="12.75" customHeight="1">
      <c r="A193" s="50"/>
      <c r="B193" s="50"/>
      <c r="C193" s="50"/>
      <c r="D193" s="50"/>
      <c r="E193" s="50"/>
      <c r="F193" s="50"/>
      <c r="G193" s="50"/>
      <c r="H193" s="50"/>
      <c r="I193" s="50"/>
      <c r="J193" s="50"/>
      <c r="K193" s="50"/>
      <c r="L193" s="50"/>
      <c r="M193" s="51"/>
      <c r="N193" s="51"/>
      <c r="O193" s="50"/>
      <c r="P193" s="52"/>
      <c r="Q193" s="50"/>
      <c r="R193" s="51"/>
      <c r="S193" s="50"/>
      <c r="T193" s="50"/>
      <c r="U193" s="50"/>
    </row>
    <row r="194" ht="12.75" customHeight="1">
      <c r="A194" s="50"/>
      <c r="B194" s="50"/>
      <c r="C194" s="50"/>
      <c r="D194" s="50"/>
      <c r="E194" s="50"/>
      <c r="F194" s="50"/>
      <c r="G194" s="50"/>
      <c r="H194" s="50"/>
      <c r="I194" s="50"/>
      <c r="J194" s="50"/>
      <c r="K194" s="50"/>
      <c r="L194" s="50"/>
      <c r="M194" s="51"/>
      <c r="N194" s="51"/>
      <c r="O194" s="50"/>
      <c r="P194" s="52"/>
      <c r="Q194" s="50"/>
      <c r="R194" s="51"/>
      <c r="S194" s="50"/>
      <c r="T194" s="50"/>
      <c r="U194" s="50"/>
    </row>
    <row r="195" ht="12.75" customHeight="1">
      <c r="A195" s="50"/>
      <c r="B195" s="50"/>
      <c r="C195" s="50"/>
      <c r="D195" s="50"/>
      <c r="E195" s="50"/>
      <c r="F195" s="50"/>
      <c r="G195" s="50"/>
      <c r="H195" s="50"/>
      <c r="I195" s="50"/>
      <c r="J195" s="50"/>
      <c r="K195" s="50"/>
      <c r="L195" s="50"/>
      <c r="M195" s="51"/>
      <c r="N195" s="51"/>
      <c r="O195" s="50"/>
      <c r="P195" s="52"/>
      <c r="Q195" s="50"/>
      <c r="R195" s="51"/>
      <c r="S195" s="50"/>
      <c r="T195" s="50"/>
      <c r="U195" s="50"/>
    </row>
    <row r="196" ht="12.75" customHeight="1">
      <c r="A196" s="50"/>
      <c r="B196" s="50"/>
      <c r="C196" s="50"/>
      <c r="D196" s="50"/>
      <c r="E196" s="50"/>
      <c r="F196" s="50"/>
      <c r="G196" s="50"/>
      <c r="H196" s="50"/>
      <c r="I196" s="50"/>
      <c r="J196" s="50"/>
      <c r="K196" s="50"/>
      <c r="L196" s="50"/>
      <c r="M196" s="51"/>
      <c r="N196" s="51"/>
      <c r="O196" s="50"/>
      <c r="P196" s="52"/>
      <c r="Q196" s="50"/>
      <c r="R196" s="51"/>
      <c r="S196" s="50"/>
      <c r="T196" s="50"/>
      <c r="U196" s="50"/>
    </row>
    <row r="197" ht="12.75" customHeight="1">
      <c r="A197" s="50"/>
      <c r="B197" s="50"/>
      <c r="C197" s="50"/>
      <c r="D197" s="50"/>
      <c r="E197" s="50"/>
      <c r="F197" s="50"/>
      <c r="G197" s="50"/>
      <c r="H197" s="50"/>
      <c r="I197" s="50"/>
      <c r="J197" s="50"/>
      <c r="K197" s="50"/>
      <c r="L197" s="50"/>
      <c r="M197" s="51"/>
      <c r="N197" s="51"/>
      <c r="O197" s="50"/>
      <c r="P197" s="52"/>
      <c r="Q197" s="50"/>
      <c r="R197" s="51"/>
      <c r="S197" s="50"/>
      <c r="T197" s="50"/>
      <c r="U197" s="50"/>
    </row>
    <row r="198" ht="12.75" customHeight="1">
      <c r="A198" s="50"/>
      <c r="B198" s="50"/>
      <c r="C198" s="50"/>
      <c r="D198" s="50"/>
      <c r="E198" s="50"/>
      <c r="F198" s="50"/>
      <c r="G198" s="50"/>
      <c r="H198" s="50"/>
      <c r="I198" s="50"/>
      <c r="J198" s="50"/>
      <c r="K198" s="50"/>
      <c r="L198" s="50"/>
      <c r="M198" s="51"/>
      <c r="N198" s="51"/>
      <c r="O198" s="50"/>
      <c r="P198" s="52"/>
      <c r="Q198" s="50"/>
      <c r="R198" s="51"/>
      <c r="S198" s="50"/>
      <c r="T198" s="50"/>
      <c r="U198" s="50"/>
    </row>
    <row r="199" ht="12.75" customHeight="1">
      <c r="A199" s="50"/>
      <c r="B199" s="50"/>
      <c r="C199" s="50"/>
      <c r="D199" s="50"/>
      <c r="E199" s="50"/>
      <c r="F199" s="50"/>
      <c r="G199" s="50"/>
      <c r="H199" s="50"/>
      <c r="I199" s="50"/>
      <c r="J199" s="50"/>
      <c r="K199" s="50"/>
      <c r="L199" s="50"/>
      <c r="M199" s="51"/>
      <c r="N199" s="51"/>
      <c r="O199" s="50"/>
      <c r="P199" s="52"/>
      <c r="Q199" s="50"/>
      <c r="R199" s="51"/>
      <c r="S199" s="50"/>
      <c r="T199" s="50"/>
      <c r="U199" s="50"/>
    </row>
    <row r="200" ht="12.75" customHeight="1">
      <c r="A200" s="50"/>
      <c r="B200" s="50"/>
      <c r="C200" s="50"/>
      <c r="D200" s="50"/>
      <c r="E200" s="50"/>
      <c r="F200" s="50"/>
      <c r="G200" s="50"/>
      <c r="H200" s="50"/>
      <c r="I200" s="50"/>
      <c r="J200" s="50"/>
      <c r="K200" s="50"/>
      <c r="L200" s="50"/>
      <c r="M200" s="51"/>
      <c r="N200" s="51"/>
      <c r="O200" s="50"/>
      <c r="P200" s="52"/>
      <c r="Q200" s="50"/>
      <c r="R200" s="51"/>
      <c r="S200" s="50"/>
      <c r="T200" s="50"/>
      <c r="U200" s="50"/>
    </row>
    <row r="201" ht="12.75" customHeight="1">
      <c r="A201" s="50"/>
      <c r="B201" s="50"/>
      <c r="C201" s="50"/>
      <c r="D201" s="50"/>
      <c r="E201" s="50"/>
      <c r="F201" s="50"/>
      <c r="G201" s="50"/>
      <c r="H201" s="50"/>
      <c r="I201" s="50"/>
      <c r="J201" s="50"/>
      <c r="K201" s="50"/>
      <c r="L201" s="50"/>
      <c r="M201" s="51"/>
      <c r="N201" s="51"/>
      <c r="O201" s="50"/>
      <c r="P201" s="52"/>
      <c r="Q201" s="50"/>
      <c r="R201" s="51"/>
      <c r="S201" s="50"/>
      <c r="T201" s="50"/>
      <c r="U201" s="50"/>
    </row>
    <row r="202" ht="12.75" customHeight="1">
      <c r="A202" s="50"/>
      <c r="B202" s="50"/>
      <c r="C202" s="50"/>
      <c r="D202" s="50"/>
      <c r="E202" s="50"/>
      <c r="F202" s="50"/>
      <c r="G202" s="50"/>
      <c r="H202" s="50"/>
      <c r="I202" s="50"/>
      <c r="J202" s="50"/>
      <c r="K202" s="50"/>
      <c r="L202" s="50"/>
      <c r="M202" s="51"/>
      <c r="N202" s="51"/>
      <c r="O202" s="50"/>
      <c r="P202" s="52"/>
      <c r="Q202" s="50"/>
      <c r="R202" s="51"/>
      <c r="S202" s="50"/>
      <c r="T202" s="50"/>
      <c r="U202" s="50"/>
    </row>
    <row r="203" ht="12.75" customHeight="1">
      <c r="A203" s="50"/>
      <c r="B203" s="50"/>
      <c r="C203" s="50"/>
      <c r="D203" s="50"/>
      <c r="E203" s="50"/>
      <c r="F203" s="50"/>
      <c r="G203" s="50"/>
      <c r="H203" s="50"/>
      <c r="I203" s="50"/>
      <c r="J203" s="50"/>
      <c r="K203" s="50"/>
      <c r="L203" s="50"/>
      <c r="M203" s="51"/>
      <c r="N203" s="51"/>
      <c r="O203" s="50"/>
      <c r="P203" s="52"/>
      <c r="Q203" s="50"/>
      <c r="R203" s="51"/>
      <c r="S203" s="50"/>
      <c r="T203" s="50"/>
      <c r="U203" s="50"/>
    </row>
    <row r="204" ht="12.75" customHeight="1">
      <c r="A204" s="50"/>
      <c r="B204" s="50"/>
      <c r="C204" s="50"/>
      <c r="D204" s="50"/>
      <c r="E204" s="50"/>
      <c r="F204" s="50"/>
      <c r="G204" s="50"/>
      <c r="H204" s="50"/>
      <c r="I204" s="50"/>
      <c r="J204" s="50"/>
      <c r="K204" s="50"/>
      <c r="L204" s="50"/>
      <c r="M204" s="51"/>
      <c r="N204" s="51"/>
      <c r="O204" s="50"/>
      <c r="P204" s="52"/>
      <c r="Q204" s="50"/>
      <c r="R204" s="51"/>
      <c r="S204" s="50"/>
      <c r="T204" s="50"/>
      <c r="U204" s="50"/>
    </row>
    <row r="205" ht="12.75" customHeight="1">
      <c r="A205" s="50"/>
      <c r="B205" s="50"/>
      <c r="C205" s="50"/>
      <c r="D205" s="50"/>
      <c r="E205" s="50"/>
      <c r="F205" s="50"/>
      <c r="G205" s="50"/>
      <c r="H205" s="50"/>
      <c r="I205" s="50"/>
      <c r="J205" s="50"/>
      <c r="K205" s="50"/>
      <c r="L205" s="50"/>
      <c r="M205" s="51"/>
      <c r="N205" s="51"/>
      <c r="O205" s="50"/>
      <c r="P205" s="52"/>
      <c r="Q205" s="50"/>
      <c r="R205" s="51"/>
      <c r="S205" s="50"/>
      <c r="T205" s="50"/>
      <c r="U205" s="50"/>
    </row>
    <row r="206" ht="12.75" customHeight="1">
      <c r="A206" s="50"/>
      <c r="B206" s="50"/>
      <c r="C206" s="50"/>
      <c r="D206" s="50"/>
      <c r="E206" s="50"/>
      <c r="F206" s="50"/>
      <c r="G206" s="50"/>
      <c r="H206" s="50"/>
      <c r="I206" s="50"/>
      <c r="J206" s="50"/>
      <c r="K206" s="50"/>
      <c r="L206" s="50"/>
      <c r="M206" s="51"/>
      <c r="N206" s="51"/>
      <c r="O206" s="50"/>
      <c r="P206" s="52"/>
      <c r="Q206" s="50"/>
      <c r="R206" s="51"/>
      <c r="S206" s="50"/>
      <c r="T206" s="50"/>
      <c r="U206" s="50"/>
    </row>
    <row r="207" ht="12.75" customHeight="1">
      <c r="A207" s="50"/>
      <c r="B207" s="50"/>
      <c r="C207" s="50"/>
      <c r="D207" s="50"/>
      <c r="E207" s="50"/>
      <c r="F207" s="50"/>
      <c r="G207" s="50"/>
      <c r="H207" s="50"/>
      <c r="I207" s="50"/>
      <c r="J207" s="50"/>
      <c r="K207" s="50"/>
      <c r="L207" s="50"/>
      <c r="M207" s="51"/>
      <c r="N207" s="51"/>
      <c r="O207" s="50"/>
      <c r="P207" s="52"/>
      <c r="Q207" s="50"/>
      <c r="R207" s="51"/>
      <c r="S207" s="50"/>
      <c r="T207" s="50"/>
      <c r="U207" s="50"/>
    </row>
    <row r="208" ht="12.75" customHeight="1">
      <c r="A208" s="50"/>
      <c r="B208" s="50"/>
      <c r="C208" s="50"/>
      <c r="D208" s="50"/>
      <c r="E208" s="50"/>
      <c r="F208" s="50"/>
      <c r="G208" s="50"/>
      <c r="H208" s="50"/>
      <c r="I208" s="50"/>
      <c r="J208" s="50"/>
      <c r="K208" s="50"/>
      <c r="L208" s="50"/>
      <c r="M208" s="51"/>
      <c r="N208" s="51"/>
      <c r="O208" s="50"/>
      <c r="P208" s="52"/>
      <c r="Q208" s="50"/>
      <c r="R208" s="51"/>
      <c r="S208" s="50"/>
      <c r="T208" s="50"/>
      <c r="U208" s="50"/>
    </row>
    <row r="209" ht="12.75" customHeight="1">
      <c r="A209" s="50"/>
      <c r="B209" s="50"/>
      <c r="C209" s="50"/>
      <c r="D209" s="50"/>
      <c r="E209" s="50"/>
      <c r="F209" s="50"/>
      <c r="G209" s="50"/>
      <c r="H209" s="50"/>
      <c r="I209" s="50"/>
      <c r="J209" s="50"/>
      <c r="K209" s="50"/>
      <c r="L209" s="50"/>
      <c r="M209" s="51"/>
      <c r="N209" s="51"/>
      <c r="O209" s="50"/>
      <c r="P209" s="52"/>
      <c r="Q209" s="50"/>
      <c r="R209" s="51"/>
      <c r="S209" s="50"/>
      <c r="T209" s="50"/>
      <c r="U209" s="50"/>
    </row>
    <row r="210" ht="12.75" customHeight="1">
      <c r="A210" s="50"/>
      <c r="B210" s="50"/>
      <c r="C210" s="50"/>
      <c r="D210" s="50"/>
      <c r="E210" s="50"/>
      <c r="F210" s="50"/>
      <c r="G210" s="50"/>
      <c r="H210" s="50"/>
      <c r="I210" s="50"/>
      <c r="J210" s="50"/>
      <c r="K210" s="50"/>
      <c r="L210" s="50"/>
      <c r="M210" s="51"/>
      <c r="N210" s="51"/>
      <c r="O210" s="50"/>
      <c r="P210" s="52"/>
      <c r="Q210" s="50"/>
      <c r="R210" s="51"/>
      <c r="S210" s="50"/>
      <c r="T210" s="50"/>
      <c r="U210" s="50"/>
    </row>
    <row r="211" ht="12.75" customHeight="1">
      <c r="A211" s="50"/>
      <c r="B211" s="50"/>
      <c r="C211" s="50"/>
      <c r="D211" s="50"/>
      <c r="E211" s="50"/>
      <c r="F211" s="50"/>
      <c r="G211" s="50"/>
      <c r="H211" s="50"/>
      <c r="I211" s="50"/>
      <c r="J211" s="50"/>
      <c r="K211" s="50"/>
      <c r="L211" s="50"/>
      <c r="M211" s="51"/>
      <c r="N211" s="51"/>
      <c r="O211" s="50"/>
      <c r="P211" s="52"/>
      <c r="Q211" s="50"/>
      <c r="R211" s="51"/>
      <c r="S211" s="50"/>
      <c r="T211" s="50"/>
      <c r="U211" s="50"/>
    </row>
    <row r="212" ht="12.75" customHeight="1">
      <c r="A212" s="50"/>
      <c r="B212" s="50"/>
      <c r="C212" s="50"/>
      <c r="D212" s="50"/>
      <c r="E212" s="50"/>
      <c r="F212" s="50"/>
      <c r="G212" s="50"/>
      <c r="H212" s="50"/>
      <c r="I212" s="50"/>
      <c r="J212" s="50"/>
      <c r="K212" s="50"/>
      <c r="L212" s="50"/>
      <c r="M212" s="51"/>
      <c r="N212" s="51"/>
      <c r="O212" s="50"/>
      <c r="P212" s="52"/>
      <c r="Q212" s="50"/>
      <c r="R212" s="51"/>
      <c r="S212" s="50"/>
      <c r="T212" s="50"/>
      <c r="U212" s="50"/>
    </row>
    <row r="213" ht="12.75" customHeight="1">
      <c r="A213" s="50"/>
      <c r="B213" s="50"/>
      <c r="C213" s="50"/>
      <c r="D213" s="50"/>
      <c r="E213" s="50"/>
      <c r="F213" s="50"/>
      <c r="G213" s="50"/>
      <c r="H213" s="50"/>
      <c r="I213" s="50"/>
      <c r="J213" s="50"/>
      <c r="K213" s="50"/>
      <c r="L213" s="50"/>
      <c r="M213" s="51"/>
      <c r="N213" s="51"/>
      <c r="O213" s="50"/>
      <c r="P213" s="52"/>
      <c r="Q213" s="50"/>
      <c r="R213" s="51"/>
      <c r="S213" s="50"/>
      <c r="T213" s="50"/>
      <c r="U213" s="50"/>
    </row>
    <row r="214" ht="12.75" customHeight="1">
      <c r="A214" s="50"/>
      <c r="B214" s="50"/>
      <c r="C214" s="50"/>
      <c r="D214" s="50"/>
      <c r="E214" s="50"/>
      <c r="F214" s="50"/>
      <c r="G214" s="50"/>
      <c r="H214" s="50"/>
      <c r="I214" s="50"/>
      <c r="J214" s="50"/>
      <c r="K214" s="50"/>
      <c r="L214" s="50"/>
      <c r="M214" s="51"/>
      <c r="N214" s="51"/>
      <c r="O214" s="50"/>
      <c r="P214" s="52"/>
      <c r="Q214" s="50"/>
      <c r="R214" s="51"/>
      <c r="S214" s="50"/>
      <c r="T214" s="50"/>
      <c r="U214" s="50"/>
    </row>
    <row r="215" ht="12.75" customHeight="1">
      <c r="A215" s="50"/>
      <c r="B215" s="50"/>
      <c r="C215" s="50"/>
      <c r="D215" s="50"/>
      <c r="E215" s="50"/>
      <c r="F215" s="50"/>
      <c r="G215" s="50"/>
      <c r="H215" s="50"/>
      <c r="I215" s="50"/>
      <c r="J215" s="50"/>
      <c r="K215" s="50"/>
      <c r="L215" s="50"/>
      <c r="M215" s="51"/>
      <c r="N215" s="51"/>
      <c r="O215" s="50"/>
      <c r="P215" s="52"/>
      <c r="Q215" s="50"/>
      <c r="R215" s="51"/>
      <c r="S215" s="50"/>
      <c r="T215" s="50"/>
      <c r="U215" s="50"/>
    </row>
    <row r="216" ht="12.75" customHeight="1">
      <c r="A216" s="50"/>
      <c r="B216" s="50"/>
      <c r="C216" s="50"/>
      <c r="D216" s="50"/>
      <c r="E216" s="50"/>
      <c r="F216" s="50"/>
      <c r="G216" s="50"/>
      <c r="H216" s="50"/>
      <c r="I216" s="50"/>
      <c r="J216" s="50"/>
      <c r="K216" s="50"/>
      <c r="L216" s="50"/>
      <c r="M216" s="51"/>
      <c r="N216" s="51"/>
      <c r="O216" s="50"/>
      <c r="P216" s="52"/>
      <c r="Q216" s="50"/>
      <c r="R216" s="51"/>
      <c r="S216" s="50"/>
      <c r="T216" s="50"/>
      <c r="U216" s="50"/>
    </row>
    <row r="217" ht="12.75" customHeight="1">
      <c r="A217" s="50"/>
      <c r="B217" s="50"/>
      <c r="C217" s="50"/>
      <c r="D217" s="50"/>
      <c r="E217" s="50"/>
      <c r="F217" s="50"/>
      <c r="G217" s="50"/>
      <c r="H217" s="50"/>
      <c r="I217" s="50"/>
      <c r="J217" s="50"/>
      <c r="K217" s="50"/>
      <c r="L217" s="50"/>
      <c r="M217" s="51"/>
      <c r="N217" s="51"/>
      <c r="O217" s="50"/>
      <c r="P217" s="52"/>
      <c r="Q217" s="50"/>
      <c r="R217" s="51"/>
      <c r="S217" s="50"/>
      <c r="T217" s="50"/>
      <c r="U217" s="50"/>
    </row>
    <row r="218" ht="12.75" customHeight="1">
      <c r="A218" s="50"/>
      <c r="B218" s="50"/>
      <c r="C218" s="50"/>
      <c r="D218" s="50"/>
      <c r="E218" s="50"/>
      <c r="F218" s="50"/>
      <c r="G218" s="50"/>
      <c r="H218" s="50"/>
      <c r="I218" s="50"/>
      <c r="J218" s="50"/>
      <c r="K218" s="50"/>
      <c r="L218" s="50"/>
      <c r="M218" s="51"/>
      <c r="N218" s="51"/>
      <c r="O218" s="50"/>
      <c r="P218" s="52"/>
      <c r="Q218" s="50"/>
      <c r="R218" s="51"/>
      <c r="S218" s="50"/>
      <c r="T218" s="50"/>
      <c r="U218" s="50"/>
    </row>
    <row r="219" ht="12.75" customHeight="1">
      <c r="A219" s="50"/>
      <c r="B219" s="50"/>
      <c r="C219" s="50"/>
      <c r="D219" s="50"/>
      <c r="E219" s="50"/>
      <c r="F219" s="50"/>
      <c r="G219" s="50"/>
      <c r="H219" s="50"/>
      <c r="I219" s="50"/>
      <c r="J219" s="50"/>
      <c r="K219" s="50"/>
      <c r="L219" s="50"/>
      <c r="M219" s="51"/>
      <c r="N219" s="51"/>
      <c r="O219" s="50"/>
      <c r="P219" s="52"/>
      <c r="Q219" s="50"/>
      <c r="R219" s="51"/>
      <c r="S219" s="50"/>
      <c r="T219" s="50"/>
      <c r="U219" s="50"/>
    </row>
    <row r="220" ht="12.75" customHeight="1">
      <c r="A220" s="50"/>
      <c r="B220" s="50"/>
      <c r="C220" s="50"/>
      <c r="D220" s="50"/>
      <c r="E220" s="50"/>
      <c r="F220" s="50"/>
      <c r="G220" s="50"/>
      <c r="H220" s="50"/>
      <c r="I220" s="50"/>
      <c r="J220" s="50"/>
      <c r="K220" s="50"/>
      <c r="L220" s="50"/>
      <c r="M220" s="51"/>
      <c r="N220" s="51"/>
      <c r="O220" s="50"/>
      <c r="P220" s="52"/>
      <c r="Q220" s="50"/>
      <c r="R220" s="51"/>
      <c r="S220" s="50"/>
      <c r="T220" s="50"/>
      <c r="U220" s="50"/>
    </row>
    <row r="221" ht="12.75" customHeight="1">
      <c r="A221" s="50"/>
      <c r="B221" s="50"/>
      <c r="C221" s="50"/>
      <c r="D221" s="50"/>
      <c r="E221" s="50"/>
      <c r="F221" s="50"/>
      <c r="G221" s="50"/>
      <c r="H221" s="50"/>
      <c r="I221" s="50"/>
      <c r="J221" s="50"/>
      <c r="K221" s="50"/>
      <c r="L221" s="50"/>
      <c r="M221" s="51"/>
      <c r="N221" s="51"/>
      <c r="O221" s="50"/>
      <c r="P221" s="52"/>
      <c r="Q221" s="50"/>
      <c r="R221" s="51"/>
      <c r="S221" s="50"/>
      <c r="T221" s="50"/>
      <c r="U221" s="50"/>
    </row>
    <row r="222" ht="12.75" customHeight="1">
      <c r="A222" s="50"/>
      <c r="B222" s="50"/>
      <c r="C222" s="50"/>
      <c r="D222" s="50"/>
      <c r="E222" s="50"/>
      <c r="F222" s="50"/>
      <c r="G222" s="50"/>
      <c r="H222" s="50"/>
      <c r="I222" s="50"/>
      <c r="J222" s="50"/>
      <c r="K222" s="50"/>
      <c r="L222" s="50"/>
      <c r="M222" s="51"/>
      <c r="N222" s="51"/>
      <c r="O222" s="50"/>
      <c r="P222" s="52"/>
      <c r="Q222" s="50"/>
      <c r="R222" s="51"/>
      <c r="S222" s="50"/>
      <c r="T222" s="50"/>
      <c r="U222" s="50"/>
    </row>
    <row r="223" ht="12.75" customHeight="1">
      <c r="A223" s="50"/>
      <c r="B223" s="50"/>
      <c r="C223" s="50"/>
      <c r="D223" s="50"/>
      <c r="E223" s="50"/>
      <c r="F223" s="50"/>
      <c r="G223" s="50"/>
      <c r="H223" s="50"/>
      <c r="I223" s="50"/>
      <c r="J223" s="50"/>
      <c r="K223" s="50"/>
      <c r="L223" s="50"/>
      <c r="M223" s="51"/>
      <c r="N223" s="51"/>
      <c r="O223" s="50"/>
      <c r="P223" s="52"/>
      <c r="Q223" s="50"/>
      <c r="R223" s="51"/>
      <c r="S223" s="50"/>
      <c r="T223" s="50"/>
      <c r="U223" s="50"/>
    </row>
    <row r="224" ht="12.75" customHeight="1">
      <c r="A224" s="50"/>
      <c r="B224" s="50"/>
      <c r="C224" s="50"/>
      <c r="D224" s="50"/>
      <c r="E224" s="50"/>
      <c r="F224" s="50"/>
      <c r="G224" s="50"/>
      <c r="H224" s="50"/>
      <c r="I224" s="50"/>
      <c r="J224" s="50"/>
      <c r="K224" s="50"/>
      <c r="L224" s="50"/>
      <c r="M224" s="51"/>
      <c r="N224" s="51"/>
      <c r="O224" s="50"/>
      <c r="P224" s="52"/>
      <c r="Q224" s="50"/>
      <c r="R224" s="51"/>
      <c r="S224" s="50"/>
      <c r="T224" s="50"/>
      <c r="U224" s="50"/>
    </row>
    <row r="225" ht="12.75" customHeight="1">
      <c r="A225" s="50"/>
      <c r="B225" s="50"/>
      <c r="C225" s="50"/>
      <c r="D225" s="50"/>
      <c r="E225" s="50"/>
      <c r="F225" s="50"/>
      <c r="G225" s="50"/>
      <c r="H225" s="50"/>
      <c r="I225" s="50"/>
      <c r="J225" s="50"/>
      <c r="K225" s="50"/>
      <c r="L225" s="50"/>
      <c r="M225" s="51"/>
      <c r="N225" s="51"/>
      <c r="O225" s="50"/>
      <c r="P225" s="52"/>
      <c r="Q225" s="50"/>
      <c r="R225" s="51"/>
      <c r="S225" s="50"/>
      <c r="T225" s="50"/>
      <c r="U225" s="50"/>
    </row>
    <row r="226" ht="12.75" customHeight="1">
      <c r="A226" s="50"/>
      <c r="B226" s="50"/>
      <c r="C226" s="50"/>
      <c r="D226" s="50"/>
      <c r="E226" s="50"/>
      <c r="F226" s="50"/>
      <c r="G226" s="50"/>
      <c r="H226" s="50"/>
      <c r="I226" s="50"/>
      <c r="J226" s="50"/>
      <c r="K226" s="50"/>
      <c r="L226" s="50"/>
      <c r="M226" s="51"/>
      <c r="N226" s="51"/>
      <c r="O226" s="50"/>
      <c r="P226" s="52"/>
      <c r="Q226" s="50"/>
      <c r="R226" s="51"/>
      <c r="S226" s="50"/>
      <c r="T226" s="50"/>
      <c r="U226" s="50"/>
    </row>
    <row r="227" ht="12.75" customHeight="1">
      <c r="A227" s="50"/>
      <c r="B227" s="50"/>
      <c r="C227" s="50"/>
      <c r="D227" s="50"/>
      <c r="E227" s="50"/>
      <c r="F227" s="50"/>
      <c r="G227" s="50"/>
      <c r="H227" s="50"/>
      <c r="I227" s="50"/>
      <c r="J227" s="50"/>
      <c r="K227" s="50"/>
      <c r="L227" s="50"/>
      <c r="M227" s="51"/>
      <c r="N227" s="51"/>
      <c r="O227" s="50"/>
      <c r="P227" s="52"/>
      <c r="Q227" s="50"/>
      <c r="R227" s="51"/>
      <c r="S227" s="50"/>
      <c r="T227" s="50"/>
      <c r="U227" s="50"/>
    </row>
    <row r="228" ht="12.75" customHeight="1">
      <c r="A228" s="50"/>
      <c r="B228" s="50"/>
      <c r="C228" s="50"/>
      <c r="D228" s="50"/>
      <c r="E228" s="50"/>
      <c r="F228" s="50"/>
      <c r="G228" s="50"/>
      <c r="H228" s="50"/>
      <c r="I228" s="50"/>
      <c r="J228" s="50"/>
      <c r="K228" s="50"/>
      <c r="L228" s="50"/>
      <c r="M228" s="51"/>
      <c r="N228" s="51"/>
      <c r="O228" s="50"/>
      <c r="P228" s="52"/>
      <c r="Q228" s="50"/>
      <c r="R228" s="51"/>
      <c r="S228" s="50"/>
      <c r="T228" s="50"/>
      <c r="U228" s="50"/>
    </row>
    <row r="229" ht="12.75" customHeight="1">
      <c r="A229" s="50"/>
      <c r="B229" s="50"/>
      <c r="C229" s="50"/>
      <c r="D229" s="50"/>
      <c r="E229" s="50"/>
      <c r="F229" s="50"/>
      <c r="G229" s="50"/>
      <c r="H229" s="50"/>
      <c r="I229" s="50"/>
      <c r="J229" s="50"/>
      <c r="K229" s="50"/>
      <c r="L229" s="50"/>
      <c r="M229" s="51"/>
      <c r="N229" s="51"/>
      <c r="O229" s="50"/>
      <c r="P229" s="52"/>
      <c r="Q229" s="50"/>
      <c r="R229" s="51"/>
      <c r="S229" s="50"/>
      <c r="T229" s="50"/>
      <c r="U229" s="50"/>
    </row>
    <row r="230" ht="12.75" customHeight="1">
      <c r="A230" s="50"/>
      <c r="B230" s="50"/>
      <c r="C230" s="50"/>
      <c r="D230" s="50"/>
      <c r="E230" s="50"/>
      <c r="F230" s="50"/>
      <c r="G230" s="50"/>
      <c r="H230" s="50"/>
      <c r="I230" s="50"/>
      <c r="J230" s="50"/>
      <c r="K230" s="50"/>
      <c r="L230" s="50"/>
      <c r="M230" s="51"/>
      <c r="N230" s="51"/>
      <c r="O230" s="50"/>
      <c r="P230" s="52"/>
      <c r="Q230" s="50"/>
      <c r="R230" s="51"/>
      <c r="S230" s="50"/>
      <c r="T230" s="50"/>
      <c r="U230" s="50"/>
    </row>
    <row r="231" ht="12.75" customHeight="1">
      <c r="A231" s="50"/>
      <c r="B231" s="50"/>
      <c r="C231" s="50"/>
      <c r="D231" s="50"/>
      <c r="E231" s="50"/>
      <c r="F231" s="50"/>
      <c r="G231" s="50"/>
      <c r="H231" s="50"/>
      <c r="I231" s="50"/>
      <c r="J231" s="50"/>
      <c r="K231" s="50"/>
      <c r="L231" s="50"/>
      <c r="M231" s="51"/>
      <c r="N231" s="51"/>
      <c r="O231" s="50"/>
      <c r="P231" s="52"/>
      <c r="Q231" s="50"/>
      <c r="R231" s="51"/>
      <c r="S231" s="50"/>
      <c r="T231" s="50"/>
      <c r="U231" s="50"/>
    </row>
    <row r="232" ht="12.75" customHeight="1">
      <c r="A232" s="50"/>
      <c r="B232" s="50"/>
      <c r="C232" s="50"/>
      <c r="D232" s="50"/>
      <c r="E232" s="50"/>
      <c r="F232" s="50"/>
      <c r="G232" s="50"/>
      <c r="H232" s="50"/>
      <c r="I232" s="50"/>
      <c r="J232" s="50"/>
      <c r="K232" s="50"/>
      <c r="L232" s="50"/>
      <c r="M232" s="51"/>
      <c r="N232" s="51"/>
      <c r="O232" s="50"/>
      <c r="P232" s="52"/>
      <c r="Q232" s="50"/>
      <c r="R232" s="51"/>
      <c r="S232" s="50"/>
      <c r="T232" s="50"/>
      <c r="U232" s="50"/>
    </row>
    <row r="233" ht="12.75" customHeight="1">
      <c r="A233" s="50"/>
      <c r="B233" s="50"/>
      <c r="C233" s="50"/>
      <c r="D233" s="50"/>
      <c r="E233" s="50"/>
      <c r="F233" s="50"/>
      <c r="G233" s="50"/>
      <c r="H233" s="50"/>
      <c r="I233" s="50"/>
      <c r="J233" s="50"/>
      <c r="K233" s="50"/>
      <c r="L233" s="50"/>
      <c r="M233" s="51"/>
      <c r="N233" s="51"/>
      <c r="O233" s="50"/>
      <c r="P233" s="52"/>
      <c r="Q233" s="50"/>
      <c r="R233" s="51"/>
      <c r="S233" s="50"/>
      <c r="T233" s="50"/>
      <c r="U233" s="50"/>
    </row>
    <row r="234" ht="12.75" customHeight="1">
      <c r="A234" s="50"/>
      <c r="B234" s="50"/>
      <c r="C234" s="50"/>
      <c r="D234" s="50"/>
      <c r="E234" s="50"/>
      <c r="F234" s="50"/>
      <c r="G234" s="50"/>
      <c r="H234" s="50"/>
      <c r="I234" s="50"/>
      <c r="J234" s="50"/>
      <c r="K234" s="50"/>
      <c r="L234" s="50"/>
      <c r="M234" s="51"/>
      <c r="N234" s="51"/>
      <c r="O234" s="50"/>
      <c r="P234" s="52"/>
      <c r="Q234" s="50"/>
      <c r="R234" s="51"/>
      <c r="S234" s="50"/>
      <c r="T234" s="50"/>
      <c r="U234" s="50"/>
    </row>
    <row r="235" ht="12.75" customHeight="1">
      <c r="A235" s="50"/>
      <c r="B235" s="50"/>
      <c r="C235" s="50"/>
      <c r="D235" s="50"/>
      <c r="E235" s="50"/>
      <c r="F235" s="50"/>
      <c r="G235" s="50"/>
      <c r="H235" s="50"/>
      <c r="I235" s="50"/>
      <c r="J235" s="50"/>
      <c r="K235" s="50"/>
      <c r="L235" s="50"/>
      <c r="M235" s="51"/>
      <c r="N235" s="51"/>
      <c r="O235" s="50"/>
      <c r="P235" s="52"/>
      <c r="Q235" s="50"/>
      <c r="R235" s="51"/>
      <c r="S235" s="50"/>
      <c r="T235" s="50"/>
      <c r="U235" s="50"/>
    </row>
    <row r="236" ht="12.75" customHeight="1">
      <c r="A236" s="50"/>
      <c r="B236" s="50"/>
      <c r="C236" s="50"/>
      <c r="D236" s="50"/>
      <c r="E236" s="50"/>
      <c r="F236" s="50"/>
      <c r="G236" s="50"/>
      <c r="H236" s="50"/>
      <c r="I236" s="50"/>
      <c r="J236" s="50"/>
      <c r="K236" s="50"/>
      <c r="L236" s="50"/>
      <c r="M236" s="51"/>
      <c r="N236" s="51"/>
      <c r="O236" s="50"/>
      <c r="P236" s="52"/>
      <c r="Q236" s="50"/>
      <c r="R236" s="51"/>
      <c r="S236" s="50"/>
      <c r="T236" s="50"/>
      <c r="U236" s="50"/>
    </row>
    <row r="237" ht="12.75" customHeight="1">
      <c r="A237" s="50"/>
      <c r="B237" s="50"/>
      <c r="C237" s="50"/>
      <c r="D237" s="50"/>
      <c r="E237" s="50"/>
      <c r="F237" s="50"/>
      <c r="G237" s="50"/>
      <c r="H237" s="50"/>
      <c r="I237" s="50"/>
      <c r="J237" s="50"/>
      <c r="K237" s="50"/>
      <c r="L237" s="50"/>
      <c r="M237" s="51"/>
      <c r="N237" s="51"/>
      <c r="O237" s="50"/>
      <c r="P237" s="52"/>
      <c r="Q237" s="50"/>
      <c r="R237" s="51"/>
      <c r="S237" s="50"/>
      <c r="T237" s="50"/>
      <c r="U237" s="50"/>
    </row>
    <row r="238" ht="12.75" customHeight="1">
      <c r="A238" s="50"/>
      <c r="B238" s="50"/>
      <c r="C238" s="50"/>
      <c r="D238" s="50"/>
      <c r="E238" s="50"/>
      <c r="F238" s="50"/>
      <c r="G238" s="50"/>
      <c r="H238" s="50"/>
      <c r="I238" s="50"/>
      <c r="J238" s="50"/>
      <c r="K238" s="50"/>
      <c r="L238" s="50"/>
      <c r="M238" s="51"/>
      <c r="N238" s="51"/>
      <c r="O238" s="50"/>
      <c r="P238" s="52"/>
      <c r="Q238" s="50"/>
      <c r="R238" s="51"/>
      <c r="S238" s="50"/>
      <c r="T238" s="50"/>
      <c r="U238" s="50"/>
    </row>
    <row r="239" ht="12.75" customHeight="1">
      <c r="A239" s="50"/>
      <c r="B239" s="50"/>
      <c r="C239" s="50"/>
      <c r="D239" s="50"/>
      <c r="E239" s="50"/>
      <c r="F239" s="50"/>
      <c r="G239" s="50"/>
      <c r="H239" s="50"/>
      <c r="I239" s="50"/>
      <c r="J239" s="50"/>
      <c r="K239" s="50"/>
      <c r="L239" s="50"/>
      <c r="M239" s="51"/>
      <c r="N239" s="51"/>
      <c r="O239" s="50"/>
      <c r="P239" s="52"/>
      <c r="Q239" s="50"/>
      <c r="R239" s="51"/>
      <c r="S239" s="50"/>
      <c r="T239" s="50"/>
      <c r="U239" s="50"/>
    </row>
    <row r="240" ht="12.75" customHeight="1">
      <c r="A240" s="50"/>
      <c r="B240" s="50"/>
      <c r="C240" s="50"/>
      <c r="D240" s="50"/>
      <c r="E240" s="50"/>
      <c r="F240" s="50"/>
      <c r="G240" s="50"/>
      <c r="H240" s="50"/>
      <c r="I240" s="50"/>
      <c r="J240" s="50"/>
      <c r="K240" s="50"/>
      <c r="L240" s="50"/>
      <c r="M240" s="51"/>
      <c r="N240" s="51"/>
      <c r="O240" s="50"/>
      <c r="P240" s="52"/>
      <c r="Q240" s="50"/>
      <c r="R240" s="51"/>
      <c r="S240" s="50"/>
      <c r="T240" s="50"/>
      <c r="U240" s="50"/>
    </row>
    <row r="241" ht="12.75" customHeight="1">
      <c r="A241" s="50"/>
      <c r="B241" s="50"/>
      <c r="C241" s="50"/>
      <c r="D241" s="50"/>
      <c r="E241" s="50"/>
      <c r="F241" s="50"/>
      <c r="G241" s="50"/>
      <c r="H241" s="50"/>
      <c r="I241" s="50"/>
      <c r="J241" s="50"/>
      <c r="K241" s="50"/>
      <c r="L241" s="50"/>
      <c r="M241" s="51"/>
      <c r="N241" s="51"/>
      <c r="O241" s="50"/>
      <c r="P241" s="52"/>
      <c r="Q241" s="50"/>
      <c r="R241" s="51"/>
      <c r="S241" s="50"/>
      <c r="T241" s="50"/>
      <c r="U241" s="50"/>
    </row>
    <row r="242" ht="12.75" customHeight="1">
      <c r="A242" s="50"/>
      <c r="B242" s="50"/>
      <c r="C242" s="50"/>
      <c r="D242" s="50"/>
      <c r="E242" s="50"/>
      <c r="F242" s="50"/>
      <c r="G242" s="50"/>
      <c r="H242" s="50"/>
      <c r="I242" s="50"/>
      <c r="J242" s="50"/>
      <c r="K242" s="50"/>
      <c r="L242" s="50"/>
      <c r="M242" s="51"/>
      <c r="N242" s="51"/>
      <c r="O242" s="50"/>
      <c r="P242" s="52"/>
      <c r="Q242" s="50"/>
      <c r="R242" s="51"/>
      <c r="S242" s="50"/>
      <c r="T242" s="50"/>
      <c r="U242" s="50"/>
    </row>
    <row r="243" ht="12.75" customHeight="1">
      <c r="A243" s="50"/>
      <c r="B243" s="50"/>
      <c r="C243" s="50"/>
      <c r="D243" s="50"/>
      <c r="E243" s="50"/>
      <c r="F243" s="50"/>
      <c r="G243" s="50"/>
      <c r="H243" s="50"/>
      <c r="I243" s="50"/>
      <c r="J243" s="50"/>
      <c r="K243" s="50"/>
      <c r="L243" s="50"/>
      <c r="M243" s="51"/>
      <c r="N243" s="51"/>
      <c r="O243" s="50"/>
      <c r="P243" s="52"/>
      <c r="Q243" s="50"/>
      <c r="R243" s="51"/>
      <c r="S243" s="50"/>
      <c r="T243" s="50"/>
      <c r="U243" s="50"/>
    </row>
    <row r="244" ht="12.75" customHeight="1">
      <c r="A244" s="50"/>
      <c r="B244" s="50"/>
      <c r="C244" s="50"/>
      <c r="D244" s="50"/>
      <c r="E244" s="50"/>
      <c r="F244" s="50"/>
      <c r="G244" s="50"/>
      <c r="H244" s="50"/>
      <c r="I244" s="50"/>
      <c r="J244" s="50"/>
      <c r="K244" s="50"/>
      <c r="L244" s="50"/>
      <c r="M244" s="51"/>
      <c r="N244" s="51"/>
      <c r="O244" s="50"/>
      <c r="P244" s="52"/>
      <c r="Q244" s="50"/>
      <c r="R244" s="51"/>
      <c r="S244" s="50"/>
      <c r="T244" s="50"/>
      <c r="U244" s="50"/>
    </row>
    <row r="245" ht="12.75" customHeight="1">
      <c r="A245" s="50"/>
      <c r="B245" s="50"/>
      <c r="C245" s="50"/>
      <c r="D245" s="50"/>
      <c r="E245" s="50"/>
      <c r="F245" s="50"/>
      <c r="G245" s="50"/>
      <c r="H245" s="50"/>
      <c r="I245" s="50"/>
      <c r="J245" s="50"/>
      <c r="K245" s="50"/>
      <c r="L245" s="50"/>
      <c r="M245" s="51"/>
      <c r="N245" s="51"/>
      <c r="O245" s="50"/>
      <c r="P245" s="52"/>
      <c r="Q245" s="50"/>
      <c r="R245" s="51"/>
      <c r="S245" s="50"/>
      <c r="T245" s="50"/>
      <c r="U245" s="50"/>
    </row>
    <row r="246" ht="12.75" customHeight="1">
      <c r="A246" s="50"/>
      <c r="B246" s="50"/>
      <c r="C246" s="50"/>
      <c r="D246" s="50"/>
      <c r="E246" s="50"/>
      <c r="F246" s="50"/>
      <c r="G246" s="50"/>
      <c r="H246" s="50"/>
      <c r="I246" s="50"/>
      <c r="J246" s="50"/>
      <c r="K246" s="50"/>
      <c r="L246" s="50"/>
      <c r="M246" s="51"/>
      <c r="N246" s="51"/>
      <c r="O246" s="50"/>
      <c r="P246" s="52"/>
      <c r="Q246" s="50"/>
      <c r="R246" s="51"/>
      <c r="S246" s="50"/>
      <c r="T246" s="50"/>
      <c r="U246" s="50"/>
    </row>
    <row r="247" ht="12.75" customHeight="1">
      <c r="A247" s="50"/>
      <c r="B247" s="50"/>
      <c r="C247" s="50"/>
      <c r="D247" s="50"/>
      <c r="E247" s="50"/>
      <c r="F247" s="50"/>
      <c r="G247" s="50"/>
      <c r="H247" s="50"/>
      <c r="I247" s="50"/>
      <c r="J247" s="50"/>
      <c r="K247" s="50"/>
      <c r="L247" s="50"/>
      <c r="M247" s="51"/>
      <c r="N247" s="51"/>
      <c r="O247" s="50"/>
      <c r="P247" s="52"/>
      <c r="Q247" s="50"/>
      <c r="R247" s="51"/>
      <c r="S247" s="50"/>
      <c r="T247" s="50"/>
      <c r="U247" s="50"/>
    </row>
    <row r="248" ht="12.75" customHeight="1">
      <c r="A248" s="50"/>
      <c r="B248" s="50"/>
      <c r="C248" s="50"/>
      <c r="D248" s="50"/>
      <c r="E248" s="50"/>
      <c r="F248" s="50"/>
      <c r="G248" s="50"/>
      <c r="H248" s="50"/>
      <c r="I248" s="50"/>
      <c r="J248" s="50"/>
      <c r="K248" s="50"/>
      <c r="L248" s="50"/>
      <c r="M248" s="51"/>
      <c r="N248" s="51"/>
      <c r="O248" s="50"/>
      <c r="P248" s="52"/>
      <c r="Q248" s="50"/>
      <c r="R248" s="51"/>
      <c r="S248" s="50"/>
      <c r="T248" s="50"/>
      <c r="U248" s="50"/>
    </row>
    <row r="249" ht="12.75" customHeight="1">
      <c r="A249" s="50"/>
      <c r="B249" s="50"/>
      <c r="C249" s="50"/>
      <c r="D249" s="50"/>
      <c r="E249" s="50"/>
      <c r="F249" s="50"/>
      <c r="G249" s="50"/>
      <c r="H249" s="50"/>
      <c r="I249" s="50"/>
      <c r="J249" s="50"/>
      <c r="K249" s="50"/>
      <c r="L249" s="50"/>
      <c r="M249" s="51"/>
      <c r="N249" s="51"/>
      <c r="O249" s="50"/>
      <c r="P249" s="52"/>
      <c r="Q249" s="50"/>
      <c r="R249" s="51"/>
      <c r="S249" s="50"/>
      <c r="T249" s="50"/>
      <c r="U249" s="50"/>
    </row>
    <row r="250" ht="12.75" customHeight="1">
      <c r="A250" s="50"/>
      <c r="B250" s="50"/>
      <c r="C250" s="50"/>
      <c r="D250" s="50"/>
      <c r="E250" s="50"/>
      <c r="F250" s="50"/>
      <c r="G250" s="50"/>
      <c r="H250" s="50"/>
      <c r="I250" s="50"/>
      <c r="J250" s="50"/>
      <c r="K250" s="50"/>
      <c r="L250" s="50"/>
      <c r="M250" s="51"/>
      <c r="N250" s="51"/>
      <c r="O250" s="50"/>
      <c r="P250" s="52"/>
      <c r="Q250" s="50"/>
      <c r="R250" s="51"/>
      <c r="S250" s="50"/>
      <c r="T250" s="50"/>
      <c r="U250" s="50"/>
    </row>
    <row r="251" ht="12.75" customHeight="1">
      <c r="A251" s="50"/>
      <c r="B251" s="50"/>
      <c r="C251" s="50"/>
      <c r="D251" s="50"/>
      <c r="E251" s="50"/>
      <c r="F251" s="50"/>
      <c r="G251" s="50"/>
      <c r="H251" s="50"/>
      <c r="I251" s="50"/>
      <c r="J251" s="50"/>
      <c r="K251" s="50"/>
      <c r="L251" s="50"/>
      <c r="M251" s="51"/>
      <c r="N251" s="51"/>
      <c r="O251" s="50"/>
      <c r="P251" s="52"/>
      <c r="Q251" s="50"/>
      <c r="R251" s="51"/>
      <c r="S251" s="50"/>
      <c r="T251" s="50"/>
      <c r="U251" s="50"/>
    </row>
    <row r="252" ht="12.75" customHeight="1">
      <c r="A252" s="50"/>
      <c r="B252" s="50"/>
      <c r="C252" s="50"/>
      <c r="D252" s="50"/>
      <c r="E252" s="50"/>
      <c r="F252" s="50"/>
      <c r="G252" s="50"/>
      <c r="H252" s="50"/>
      <c r="I252" s="50"/>
      <c r="J252" s="50"/>
      <c r="K252" s="50"/>
      <c r="L252" s="50"/>
      <c r="M252" s="51"/>
      <c r="N252" s="51"/>
      <c r="O252" s="50"/>
      <c r="P252" s="52"/>
      <c r="Q252" s="50"/>
      <c r="R252" s="51"/>
      <c r="S252" s="50"/>
      <c r="T252" s="50"/>
      <c r="U252" s="50"/>
    </row>
    <row r="253" ht="12.75" customHeight="1">
      <c r="A253" s="50"/>
      <c r="B253" s="50"/>
      <c r="C253" s="50"/>
      <c r="D253" s="50"/>
      <c r="E253" s="50"/>
      <c r="F253" s="50"/>
      <c r="G253" s="50"/>
      <c r="H253" s="50"/>
      <c r="I253" s="50"/>
      <c r="J253" s="50"/>
      <c r="K253" s="50"/>
      <c r="L253" s="50"/>
      <c r="M253" s="51"/>
      <c r="N253" s="51"/>
      <c r="O253" s="50"/>
      <c r="P253" s="52"/>
      <c r="Q253" s="50"/>
      <c r="R253" s="51"/>
      <c r="S253" s="50"/>
      <c r="T253" s="50"/>
      <c r="U253" s="50"/>
    </row>
    <row r="254" ht="12.75" customHeight="1">
      <c r="A254" s="50"/>
      <c r="B254" s="50"/>
      <c r="C254" s="50"/>
      <c r="D254" s="50"/>
      <c r="E254" s="50"/>
      <c r="F254" s="50"/>
      <c r="G254" s="50"/>
      <c r="H254" s="50"/>
      <c r="I254" s="50"/>
      <c r="J254" s="50"/>
      <c r="K254" s="50"/>
      <c r="L254" s="50"/>
      <c r="M254" s="51"/>
      <c r="N254" s="51"/>
      <c r="O254" s="50"/>
      <c r="P254" s="52"/>
      <c r="Q254" s="50"/>
      <c r="R254" s="51"/>
      <c r="S254" s="50"/>
      <c r="T254" s="50"/>
      <c r="U254" s="50"/>
    </row>
    <row r="255" ht="12.75" customHeight="1">
      <c r="A255" s="50"/>
      <c r="B255" s="50"/>
      <c r="C255" s="50"/>
      <c r="D255" s="50"/>
      <c r="E255" s="50"/>
      <c r="F255" s="50"/>
      <c r="G255" s="50"/>
      <c r="H255" s="50"/>
      <c r="I255" s="50"/>
      <c r="J255" s="50"/>
      <c r="K255" s="50"/>
      <c r="L255" s="50"/>
      <c r="M255" s="51"/>
      <c r="N255" s="51"/>
      <c r="O255" s="50"/>
      <c r="P255" s="52"/>
      <c r="Q255" s="50"/>
      <c r="R255" s="51"/>
      <c r="S255" s="50"/>
      <c r="T255" s="50"/>
      <c r="U255" s="50"/>
    </row>
    <row r="256" ht="12.75" customHeight="1">
      <c r="A256" s="50"/>
      <c r="B256" s="50"/>
      <c r="C256" s="50"/>
      <c r="D256" s="50"/>
      <c r="E256" s="50"/>
      <c r="F256" s="50"/>
      <c r="G256" s="50"/>
      <c r="H256" s="50"/>
      <c r="I256" s="50"/>
      <c r="J256" s="50"/>
      <c r="K256" s="50"/>
      <c r="L256" s="50"/>
      <c r="M256" s="51"/>
      <c r="N256" s="51"/>
      <c r="O256" s="50"/>
      <c r="P256" s="52"/>
      <c r="Q256" s="50"/>
      <c r="R256" s="51"/>
      <c r="S256" s="50"/>
      <c r="T256" s="50"/>
      <c r="U256" s="50"/>
    </row>
    <row r="257" ht="12.75" customHeight="1">
      <c r="A257" s="50"/>
      <c r="B257" s="50"/>
      <c r="C257" s="50"/>
      <c r="D257" s="50"/>
      <c r="E257" s="50"/>
      <c r="F257" s="50"/>
      <c r="G257" s="50"/>
      <c r="H257" s="50"/>
      <c r="I257" s="50"/>
      <c r="J257" s="50"/>
      <c r="K257" s="50"/>
      <c r="L257" s="50"/>
      <c r="M257" s="51"/>
      <c r="N257" s="51"/>
      <c r="O257" s="50"/>
      <c r="P257" s="52"/>
      <c r="Q257" s="50"/>
      <c r="R257" s="51"/>
      <c r="S257" s="50"/>
      <c r="T257" s="50"/>
      <c r="U257" s="50"/>
    </row>
    <row r="258" ht="12.75" customHeight="1">
      <c r="A258" s="50"/>
      <c r="B258" s="50"/>
      <c r="C258" s="50"/>
      <c r="D258" s="50"/>
      <c r="E258" s="50"/>
      <c r="F258" s="50"/>
      <c r="G258" s="50"/>
      <c r="H258" s="50"/>
      <c r="I258" s="50"/>
      <c r="J258" s="50"/>
      <c r="K258" s="50"/>
      <c r="L258" s="50"/>
      <c r="M258" s="51"/>
      <c r="N258" s="51"/>
      <c r="O258" s="50"/>
      <c r="P258" s="52"/>
      <c r="Q258" s="50"/>
      <c r="R258" s="51"/>
      <c r="S258" s="50"/>
      <c r="T258" s="50"/>
      <c r="U258" s="50"/>
    </row>
    <row r="259" ht="12.75" customHeight="1">
      <c r="A259" s="50"/>
      <c r="B259" s="50"/>
      <c r="C259" s="50"/>
      <c r="D259" s="50"/>
      <c r="E259" s="50"/>
      <c r="F259" s="50"/>
      <c r="G259" s="50"/>
      <c r="H259" s="50"/>
      <c r="I259" s="50"/>
      <c r="J259" s="50"/>
      <c r="K259" s="50"/>
      <c r="L259" s="50"/>
      <c r="M259" s="51"/>
      <c r="N259" s="51"/>
      <c r="O259" s="50"/>
      <c r="P259" s="52"/>
      <c r="Q259" s="50"/>
      <c r="R259" s="51"/>
      <c r="S259" s="50"/>
      <c r="T259" s="50"/>
      <c r="U259" s="50"/>
    </row>
    <row r="260" ht="12.75" customHeight="1">
      <c r="A260" s="50"/>
      <c r="B260" s="50"/>
      <c r="C260" s="50"/>
      <c r="D260" s="50"/>
      <c r="E260" s="50"/>
      <c r="F260" s="50"/>
      <c r="G260" s="50"/>
      <c r="H260" s="50"/>
      <c r="I260" s="50"/>
      <c r="J260" s="50"/>
      <c r="K260" s="50"/>
      <c r="L260" s="50"/>
      <c r="M260" s="51"/>
      <c r="N260" s="51"/>
      <c r="O260" s="50"/>
      <c r="P260" s="52"/>
      <c r="Q260" s="50"/>
      <c r="R260" s="51"/>
      <c r="S260" s="50"/>
      <c r="T260" s="50"/>
      <c r="U260" s="50"/>
    </row>
    <row r="261" ht="12.75" customHeight="1">
      <c r="A261" s="50"/>
      <c r="B261" s="50"/>
      <c r="C261" s="50"/>
      <c r="D261" s="50"/>
      <c r="E261" s="50"/>
      <c r="F261" s="50"/>
      <c r="G261" s="50"/>
      <c r="H261" s="50"/>
      <c r="I261" s="50"/>
      <c r="J261" s="50"/>
      <c r="K261" s="50"/>
      <c r="L261" s="50"/>
      <c r="M261" s="51"/>
      <c r="N261" s="51"/>
      <c r="O261" s="50"/>
      <c r="P261" s="52"/>
      <c r="Q261" s="50"/>
      <c r="R261" s="51"/>
      <c r="S261" s="50"/>
      <c r="T261" s="50"/>
      <c r="U261" s="50"/>
    </row>
    <row r="262" ht="12.75" customHeight="1">
      <c r="A262" s="50"/>
      <c r="B262" s="50"/>
      <c r="C262" s="50"/>
      <c r="D262" s="50"/>
      <c r="E262" s="50"/>
      <c r="F262" s="50"/>
      <c r="G262" s="50"/>
      <c r="H262" s="50"/>
      <c r="I262" s="50"/>
      <c r="J262" s="50"/>
      <c r="K262" s="50"/>
      <c r="L262" s="50"/>
      <c r="M262" s="51"/>
      <c r="N262" s="51"/>
      <c r="O262" s="50"/>
      <c r="P262" s="52"/>
      <c r="Q262" s="50"/>
      <c r="R262" s="51"/>
      <c r="S262" s="50"/>
      <c r="T262" s="50"/>
      <c r="U262" s="50"/>
    </row>
    <row r="263" ht="12.75" customHeight="1">
      <c r="A263" s="50"/>
      <c r="B263" s="50"/>
      <c r="C263" s="50"/>
      <c r="D263" s="50"/>
      <c r="E263" s="50"/>
      <c r="F263" s="50"/>
      <c r="G263" s="50"/>
      <c r="H263" s="50"/>
      <c r="I263" s="50"/>
      <c r="J263" s="50"/>
      <c r="K263" s="50"/>
      <c r="L263" s="50"/>
      <c r="M263" s="51"/>
      <c r="N263" s="51"/>
      <c r="O263" s="50"/>
      <c r="P263" s="52"/>
      <c r="Q263" s="50"/>
      <c r="R263" s="51"/>
      <c r="S263" s="50"/>
      <c r="T263" s="50"/>
      <c r="U263" s="50"/>
    </row>
    <row r="264" ht="12.75" customHeight="1">
      <c r="A264" s="50"/>
      <c r="B264" s="50"/>
      <c r="C264" s="50"/>
      <c r="D264" s="50"/>
      <c r="E264" s="50"/>
      <c r="F264" s="50"/>
      <c r="G264" s="50"/>
      <c r="H264" s="50"/>
      <c r="I264" s="50"/>
      <c r="J264" s="50"/>
      <c r="K264" s="50"/>
      <c r="L264" s="50"/>
      <c r="M264" s="51"/>
      <c r="N264" s="51"/>
      <c r="O264" s="50"/>
      <c r="P264" s="52"/>
      <c r="Q264" s="50"/>
      <c r="R264" s="51"/>
      <c r="S264" s="50"/>
      <c r="T264" s="50"/>
      <c r="U264" s="50"/>
    </row>
    <row r="265" ht="12.75" customHeight="1">
      <c r="A265" s="50"/>
      <c r="B265" s="50"/>
      <c r="C265" s="50"/>
      <c r="D265" s="50"/>
      <c r="E265" s="50"/>
      <c r="F265" s="50"/>
      <c r="G265" s="50"/>
      <c r="H265" s="50"/>
      <c r="I265" s="50"/>
      <c r="J265" s="50"/>
      <c r="K265" s="50"/>
      <c r="L265" s="50"/>
      <c r="M265" s="51"/>
      <c r="N265" s="51"/>
      <c r="O265" s="50"/>
      <c r="P265" s="52"/>
      <c r="Q265" s="50"/>
      <c r="R265" s="51"/>
      <c r="S265" s="50"/>
      <c r="T265" s="50"/>
      <c r="U265" s="50"/>
    </row>
    <row r="266" ht="12.75" customHeight="1">
      <c r="A266" s="50"/>
      <c r="B266" s="50"/>
      <c r="C266" s="50"/>
      <c r="D266" s="50"/>
      <c r="E266" s="50"/>
      <c r="F266" s="50"/>
      <c r="G266" s="50"/>
      <c r="H266" s="50"/>
      <c r="I266" s="50"/>
      <c r="J266" s="50"/>
      <c r="K266" s="50"/>
      <c r="L266" s="50"/>
      <c r="M266" s="51"/>
      <c r="N266" s="51"/>
      <c r="O266" s="50"/>
      <c r="P266" s="52"/>
      <c r="Q266" s="50"/>
      <c r="R266" s="51"/>
      <c r="S266" s="50"/>
      <c r="T266" s="50"/>
      <c r="U266" s="50"/>
    </row>
    <row r="267" ht="12.75" customHeight="1">
      <c r="A267" s="50"/>
      <c r="B267" s="50"/>
      <c r="C267" s="50"/>
      <c r="D267" s="50"/>
      <c r="E267" s="50"/>
      <c r="F267" s="50"/>
      <c r="G267" s="50"/>
      <c r="H267" s="50"/>
      <c r="I267" s="50"/>
      <c r="J267" s="50"/>
      <c r="K267" s="50"/>
      <c r="L267" s="50"/>
      <c r="M267" s="51"/>
      <c r="N267" s="51"/>
      <c r="O267" s="50"/>
      <c r="P267" s="52"/>
      <c r="Q267" s="50"/>
      <c r="R267" s="51"/>
      <c r="S267" s="50"/>
      <c r="T267" s="50"/>
      <c r="U267" s="50"/>
    </row>
    <row r="268" ht="12.75" customHeight="1">
      <c r="A268" s="50"/>
      <c r="B268" s="50"/>
      <c r="C268" s="50"/>
      <c r="D268" s="50"/>
      <c r="E268" s="50"/>
      <c r="F268" s="50"/>
      <c r="G268" s="50"/>
      <c r="H268" s="50"/>
      <c r="I268" s="50"/>
      <c r="J268" s="50"/>
      <c r="K268" s="50"/>
      <c r="L268" s="50"/>
      <c r="M268" s="51"/>
      <c r="N268" s="51"/>
      <c r="O268" s="50"/>
      <c r="P268" s="52"/>
      <c r="Q268" s="50"/>
      <c r="R268" s="51"/>
      <c r="S268" s="50"/>
      <c r="T268" s="50"/>
      <c r="U268" s="50"/>
    </row>
    <row r="269" ht="12.75" customHeight="1">
      <c r="A269" s="50"/>
      <c r="B269" s="50"/>
      <c r="C269" s="50"/>
      <c r="D269" s="50"/>
      <c r="E269" s="50"/>
      <c r="F269" s="50"/>
      <c r="G269" s="50"/>
      <c r="H269" s="50"/>
      <c r="I269" s="50"/>
      <c r="J269" s="50"/>
      <c r="K269" s="50"/>
      <c r="L269" s="50"/>
      <c r="M269" s="51"/>
      <c r="N269" s="51"/>
      <c r="O269" s="50"/>
      <c r="P269" s="52"/>
      <c r="Q269" s="50"/>
      <c r="R269" s="51"/>
      <c r="S269" s="50"/>
      <c r="T269" s="50"/>
      <c r="U269" s="50"/>
    </row>
    <row r="270" ht="12.75" customHeight="1">
      <c r="A270" s="50"/>
      <c r="B270" s="50"/>
      <c r="C270" s="50"/>
      <c r="D270" s="50"/>
      <c r="E270" s="50"/>
      <c r="F270" s="50"/>
      <c r="G270" s="50"/>
      <c r="H270" s="50"/>
      <c r="I270" s="50"/>
      <c r="J270" s="50"/>
      <c r="K270" s="50"/>
      <c r="L270" s="50"/>
      <c r="M270" s="51"/>
      <c r="N270" s="51"/>
      <c r="O270" s="50"/>
      <c r="P270" s="52"/>
      <c r="Q270" s="50"/>
      <c r="R270" s="51"/>
      <c r="S270" s="50"/>
      <c r="T270" s="50"/>
      <c r="U270" s="50"/>
    </row>
    <row r="271" ht="12.75" customHeight="1">
      <c r="A271" s="50"/>
      <c r="B271" s="50"/>
      <c r="C271" s="50"/>
      <c r="D271" s="50"/>
      <c r="E271" s="50"/>
      <c r="F271" s="50"/>
      <c r="G271" s="50"/>
      <c r="H271" s="50"/>
      <c r="I271" s="50"/>
      <c r="J271" s="50"/>
      <c r="K271" s="50"/>
      <c r="L271" s="50"/>
      <c r="M271" s="51"/>
      <c r="N271" s="51"/>
      <c r="O271" s="50"/>
      <c r="P271" s="52"/>
      <c r="Q271" s="50"/>
      <c r="R271" s="51"/>
      <c r="S271" s="50"/>
      <c r="T271" s="50"/>
      <c r="U271" s="50"/>
    </row>
    <row r="272" ht="12.75" customHeight="1">
      <c r="A272" s="50"/>
      <c r="B272" s="50"/>
      <c r="C272" s="50"/>
      <c r="D272" s="50"/>
      <c r="E272" s="50"/>
      <c r="F272" s="50"/>
      <c r="G272" s="50"/>
      <c r="H272" s="50"/>
      <c r="I272" s="50"/>
      <c r="J272" s="50"/>
      <c r="K272" s="50"/>
      <c r="L272" s="50"/>
      <c r="M272" s="51"/>
      <c r="N272" s="51"/>
      <c r="O272" s="50"/>
      <c r="P272" s="52"/>
      <c r="Q272" s="50"/>
      <c r="R272" s="51"/>
      <c r="S272" s="50"/>
      <c r="T272" s="50"/>
      <c r="U272" s="50"/>
    </row>
    <row r="273" ht="12.75" customHeight="1">
      <c r="A273" s="50"/>
      <c r="B273" s="50"/>
      <c r="C273" s="50"/>
      <c r="D273" s="50"/>
      <c r="E273" s="50"/>
      <c r="F273" s="50"/>
      <c r="G273" s="50"/>
      <c r="H273" s="50"/>
      <c r="I273" s="50"/>
      <c r="J273" s="50"/>
      <c r="K273" s="50"/>
      <c r="L273" s="50"/>
      <c r="M273" s="51"/>
      <c r="N273" s="51"/>
      <c r="O273" s="50"/>
      <c r="P273" s="52"/>
      <c r="Q273" s="50"/>
      <c r="R273" s="51"/>
      <c r="S273" s="50"/>
      <c r="T273" s="50"/>
      <c r="U273" s="50"/>
    </row>
    <row r="274" ht="12.75" customHeight="1">
      <c r="A274" s="50"/>
      <c r="B274" s="50"/>
      <c r="C274" s="50"/>
      <c r="D274" s="50"/>
      <c r="E274" s="50"/>
      <c r="F274" s="50"/>
      <c r="G274" s="50"/>
      <c r="H274" s="50"/>
      <c r="I274" s="50"/>
      <c r="J274" s="50"/>
      <c r="K274" s="50"/>
      <c r="L274" s="50"/>
      <c r="M274" s="51"/>
      <c r="N274" s="51"/>
      <c r="O274" s="50"/>
      <c r="P274" s="52"/>
      <c r="Q274" s="50"/>
      <c r="R274" s="51"/>
      <c r="S274" s="50"/>
      <c r="T274" s="50"/>
      <c r="U274" s="50"/>
    </row>
    <row r="275" ht="12.75" customHeight="1">
      <c r="A275" s="50"/>
      <c r="B275" s="50"/>
      <c r="C275" s="50"/>
      <c r="D275" s="50"/>
      <c r="E275" s="50"/>
      <c r="F275" s="50"/>
      <c r="G275" s="50"/>
      <c r="H275" s="50"/>
      <c r="I275" s="50"/>
      <c r="J275" s="50"/>
      <c r="K275" s="50"/>
      <c r="L275" s="50"/>
      <c r="M275" s="51"/>
      <c r="N275" s="51"/>
      <c r="O275" s="50"/>
      <c r="P275" s="52"/>
      <c r="Q275" s="50"/>
      <c r="R275" s="51"/>
      <c r="S275" s="50"/>
      <c r="T275" s="50"/>
      <c r="U275" s="50"/>
    </row>
    <row r="276" ht="12.75" customHeight="1">
      <c r="A276" s="50"/>
      <c r="B276" s="50"/>
      <c r="C276" s="50"/>
      <c r="D276" s="50"/>
      <c r="E276" s="50"/>
      <c r="F276" s="50"/>
      <c r="G276" s="50"/>
      <c r="H276" s="50"/>
      <c r="I276" s="50"/>
      <c r="J276" s="50"/>
      <c r="K276" s="50"/>
      <c r="L276" s="50"/>
      <c r="M276" s="51"/>
      <c r="N276" s="51"/>
      <c r="O276" s="50"/>
      <c r="P276" s="52"/>
      <c r="Q276" s="50"/>
      <c r="R276" s="51"/>
      <c r="S276" s="50"/>
      <c r="T276" s="50"/>
      <c r="U276" s="50"/>
    </row>
    <row r="277" ht="12.75" customHeight="1">
      <c r="A277" s="50"/>
      <c r="B277" s="50"/>
      <c r="C277" s="50"/>
      <c r="D277" s="50"/>
      <c r="E277" s="50"/>
      <c r="F277" s="50"/>
      <c r="G277" s="50"/>
      <c r="H277" s="50"/>
      <c r="I277" s="50"/>
      <c r="J277" s="50"/>
      <c r="K277" s="50"/>
      <c r="L277" s="50"/>
      <c r="M277" s="51"/>
      <c r="N277" s="51"/>
      <c r="O277" s="50"/>
      <c r="P277" s="52"/>
      <c r="Q277" s="50"/>
      <c r="R277" s="51"/>
      <c r="S277" s="50"/>
      <c r="T277" s="50"/>
      <c r="U277" s="50"/>
    </row>
    <row r="278" ht="12.75" customHeight="1">
      <c r="A278" s="50"/>
      <c r="B278" s="50"/>
      <c r="C278" s="50"/>
      <c r="D278" s="50"/>
      <c r="E278" s="50"/>
      <c r="F278" s="50"/>
      <c r="G278" s="50"/>
      <c r="H278" s="50"/>
      <c r="I278" s="50"/>
      <c r="J278" s="50"/>
      <c r="K278" s="50"/>
      <c r="L278" s="50"/>
      <c r="M278" s="51"/>
      <c r="N278" s="51"/>
      <c r="O278" s="50"/>
      <c r="P278" s="52"/>
      <c r="Q278" s="50"/>
      <c r="R278" s="51"/>
      <c r="S278" s="50"/>
      <c r="T278" s="50"/>
      <c r="U278" s="50"/>
    </row>
    <row r="279" ht="12.75" customHeight="1">
      <c r="A279" s="50"/>
      <c r="B279" s="50"/>
      <c r="C279" s="50"/>
      <c r="D279" s="50"/>
      <c r="E279" s="50"/>
      <c r="F279" s="50"/>
      <c r="G279" s="50"/>
      <c r="H279" s="50"/>
      <c r="I279" s="50"/>
      <c r="J279" s="50"/>
      <c r="K279" s="50"/>
      <c r="L279" s="50"/>
      <c r="M279" s="51"/>
      <c r="N279" s="51"/>
      <c r="O279" s="50"/>
      <c r="P279" s="52"/>
      <c r="Q279" s="50"/>
      <c r="R279" s="51"/>
      <c r="S279" s="50"/>
      <c r="T279" s="50"/>
      <c r="U279" s="50"/>
    </row>
    <row r="280" ht="12.75" customHeight="1">
      <c r="A280" s="50"/>
      <c r="B280" s="50"/>
      <c r="C280" s="50"/>
      <c r="D280" s="50"/>
      <c r="E280" s="50"/>
      <c r="F280" s="50"/>
      <c r="G280" s="50"/>
      <c r="H280" s="50"/>
      <c r="I280" s="50"/>
      <c r="J280" s="50"/>
      <c r="K280" s="50"/>
      <c r="L280" s="50"/>
      <c r="M280" s="51"/>
      <c r="N280" s="51"/>
      <c r="O280" s="50"/>
      <c r="P280" s="52"/>
      <c r="Q280" s="50"/>
      <c r="R280" s="51"/>
      <c r="S280" s="50"/>
      <c r="T280" s="50"/>
      <c r="U280" s="50"/>
    </row>
    <row r="281" ht="12.75" customHeight="1">
      <c r="A281" s="50"/>
      <c r="B281" s="50"/>
      <c r="C281" s="50"/>
      <c r="D281" s="50"/>
      <c r="E281" s="50"/>
      <c r="F281" s="50"/>
      <c r="G281" s="50"/>
      <c r="H281" s="50"/>
      <c r="I281" s="50"/>
      <c r="J281" s="50"/>
      <c r="K281" s="50"/>
      <c r="L281" s="50"/>
      <c r="M281" s="51"/>
      <c r="N281" s="51"/>
      <c r="O281" s="50"/>
      <c r="P281" s="52"/>
      <c r="Q281" s="50"/>
      <c r="R281" s="51"/>
      <c r="S281" s="50"/>
      <c r="T281" s="50"/>
      <c r="U281" s="50"/>
    </row>
    <row r="282" ht="12.75" customHeight="1">
      <c r="A282" s="50"/>
      <c r="B282" s="50"/>
      <c r="C282" s="50"/>
      <c r="D282" s="50"/>
      <c r="E282" s="50"/>
      <c r="F282" s="50"/>
      <c r="G282" s="50"/>
      <c r="H282" s="50"/>
      <c r="I282" s="50"/>
      <c r="J282" s="50"/>
      <c r="K282" s="50"/>
      <c r="L282" s="50"/>
      <c r="M282" s="51"/>
      <c r="N282" s="51"/>
      <c r="O282" s="50"/>
      <c r="P282" s="52"/>
      <c r="Q282" s="50"/>
      <c r="R282" s="51"/>
      <c r="S282" s="50"/>
      <c r="T282" s="50"/>
      <c r="U282" s="50"/>
    </row>
    <row r="283" ht="12.75" customHeight="1">
      <c r="A283" s="50"/>
      <c r="B283" s="50"/>
      <c r="C283" s="50"/>
      <c r="D283" s="50"/>
      <c r="E283" s="50"/>
      <c r="F283" s="50"/>
      <c r="G283" s="50"/>
      <c r="H283" s="50"/>
      <c r="I283" s="50"/>
      <c r="J283" s="50"/>
      <c r="K283" s="50"/>
      <c r="L283" s="50"/>
      <c r="M283" s="51"/>
      <c r="N283" s="51"/>
      <c r="O283" s="50"/>
      <c r="P283" s="52"/>
      <c r="Q283" s="50"/>
      <c r="R283" s="51"/>
      <c r="S283" s="50"/>
      <c r="T283" s="50"/>
      <c r="U283" s="50"/>
    </row>
    <row r="284" ht="12.75" customHeight="1">
      <c r="A284" s="50"/>
      <c r="B284" s="50"/>
      <c r="C284" s="50"/>
      <c r="D284" s="50"/>
      <c r="E284" s="50"/>
      <c r="F284" s="50"/>
      <c r="G284" s="50"/>
      <c r="H284" s="50"/>
      <c r="I284" s="50"/>
      <c r="J284" s="50"/>
      <c r="K284" s="50"/>
      <c r="L284" s="50"/>
      <c r="M284" s="51"/>
      <c r="N284" s="51"/>
      <c r="O284" s="50"/>
      <c r="P284" s="52"/>
      <c r="Q284" s="50"/>
      <c r="R284" s="51"/>
      <c r="S284" s="50"/>
      <c r="T284" s="50"/>
      <c r="U284" s="50"/>
    </row>
    <row r="285" ht="12.75" customHeight="1">
      <c r="A285" s="50"/>
      <c r="B285" s="50"/>
      <c r="C285" s="50"/>
      <c r="D285" s="50"/>
      <c r="E285" s="50"/>
      <c r="F285" s="50"/>
      <c r="G285" s="50"/>
      <c r="H285" s="50"/>
      <c r="I285" s="50"/>
      <c r="J285" s="50"/>
      <c r="K285" s="50"/>
      <c r="L285" s="50"/>
      <c r="M285" s="51"/>
      <c r="N285" s="51"/>
      <c r="O285" s="50"/>
      <c r="P285" s="52"/>
      <c r="Q285" s="50"/>
      <c r="R285" s="51"/>
      <c r="S285" s="50"/>
      <c r="T285" s="50"/>
      <c r="U285" s="50"/>
    </row>
    <row r="286" ht="12.75" customHeight="1">
      <c r="A286" s="50"/>
      <c r="B286" s="50"/>
      <c r="C286" s="50"/>
      <c r="D286" s="50"/>
      <c r="E286" s="50"/>
      <c r="F286" s="50"/>
      <c r="G286" s="50"/>
      <c r="H286" s="50"/>
      <c r="I286" s="50"/>
      <c r="J286" s="50"/>
      <c r="K286" s="50"/>
      <c r="L286" s="50"/>
      <c r="M286" s="51"/>
      <c r="N286" s="51"/>
      <c r="O286" s="50"/>
      <c r="P286" s="52"/>
      <c r="Q286" s="50"/>
      <c r="R286" s="51"/>
      <c r="S286" s="50"/>
      <c r="T286" s="50"/>
      <c r="U286" s="50"/>
    </row>
    <row r="287" ht="12.75" customHeight="1">
      <c r="A287" s="50"/>
      <c r="B287" s="50"/>
      <c r="C287" s="50"/>
      <c r="D287" s="50"/>
      <c r="E287" s="50"/>
      <c r="F287" s="50"/>
      <c r="G287" s="50"/>
      <c r="H287" s="50"/>
      <c r="I287" s="50"/>
      <c r="J287" s="50"/>
      <c r="K287" s="50"/>
      <c r="L287" s="50"/>
      <c r="M287" s="51"/>
      <c r="N287" s="51"/>
      <c r="O287" s="50"/>
      <c r="P287" s="52"/>
      <c r="Q287" s="50"/>
      <c r="R287" s="51"/>
      <c r="S287" s="50"/>
      <c r="T287" s="50"/>
      <c r="U287" s="50"/>
    </row>
    <row r="288" ht="12.75" customHeight="1">
      <c r="A288" s="50"/>
      <c r="B288" s="50"/>
      <c r="C288" s="50"/>
      <c r="D288" s="50"/>
      <c r="E288" s="50"/>
      <c r="F288" s="50"/>
      <c r="G288" s="50"/>
      <c r="H288" s="50"/>
      <c r="I288" s="50"/>
      <c r="J288" s="50"/>
      <c r="K288" s="50"/>
      <c r="L288" s="50"/>
      <c r="M288" s="51"/>
      <c r="N288" s="51"/>
      <c r="O288" s="50"/>
      <c r="P288" s="52"/>
      <c r="Q288" s="50"/>
      <c r="R288" s="51"/>
      <c r="S288" s="50"/>
      <c r="T288" s="50"/>
      <c r="U288" s="50"/>
    </row>
    <row r="289" ht="12.75" customHeight="1">
      <c r="A289" s="50"/>
      <c r="B289" s="50"/>
      <c r="C289" s="50"/>
      <c r="D289" s="50"/>
      <c r="E289" s="50"/>
      <c r="F289" s="50"/>
      <c r="G289" s="50"/>
      <c r="H289" s="50"/>
      <c r="I289" s="50"/>
      <c r="J289" s="50"/>
      <c r="K289" s="50"/>
      <c r="L289" s="50"/>
      <c r="M289" s="51"/>
      <c r="N289" s="51"/>
      <c r="O289" s="50"/>
      <c r="P289" s="52"/>
      <c r="Q289" s="50"/>
      <c r="R289" s="51"/>
      <c r="S289" s="50"/>
      <c r="T289" s="50"/>
      <c r="U289" s="50"/>
    </row>
    <row r="290" ht="12.75" customHeight="1">
      <c r="A290" s="50"/>
      <c r="B290" s="50"/>
      <c r="C290" s="50"/>
      <c r="D290" s="50"/>
      <c r="E290" s="50"/>
      <c r="F290" s="50"/>
      <c r="G290" s="50"/>
      <c r="H290" s="50"/>
      <c r="I290" s="50"/>
      <c r="J290" s="50"/>
      <c r="K290" s="50"/>
      <c r="L290" s="50"/>
      <c r="M290" s="51"/>
      <c r="N290" s="51"/>
      <c r="O290" s="50"/>
      <c r="P290" s="52"/>
      <c r="Q290" s="50"/>
      <c r="R290" s="51"/>
      <c r="S290" s="50"/>
      <c r="T290" s="50"/>
      <c r="U290" s="50"/>
    </row>
    <row r="291" ht="12.75" customHeight="1">
      <c r="A291" s="50"/>
      <c r="B291" s="50"/>
      <c r="C291" s="50"/>
      <c r="D291" s="50"/>
      <c r="E291" s="50"/>
      <c r="F291" s="50"/>
      <c r="G291" s="50"/>
      <c r="H291" s="50"/>
      <c r="I291" s="50"/>
      <c r="J291" s="50"/>
      <c r="K291" s="50"/>
      <c r="L291" s="50"/>
      <c r="M291" s="51"/>
      <c r="N291" s="51"/>
      <c r="O291" s="50"/>
      <c r="P291" s="52"/>
      <c r="Q291" s="50"/>
      <c r="R291" s="51"/>
      <c r="S291" s="50"/>
      <c r="T291" s="50"/>
      <c r="U291" s="50"/>
    </row>
    <row r="292" ht="12.75" customHeight="1">
      <c r="A292" s="50"/>
      <c r="B292" s="50"/>
      <c r="C292" s="50"/>
      <c r="D292" s="50"/>
      <c r="E292" s="50"/>
      <c r="F292" s="50"/>
      <c r="G292" s="50"/>
      <c r="H292" s="50"/>
      <c r="I292" s="50"/>
      <c r="J292" s="50"/>
      <c r="K292" s="50"/>
      <c r="L292" s="50"/>
      <c r="M292" s="51"/>
      <c r="N292" s="51"/>
      <c r="O292" s="50"/>
      <c r="P292" s="52"/>
      <c r="Q292" s="50"/>
      <c r="R292" s="51"/>
      <c r="S292" s="50"/>
      <c r="T292" s="50"/>
      <c r="U292" s="50"/>
    </row>
    <row r="293" ht="12.75" customHeight="1">
      <c r="A293" s="50"/>
      <c r="B293" s="50"/>
      <c r="C293" s="50"/>
      <c r="D293" s="50"/>
      <c r="E293" s="50"/>
      <c r="F293" s="50"/>
      <c r="G293" s="50"/>
      <c r="H293" s="50"/>
      <c r="I293" s="50"/>
      <c r="J293" s="50"/>
      <c r="K293" s="50"/>
      <c r="L293" s="50"/>
      <c r="M293" s="51"/>
      <c r="N293" s="51"/>
      <c r="O293" s="50"/>
      <c r="P293" s="52"/>
      <c r="Q293" s="50"/>
      <c r="R293" s="51"/>
      <c r="S293" s="50"/>
      <c r="T293" s="50"/>
      <c r="U293" s="50"/>
    </row>
    <row r="294" ht="12.75" customHeight="1">
      <c r="A294" s="50"/>
      <c r="B294" s="50"/>
      <c r="C294" s="50"/>
      <c r="D294" s="50"/>
      <c r="E294" s="50"/>
      <c r="F294" s="50"/>
      <c r="G294" s="50"/>
      <c r="H294" s="50"/>
      <c r="I294" s="50"/>
      <c r="J294" s="50"/>
      <c r="K294" s="50"/>
      <c r="L294" s="50"/>
      <c r="M294" s="51"/>
      <c r="N294" s="51"/>
      <c r="O294" s="50"/>
      <c r="P294" s="52"/>
      <c r="Q294" s="50"/>
      <c r="R294" s="51"/>
      <c r="S294" s="50"/>
      <c r="T294" s="50"/>
      <c r="U294" s="50"/>
    </row>
    <row r="295" ht="12.75" customHeight="1">
      <c r="A295" s="50"/>
      <c r="B295" s="50"/>
      <c r="C295" s="50"/>
      <c r="D295" s="50"/>
      <c r="E295" s="50"/>
      <c r="F295" s="50"/>
      <c r="G295" s="50"/>
      <c r="H295" s="50"/>
      <c r="I295" s="50"/>
      <c r="J295" s="50"/>
      <c r="K295" s="50"/>
      <c r="L295" s="50"/>
      <c r="M295" s="51"/>
      <c r="N295" s="51"/>
      <c r="O295" s="50"/>
      <c r="P295" s="52"/>
      <c r="Q295" s="50"/>
      <c r="R295" s="51"/>
      <c r="S295" s="50"/>
      <c r="T295" s="50"/>
      <c r="U295" s="50"/>
    </row>
    <row r="296" ht="12.75" customHeight="1">
      <c r="A296" s="50"/>
      <c r="B296" s="50"/>
      <c r="C296" s="50"/>
      <c r="D296" s="50"/>
      <c r="E296" s="50"/>
      <c r="F296" s="50"/>
      <c r="G296" s="50"/>
      <c r="H296" s="50"/>
      <c r="I296" s="50"/>
      <c r="J296" s="50"/>
      <c r="K296" s="50"/>
      <c r="L296" s="50"/>
      <c r="M296" s="51"/>
      <c r="N296" s="51"/>
      <c r="O296" s="50"/>
      <c r="P296" s="52"/>
      <c r="Q296" s="50"/>
      <c r="R296" s="51"/>
      <c r="S296" s="50"/>
      <c r="T296" s="50"/>
      <c r="U296" s="50"/>
    </row>
    <row r="297" ht="12.75" customHeight="1">
      <c r="A297" s="50"/>
      <c r="B297" s="50"/>
      <c r="C297" s="50"/>
      <c r="D297" s="50"/>
      <c r="E297" s="50"/>
      <c r="F297" s="50"/>
      <c r="G297" s="50"/>
      <c r="H297" s="50"/>
      <c r="I297" s="50"/>
      <c r="J297" s="50"/>
      <c r="K297" s="50"/>
      <c r="L297" s="50"/>
      <c r="M297" s="51"/>
      <c r="N297" s="51"/>
      <c r="O297" s="50"/>
      <c r="P297" s="52"/>
      <c r="Q297" s="50"/>
      <c r="R297" s="51"/>
      <c r="S297" s="50"/>
      <c r="T297" s="50"/>
      <c r="U297" s="50"/>
    </row>
    <row r="298" ht="12.75" customHeight="1">
      <c r="A298" s="50"/>
      <c r="B298" s="50"/>
      <c r="C298" s="50"/>
      <c r="D298" s="50"/>
      <c r="E298" s="50"/>
      <c r="F298" s="50"/>
      <c r="G298" s="50"/>
      <c r="H298" s="50"/>
      <c r="I298" s="50"/>
      <c r="J298" s="50"/>
      <c r="K298" s="50"/>
      <c r="L298" s="50"/>
      <c r="M298" s="51"/>
      <c r="N298" s="51"/>
      <c r="O298" s="50"/>
      <c r="P298" s="52"/>
      <c r="Q298" s="50"/>
      <c r="R298" s="51"/>
      <c r="S298" s="50"/>
      <c r="T298" s="50"/>
      <c r="U298" s="50"/>
    </row>
    <row r="299" ht="12.75" customHeight="1">
      <c r="A299" s="50"/>
      <c r="B299" s="50"/>
      <c r="C299" s="50"/>
      <c r="D299" s="50"/>
      <c r="E299" s="50"/>
      <c r="F299" s="50"/>
      <c r="G299" s="50"/>
      <c r="H299" s="50"/>
      <c r="I299" s="50"/>
      <c r="J299" s="50"/>
      <c r="K299" s="50"/>
      <c r="L299" s="50"/>
      <c r="M299" s="51"/>
      <c r="N299" s="51"/>
      <c r="O299" s="50"/>
      <c r="P299" s="52"/>
      <c r="Q299" s="50"/>
      <c r="R299" s="51"/>
      <c r="S299" s="50"/>
      <c r="T299" s="50"/>
      <c r="U299" s="50"/>
    </row>
    <row r="300" ht="12.75" customHeight="1">
      <c r="A300" s="50"/>
      <c r="B300" s="50"/>
      <c r="C300" s="50"/>
      <c r="D300" s="50"/>
      <c r="E300" s="50"/>
      <c r="F300" s="50"/>
      <c r="G300" s="50"/>
      <c r="H300" s="50"/>
      <c r="I300" s="50"/>
      <c r="J300" s="50"/>
      <c r="K300" s="50"/>
      <c r="L300" s="50"/>
      <c r="M300" s="51"/>
      <c r="N300" s="51"/>
      <c r="O300" s="50"/>
      <c r="P300" s="52"/>
      <c r="Q300" s="50"/>
      <c r="R300" s="51"/>
      <c r="S300" s="50"/>
      <c r="T300" s="50"/>
      <c r="U300" s="50"/>
    </row>
    <row r="301" ht="12.75" customHeight="1">
      <c r="A301" s="50"/>
      <c r="B301" s="50"/>
      <c r="C301" s="50"/>
      <c r="D301" s="50"/>
      <c r="E301" s="50"/>
      <c r="F301" s="50"/>
      <c r="G301" s="50"/>
      <c r="H301" s="50"/>
      <c r="I301" s="50"/>
      <c r="J301" s="50"/>
      <c r="K301" s="50"/>
      <c r="L301" s="50"/>
      <c r="M301" s="51"/>
      <c r="N301" s="51"/>
      <c r="O301" s="50"/>
      <c r="P301" s="52"/>
      <c r="Q301" s="50"/>
      <c r="R301" s="51"/>
      <c r="S301" s="50"/>
      <c r="T301" s="50"/>
      <c r="U301" s="50"/>
    </row>
    <row r="302" ht="12.75" customHeight="1">
      <c r="A302" s="50"/>
      <c r="B302" s="50"/>
      <c r="C302" s="50"/>
      <c r="D302" s="50"/>
      <c r="E302" s="50"/>
      <c r="F302" s="50"/>
      <c r="G302" s="50"/>
      <c r="H302" s="50"/>
      <c r="I302" s="50"/>
      <c r="J302" s="50"/>
      <c r="K302" s="50"/>
      <c r="L302" s="50"/>
      <c r="M302" s="51"/>
      <c r="N302" s="51"/>
      <c r="O302" s="50"/>
      <c r="P302" s="52"/>
      <c r="Q302" s="50"/>
      <c r="R302" s="51"/>
      <c r="S302" s="50"/>
      <c r="T302" s="50"/>
      <c r="U302" s="50"/>
    </row>
    <row r="303" ht="12.75" customHeight="1">
      <c r="A303" s="50"/>
      <c r="B303" s="50"/>
      <c r="C303" s="50"/>
      <c r="D303" s="50"/>
      <c r="E303" s="50"/>
      <c r="F303" s="50"/>
      <c r="G303" s="50"/>
      <c r="H303" s="50"/>
      <c r="I303" s="50"/>
      <c r="J303" s="50"/>
      <c r="K303" s="50"/>
      <c r="L303" s="50"/>
      <c r="M303" s="51"/>
      <c r="N303" s="51"/>
      <c r="O303" s="50"/>
      <c r="P303" s="52"/>
      <c r="Q303" s="50"/>
      <c r="R303" s="51"/>
      <c r="S303" s="50"/>
      <c r="T303" s="50"/>
      <c r="U303" s="50"/>
    </row>
    <row r="304" ht="12.75" customHeight="1">
      <c r="A304" s="50"/>
      <c r="B304" s="50"/>
      <c r="C304" s="50"/>
      <c r="D304" s="50"/>
      <c r="E304" s="50"/>
      <c r="F304" s="50"/>
      <c r="G304" s="50"/>
      <c r="H304" s="50"/>
      <c r="I304" s="50"/>
      <c r="J304" s="50"/>
      <c r="K304" s="50"/>
      <c r="L304" s="50"/>
      <c r="M304" s="51"/>
      <c r="N304" s="51"/>
      <c r="O304" s="50"/>
      <c r="P304" s="52"/>
      <c r="Q304" s="50"/>
      <c r="R304" s="51"/>
      <c r="S304" s="50"/>
      <c r="T304" s="50"/>
      <c r="U304" s="50"/>
    </row>
    <row r="305" ht="12.75" customHeight="1">
      <c r="A305" s="50"/>
      <c r="B305" s="50"/>
      <c r="C305" s="50"/>
      <c r="D305" s="50"/>
      <c r="E305" s="50"/>
      <c r="F305" s="50"/>
      <c r="G305" s="50"/>
      <c r="H305" s="50"/>
      <c r="I305" s="50"/>
      <c r="J305" s="50"/>
      <c r="K305" s="50"/>
      <c r="L305" s="50"/>
      <c r="M305" s="51"/>
      <c r="N305" s="51"/>
      <c r="O305" s="50"/>
      <c r="P305" s="52"/>
      <c r="Q305" s="50"/>
      <c r="R305" s="51"/>
      <c r="S305" s="50"/>
      <c r="T305" s="50"/>
      <c r="U305" s="50"/>
    </row>
    <row r="306" ht="12.75" customHeight="1">
      <c r="A306" s="50"/>
      <c r="B306" s="50"/>
      <c r="C306" s="50"/>
      <c r="D306" s="50"/>
      <c r="E306" s="50"/>
      <c r="F306" s="50"/>
      <c r="G306" s="50"/>
      <c r="H306" s="50"/>
      <c r="I306" s="50"/>
      <c r="J306" s="50"/>
      <c r="K306" s="50"/>
      <c r="L306" s="50"/>
      <c r="M306" s="51"/>
      <c r="N306" s="51"/>
      <c r="O306" s="50"/>
      <c r="P306" s="52"/>
      <c r="Q306" s="50"/>
      <c r="R306" s="51"/>
      <c r="S306" s="50"/>
      <c r="T306" s="50"/>
      <c r="U306" s="50"/>
    </row>
    <row r="307" ht="12.75" customHeight="1">
      <c r="A307" s="50"/>
      <c r="B307" s="50"/>
      <c r="C307" s="50"/>
      <c r="D307" s="50"/>
      <c r="E307" s="50"/>
      <c r="F307" s="50"/>
      <c r="G307" s="50"/>
      <c r="H307" s="50"/>
      <c r="I307" s="50"/>
      <c r="J307" s="50"/>
      <c r="K307" s="50"/>
      <c r="L307" s="50"/>
      <c r="M307" s="51"/>
      <c r="N307" s="51"/>
      <c r="O307" s="50"/>
      <c r="P307" s="52"/>
      <c r="Q307" s="50"/>
      <c r="R307" s="51"/>
      <c r="S307" s="50"/>
      <c r="T307" s="50"/>
      <c r="U307" s="50"/>
    </row>
    <row r="308" ht="12.75" customHeight="1">
      <c r="A308" s="50"/>
      <c r="B308" s="50"/>
      <c r="C308" s="50"/>
      <c r="D308" s="50"/>
      <c r="E308" s="50"/>
      <c r="F308" s="50"/>
      <c r="G308" s="50"/>
      <c r="H308" s="50"/>
      <c r="I308" s="50"/>
      <c r="J308" s="50"/>
      <c r="K308" s="50"/>
      <c r="L308" s="50"/>
      <c r="M308" s="51"/>
      <c r="N308" s="51"/>
      <c r="O308" s="50"/>
      <c r="P308" s="52"/>
      <c r="Q308" s="50"/>
      <c r="R308" s="51"/>
      <c r="S308" s="50"/>
      <c r="T308" s="50"/>
      <c r="U308" s="50"/>
    </row>
    <row r="309" ht="12.75" customHeight="1">
      <c r="A309" s="50"/>
      <c r="B309" s="50"/>
      <c r="C309" s="50"/>
      <c r="D309" s="50"/>
      <c r="E309" s="50"/>
      <c r="F309" s="50"/>
      <c r="G309" s="50"/>
      <c r="H309" s="50"/>
      <c r="I309" s="50"/>
      <c r="J309" s="50"/>
      <c r="K309" s="50"/>
      <c r="L309" s="50"/>
      <c r="M309" s="51"/>
      <c r="N309" s="51"/>
      <c r="O309" s="50"/>
      <c r="P309" s="52"/>
      <c r="Q309" s="50"/>
      <c r="R309" s="51"/>
      <c r="S309" s="50"/>
      <c r="T309" s="50"/>
      <c r="U309" s="50"/>
    </row>
    <row r="310" ht="12.75" customHeight="1">
      <c r="A310" s="50"/>
      <c r="B310" s="50"/>
      <c r="C310" s="50"/>
      <c r="D310" s="50"/>
      <c r="E310" s="50"/>
      <c r="F310" s="50"/>
      <c r="G310" s="50"/>
      <c r="H310" s="50"/>
      <c r="I310" s="50"/>
      <c r="J310" s="50"/>
      <c r="K310" s="50"/>
      <c r="L310" s="50"/>
      <c r="M310" s="51"/>
      <c r="N310" s="51"/>
      <c r="O310" s="50"/>
      <c r="P310" s="52"/>
      <c r="Q310" s="50"/>
      <c r="R310" s="51"/>
      <c r="S310" s="50"/>
      <c r="T310" s="50"/>
      <c r="U310" s="50"/>
    </row>
    <row r="311" ht="12.75" customHeight="1">
      <c r="A311" s="50"/>
      <c r="B311" s="50"/>
      <c r="C311" s="50"/>
      <c r="D311" s="50"/>
      <c r="E311" s="50"/>
      <c r="F311" s="50"/>
      <c r="G311" s="50"/>
      <c r="H311" s="50"/>
      <c r="I311" s="50"/>
      <c r="J311" s="50"/>
      <c r="K311" s="50"/>
      <c r="L311" s="50"/>
      <c r="M311" s="51"/>
      <c r="N311" s="51"/>
      <c r="O311" s="50"/>
      <c r="P311" s="52"/>
      <c r="Q311" s="50"/>
      <c r="R311" s="51"/>
      <c r="S311" s="50"/>
      <c r="T311" s="50"/>
      <c r="U311" s="50"/>
    </row>
    <row r="312" ht="12.75" customHeight="1">
      <c r="A312" s="50"/>
      <c r="B312" s="50"/>
      <c r="C312" s="50"/>
      <c r="D312" s="50"/>
      <c r="E312" s="50"/>
      <c r="F312" s="50"/>
      <c r="G312" s="50"/>
      <c r="H312" s="50"/>
      <c r="I312" s="50"/>
      <c r="J312" s="50"/>
      <c r="K312" s="50"/>
      <c r="L312" s="50"/>
      <c r="M312" s="51"/>
      <c r="N312" s="51"/>
      <c r="O312" s="50"/>
      <c r="P312" s="52"/>
      <c r="Q312" s="50"/>
      <c r="R312" s="51"/>
      <c r="S312" s="50"/>
      <c r="T312" s="50"/>
      <c r="U312" s="50"/>
    </row>
    <row r="313" ht="12.75" customHeight="1">
      <c r="A313" s="50"/>
      <c r="B313" s="50"/>
      <c r="C313" s="50"/>
      <c r="D313" s="50"/>
      <c r="E313" s="50"/>
      <c r="F313" s="50"/>
      <c r="G313" s="50"/>
      <c r="H313" s="50"/>
      <c r="I313" s="50"/>
      <c r="J313" s="50"/>
      <c r="K313" s="50"/>
      <c r="L313" s="50"/>
      <c r="M313" s="51"/>
      <c r="N313" s="51"/>
      <c r="O313" s="50"/>
      <c r="P313" s="52"/>
      <c r="Q313" s="50"/>
      <c r="R313" s="51"/>
      <c r="S313" s="50"/>
      <c r="T313" s="50"/>
      <c r="U313" s="50"/>
    </row>
    <row r="314" ht="12.75" customHeight="1">
      <c r="A314" s="50"/>
      <c r="B314" s="50"/>
      <c r="C314" s="50"/>
      <c r="D314" s="50"/>
      <c r="E314" s="50"/>
      <c r="F314" s="50"/>
      <c r="G314" s="50"/>
      <c r="H314" s="50"/>
      <c r="I314" s="50"/>
      <c r="J314" s="50"/>
      <c r="K314" s="50"/>
      <c r="L314" s="50"/>
      <c r="M314" s="51"/>
      <c r="N314" s="51"/>
      <c r="O314" s="50"/>
      <c r="P314" s="52"/>
      <c r="Q314" s="50"/>
      <c r="R314" s="51"/>
      <c r="S314" s="50"/>
      <c r="T314" s="50"/>
      <c r="U314" s="50"/>
    </row>
    <row r="315" ht="12.75" customHeight="1">
      <c r="A315" s="50"/>
      <c r="B315" s="50"/>
      <c r="C315" s="50"/>
      <c r="D315" s="50"/>
      <c r="E315" s="50"/>
      <c r="F315" s="50"/>
      <c r="G315" s="50"/>
      <c r="H315" s="50"/>
      <c r="I315" s="50"/>
      <c r="J315" s="50"/>
      <c r="K315" s="50"/>
      <c r="L315" s="50"/>
      <c r="M315" s="51"/>
      <c r="N315" s="51"/>
      <c r="O315" s="50"/>
      <c r="P315" s="52"/>
      <c r="Q315" s="50"/>
      <c r="R315" s="51"/>
      <c r="S315" s="50"/>
      <c r="T315" s="50"/>
      <c r="U315" s="50"/>
    </row>
    <row r="316" ht="12.75" customHeight="1">
      <c r="A316" s="50"/>
      <c r="B316" s="50"/>
      <c r="C316" s="50"/>
      <c r="D316" s="50"/>
      <c r="E316" s="50"/>
      <c r="F316" s="50"/>
      <c r="G316" s="50"/>
      <c r="H316" s="50"/>
      <c r="I316" s="50"/>
      <c r="J316" s="50"/>
      <c r="K316" s="50"/>
      <c r="L316" s="50"/>
      <c r="M316" s="51"/>
      <c r="N316" s="51"/>
      <c r="O316" s="50"/>
      <c r="P316" s="52"/>
      <c r="Q316" s="50"/>
      <c r="R316" s="51"/>
      <c r="S316" s="50"/>
      <c r="T316" s="50"/>
      <c r="U316" s="50"/>
    </row>
    <row r="317" ht="12.75" customHeight="1">
      <c r="A317" s="50"/>
      <c r="B317" s="50"/>
      <c r="C317" s="50"/>
      <c r="D317" s="50"/>
      <c r="E317" s="50"/>
      <c r="F317" s="50"/>
      <c r="G317" s="50"/>
      <c r="H317" s="50"/>
      <c r="I317" s="50"/>
      <c r="J317" s="50"/>
      <c r="K317" s="50"/>
      <c r="L317" s="50"/>
      <c r="M317" s="51"/>
      <c r="N317" s="51"/>
      <c r="O317" s="50"/>
      <c r="P317" s="52"/>
      <c r="Q317" s="50"/>
      <c r="R317" s="51"/>
      <c r="S317" s="50"/>
      <c r="T317" s="50"/>
      <c r="U317" s="50"/>
    </row>
    <row r="318" ht="12.75" customHeight="1">
      <c r="A318" s="50"/>
      <c r="B318" s="50"/>
      <c r="C318" s="50"/>
      <c r="D318" s="50"/>
      <c r="E318" s="50"/>
      <c r="F318" s="50"/>
      <c r="G318" s="50"/>
      <c r="H318" s="50"/>
      <c r="I318" s="50"/>
      <c r="J318" s="50"/>
      <c r="K318" s="50"/>
      <c r="L318" s="50"/>
      <c r="M318" s="51"/>
      <c r="N318" s="51"/>
      <c r="O318" s="50"/>
      <c r="P318" s="52"/>
      <c r="Q318" s="50"/>
      <c r="R318" s="51"/>
      <c r="S318" s="50"/>
      <c r="T318" s="50"/>
      <c r="U318" s="50"/>
    </row>
    <row r="319" ht="12.75" customHeight="1">
      <c r="A319" s="50"/>
      <c r="B319" s="50"/>
      <c r="C319" s="50"/>
      <c r="D319" s="50"/>
      <c r="E319" s="50"/>
      <c r="F319" s="50"/>
      <c r="G319" s="50"/>
      <c r="H319" s="50"/>
      <c r="I319" s="50"/>
      <c r="J319" s="50"/>
      <c r="K319" s="50"/>
      <c r="L319" s="50"/>
      <c r="M319" s="51"/>
      <c r="N319" s="51"/>
      <c r="O319" s="50"/>
      <c r="P319" s="52"/>
      <c r="Q319" s="50"/>
      <c r="R319" s="51"/>
      <c r="S319" s="50"/>
      <c r="T319" s="50"/>
      <c r="U319" s="50"/>
    </row>
    <row r="320" ht="12.75" customHeight="1">
      <c r="A320" s="50"/>
      <c r="B320" s="50"/>
      <c r="C320" s="50"/>
      <c r="D320" s="50"/>
      <c r="E320" s="50"/>
      <c r="F320" s="50"/>
      <c r="G320" s="50"/>
      <c r="H320" s="50"/>
      <c r="I320" s="50"/>
      <c r="J320" s="50"/>
      <c r="K320" s="50"/>
      <c r="L320" s="50"/>
      <c r="M320" s="51"/>
      <c r="N320" s="51"/>
      <c r="O320" s="50"/>
      <c r="P320" s="52"/>
      <c r="Q320" s="50"/>
      <c r="R320" s="51"/>
      <c r="S320" s="50"/>
      <c r="T320" s="50"/>
      <c r="U320" s="50"/>
    </row>
    <row r="321" ht="12.75" customHeight="1">
      <c r="A321" s="50"/>
      <c r="B321" s="50"/>
      <c r="C321" s="50"/>
      <c r="D321" s="50"/>
      <c r="E321" s="50"/>
      <c r="F321" s="50"/>
      <c r="G321" s="50"/>
      <c r="H321" s="50"/>
      <c r="I321" s="50"/>
      <c r="J321" s="50"/>
      <c r="K321" s="50"/>
      <c r="L321" s="50"/>
      <c r="M321" s="51"/>
      <c r="N321" s="51"/>
      <c r="O321" s="50"/>
      <c r="P321" s="52"/>
      <c r="Q321" s="50"/>
      <c r="R321" s="51"/>
      <c r="S321" s="50"/>
      <c r="T321" s="50"/>
      <c r="U321" s="50"/>
    </row>
    <row r="322" ht="12.75" customHeight="1">
      <c r="A322" s="50"/>
      <c r="B322" s="50"/>
      <c r="C322" s="50"/>
      <c r="D322" s="50"/>
      <c r="E322" s="50"/>
      <c r="F322" s="50"/>
      <c r="G322" s="50"/>
      <c r="H322" s="50"/>
      <c r="I322" s="50"/>
      <c r="J322" s="50"/>
      <c r="K322" s="50"/>
      <c r="L322" s="50"/>
      <c r="M322" s="51"/>
      <c r="N322" s="51"/>
      <c r="O322" s="50"/>
      <c r="P322" s="52"/>
      <c r="Q322" s="50"/>
      <c r="R322" s="51"/>
      <c r="S322" s="50"/>
      <c r="T322" s="50"/>
      <c r="U322" s="50"/>
    </row>
    <row r="323" ht="12.75" customHeight="1">
      <c r="A323" s="50"/>
      <c r="B323" s="50"/>
      <c r="C323" s="50"/>
      <c r="D323" s="50"/>
      <c r="E323" s="50"/>
      <c r="F323" s="50"/>
      <c r="G323" s="50"/>
      <c r="H323" s="50"/>
      <c r="I323" s="50"/>
      <c r="J323" s="50"/>
      <c r="K323" s="50"/>
      <c r="L323" s="50"/>
      <c r="M323" s="51"/>
      <c r="N323" s="51"/>
      <c r="O323" s="50"/>
      <c r="P323" s="52"/>
      <c r="Q323" s="50"/>
      <c r="R323" s="51"/>
      <c r="S323" s="50"/>
      <c r="T323" s="50"/>
      <c r="U323" s="50"/>
    </row>
    <row r="324" ht="12.75" customHeight="1">
      <c r="A324" s="50"/>
      <c r="B324" s="50"/>
      <c r="C324" s="50"/>
      <c r="D324" s="50"/>
      <c r="E324" s="50"/>
      <c r="F324" s="50"/>
      <c r="G324" s="50"/>
      <c r="H324" s="50"/>
      <c r="I324" s="50"/>
      <c r="J324" s="50"/>
      <c r="K324" s="50"/>
      <c r="L324" s="50"/>
      <c r="M324" s="51"/>
      <c r="N324" s="51"/>
      <c r="O324" s="50"/>
      <c r="P324" s="52"/>
      <c r="Q324" s="50"/>
      <c r="R324" s="51"/>
      <c r="S324" s="50"/>
      <c r="T324" s="50"/>
      <c r="U324" s="50"/>
    </row>
    <row r="325" ht="12.75" customHeight="1">
      <c r="A325" s="50"/>
      <c r="B325" s="50"/>
      <c r="C325" s="50"/>
      <c r="D325" s="50"/>
      <c r="E325" s="50"/>
      <c r="F325" s="50"/>
      <c r="G325" s="50"/>
      <c r="H325" s="50"/>
      <c r="I325" s="50"/>
      <c r="J325" s="50"/>
      <c r="K325" s="50"/>
      <c r="L325" s="50"/>
      <c r="M325" s="51"/>
      <c r="N325" s="51"/>
      <c r="O325" s="50"/>
      <c r="P325" s="52"/>
      <c r="Q325" s="50"/>
      <c r="R325" s="51"/>
      <c r="S325" s="50"/>
      <c r="T325" s="50"/>
      <c r="U325" s="50"/>
    </row>
    <row r="326" ht="12.75" customHeight="1">
      <c r="A326" s="50"/>
      <c r="B326" s="50"/>
      <c r="C326" s="50"/>
      <c r="D326" s="50"/>
      <c r="E326" s="50"/>
      <c r="F326" s="50"/>
      <c r="G326" s="50"/>
      <c r="H326" s="50"/>
      <c r="I326" s="50"/>
      <c r="J326" s="50"/>
      <c r="K326" s="50"/>
      <c r="L326" s="50"/>
      <c r="M326" s="51"/>
      <c r="N326" s="51"/>
      <c r="O326" s="50"/>
      <c r="P326" s="52"/>
      <c r="Q326" s="50"/>
      <c r="R326" s="51"/>
      <c r="S326" s="50"/>
      <c r="T326" s="50"/>
      <c r="U326" s="50"/>
    </row>
    <row r="327" ht="12.75" customHeight="1">
      <c r="A327" s="50"/>
      <c r="B327" s="50"/>
      <c r="C327" s="50"/>
      <c r="D327" s="50"/>
      <c r="E327" s="50"/>
      <c r="F327" s="50"/>
      <c r="G327" s="50"/>
      <c r="H327" s="50"/>
      <c r="I327" s="50"/>
      <c r="J327" s="50"/>
      <c r="K327" s="50"/>
      <c r="L327" s="50"/>
      <c r="M327" s="51"/>
      <c r="N327" s="51"/>
      <c r="O327" s="50"/>
      <c r="P327" s="52"/>
      <c r="Q327" s="50"/>
      <c r="R327" s="51"/>
      <c r="S327" s="50"/>
      <c r="T327" s="50"/>
      <c r="U327" s="50"/>
    </row>
    <row r="328" ht="12.75" customHeight="1">
      <c r="A328" s="50"/>
      <c r="B328" s="50"/>
      <c r="C328" s="50"/>
      <c r="D328" s="50"/>
      <c r="E328" s="50"/>
      <c r="F328" s="50"/>
      <c r="G328" s="50"/>
      <c r="H328" s="50"/>
      <c r="I328" s="50"/>
      <c r="J328" s="50"/>
      <c r="K328" s="50"/>
      <c r="L328" s="50"/>
      <c r="M328" s="51"/>
      <c r="N328" s="51"/>
      <c r="O328" s="50"/>
      <c r="P328" s="52"/>
      <c r="Q328" s="50"/>
      <c r="R328" s="51"/>
      <c r="S328" s="50"/>
      <c r="T328" s="50"/>
      <c r="U328" s="50"/>
    </row>
    <row r="329" ht="12.75" customHeight="1">
      <c r="A329" s="50"/>
      <c r="B329" s="50"/>
      <c r="C329" s="50"/>
      <c r="D329" s="50"/>
      <c r="E329" s="50"/>
      <c r="F329" s="50"/>
      <c r="G329" s="50"/>
      <c r="H329" s="50"/>
      <c r="I329" s="50"/>
      <c r="J329" s="50"/>
      <c r="K329" s="50"/>
      <c r="L329" s="50"/>
      <c r="M329" s="51"/>
      <c r="N329" s="51"/>
      <c r="O329" s="50"/>
      <c r="P329" s="52"/>
      <c r="Q329" s="50"/>
      <c r="R329" s="51"/>
      <c r="S329" s="50"/>
      <c r="T329" s="50"/>
      <c r="U329" s="50"/>
    </row>
    <row r="330" ht="12.75" customHeight="1">
      <c r="A330" s="50"/>
      <c r="B330" s="50"/>
      <c r="C330" s="50"/>
      <c r="D330" s="50"/>
      <c r="E330" s="50"/>
      <c r="F330" s="50"/>
      <c r="G330" s="50"/>
      <c r="H330" s="50"/>
      <c r="I330" s="50"/>
      <c r="J330" s="50"/>
      <c r="K330" s="50"/>
      <c r="L330" s="50"/>
      <c r="M330" s="51"/>
      <c r="N330" s="51"/>
      <c r="O330" s="50"/>
      <c r="P330" s="52"/>
      <c r="Q330" s="50"/>
      <c r="R330" s="51"/>
      <c r="S330" s="50"/>
      <c r="T330" s="50"/>
      <c r="U330" s="50"/>
    </row>
    <row r="331" ht="12.75" customHeight="1">
      <c r="A331" s="50"/>
      <c r="B331" s="50"/>
      <c r="C331" s="50"/>
      <c r="D331" s="50"/>
      <c r="E331" s="50"/>
      <c r="F331" s="50"/>
      <c r="G331" s="50"/>
      <c r="H331" s="50"/>
      <c r="I331" s="50"/>
      <c r="J331" s="50"/>
      <c r="K331" s="50"/>
      <c r="L331" s="50"/>
      <c r="M331" s="51"/>
      <c r="N331" s="51"/>
      <c r="O331" s="50"/>
      <c r="P331" s="52"/>
      <c r="Q331" s="50"/>
      <c r="R331" s="51"/>
      <c r="S331" s="50"/>
      <c r="T331" s="50"/>
      <c r="U331" s="50"/>
    </row>
    <row r="332" ht="12.75" customHeight="1">
      <c r="A332" s="50"/>
      <c r="B332" s="50"/>
      <c r="C332" s="50"/>
      <c r="D332" s="50"/>
      <c r="E332" s="50"/>
      <c r="F332" s="50"/>
      <c r="G332" s="50"/>
      <c r="H332" s="50"/>
      <c r="I332" s="50"/>
      <c r="J332" s="50"/>
      <c r="K332" s="50"/>
      <c r="L332" s="50"/>
      <c r="M332" s="51"/>
      <c r="N332" s="51"/>
      <c r="O332" s="50"/>
      <c r="P332" s="52"/>
      <c r="Q332" s="50"/>
      <c r="R332" s="51"/>
      <c r="S332" s="50"/>
      <c r="T332" s="50"/>
      <c r="U332" s="50"/>
    </row>
    <row r="333" ht="12.75" customHeight="1">
      <c r="A333" s="50"/>
      <c r="B333" s="50"/>
      <c r="C333" s="50"/>
      <c r="D333" s="50"/>
      <c r="E333" s="50"/>
      <c r="F333" s="50"/>
      <c r="G333" s="50"/>
      <c r="H333" s="50"/>
      <c r="I333" s="50"/>
      <c r="J333" s="50"/>
      <c r="K333" s="50"/>
      <c r="L333" s="50"/>
      <c r="M333" s="51"/>
      <c r="N333" s="51"/>
      <c r="O333" s="50"/>
      <c r="P333" s="52"/>
      <c r="Q333" s="50"/>
      <c r="R333" s="51"/>
      <c r="S333" s="50"/>
      <c r="T333" s="50"/>
      <c r="U333" s="50"/>
    </row>
    <row r="334" ht="12.75" customHeight="1">
      <c r="A334" s="50"/>
      <c r="B334" s="50"/>
      <c r="C334" s="50"/>
      <c r="D334" s="50"/>
      <c r="E334" s="50"/>
      <c r="F334" s="50"/>
      <c r="G334" s="50"/>
      <c r="H334" s="50"/>
      <c r="I334" s="50"/>
      <c r="J334" s="50"/>
      <c r="K334" s="50"/>
      <c r="L334" s="50"/>
      <c r="M334" s="51"/>
      <c r="N334" s="51"/>
      <c r="O334" s="50"/>
      <c r="P334" s="52"/>
      <c r="Q334" s="50"/>
      <c r="R334" s="51"/>
      <c r="S334" s="50"/>
      <c r="T334" s="50"/>
      <c r="U334" s="50"/>
    </row>
    <row r="335" ht="12.75" customHeight="1">
      <c r="A335" s="50"/>
      <c r="B335" s="50"/>
      <c r="C335" s="50"/>
      <c r="D335" s="50"/>
      <c r="E335" s="50"/>
      <c r="F335" s="50"/>
      <c r="G335" s="50"/>
      <c r="H335" s="50"/>
      <c r="I335" s="50"/>
      <c r="J335" s="50"/>
      <c r="K335" s="50"/>
      <c r="L335" s="50"/>
      <c r="M335" s="51"/>
      <c r="N335" s="51"/>
      <c r="O335" s="50"/>
      <c r="P335" s="52"/>
      <c r="Q335" s="50"/>
      <c r="R335" s="51"/>
      <c r="S335" s="50"/>
      <c r="T335" s="50"/>
      <c r="U335" s="50"/>
    </row>
    <row r="336" ht="12.75" customHeight="1">
      <c r="A336" s="50"/>
      <c r="B336" s="50"/>
      <c r="C336" s="50"/>
      <c r="D336" s="50"/>
      <c r="E336" s="50"/>
      <c r="F336" s="50"/>
      <c r="G336" s="50"/>
      <c r="H336" s="50"/>
      <c r="I336" s="50"/>
      <c r="J336" s="50"/>
      <c r="K336" s="50"/>
      <c r="L336" s="50"/>
      <c r="M336" s="51"/>
      <c r="N336" s="51"/>
      <c r="O336" s="50"/>
      <c r="P336" s="52"/>
      <c r="Q336" s="50"/>
      <c r="R336" s="51"/>
      <c r="S336" s="50"/>
      <c r="T336" s="50"/>
      <c r="U336" s="50"/>
    </row>
    <row r="337" ht="12.75" customHeight="1">
      <c r="A337" s="50"/>
      <c r="B337" s="50"/>
      <c r="C337" s="50"/>
      <c r="D337" s="50"/>
      <c r="E337" s="50"/>
      <c r="F337" s="50"/>
      <c r="G337" s="50"/>
      <c r="H337" s="50"/>
      <c r="I337" s="50"/>
      <c r="J337" s="50"/>
      <c r="K337" s="50"/>
      <c r="L337" s="50"/>
      <c r="M337" s="51"/>
      <c r="N337" s="51"/>
      <c r="O337" s="50"/>
      <c r="P337" s="52"/>
      <c r="Q337" s="50"/>
      <c r="R337" s="51"/>
      <c r="S337" s="50"/>
      <c r="T337" s="50"/>
      <c r="U337" s="50"/>
    </row>
    <row r="338" ht="12.75" customHeight="1">
      <c r="A338" s="50"/>
      <c r="B338" s="50"/>
      <c r="C338" s="50"/>
      <c r="D338" s="50"/>
      <c r="E338" s="50"/>
      <c r="F338" s="50"/>
      <c r="G338" s="50"/>
      <c r="H338" s="50"/>
      <c r="I338" s="50"/>
      <c r="J338" s="50"/>
      <c r="K338" s="50"/>
      <c r="L338" s="50"/>
      <c r="M338" s="51"/>
      <c r="N338" s="51"/>
      <c r="O338" s="50"/>
      <c r="P338" s="52"/>
      <c r="Q338" s="50"/>
      <c r="R338" s="51"/>
      <c r="S338" s="50"/>
      <c r="T338" s="50"/>
      <c r="U338" s="50"/>
    </row>
    <row r="339" ht="12.75" customHeight="1">
      <c r="A339" s="50"/>
      <c r="B339" s="50"/>
      <c r="C339" s="50"/>
      <c r="D339" s="50"/>
      <c r="E339" s="50"/>
      <c r="F339" s="50"/>
      <c r="G339" s="50"/>
      <c r="H339" s="50"/>
      <c r="I339" s="50"/>
      <c r="J339" s="50"/>
      <c r="K339" s="50"/>
      <c r="L339" s="50"/>
      <c r="M339" s="51"/>
      <c r="N339" s="51"/>
      <c r="O339" s="50"/>
      <c r="P339" s="52"/>
      <c r="Q339" s="50"/>
      <c r="R339" s="51"/>
      <c r="S339" s="50"/>
      <c r="T339" s="50"/>
      <c r="U339" s="50"/>
    </row>
    <row r="340" ht="12.75" customHeight="1">
      <c r="A340" s="50"/>
      <c r="B340" s="50"/>
      <c r="C340" s="50"/>
      <c r="D340" s="50"/>
      <c r="E340" s="50"/>
      <c r="F340" s="50"/>
      <c r="G340" s="50"/>
      <c r="H340" s="50"/>
      <c r="I340" s="50"/>
      <c r="J340" s="50"/>
      <c r="K340" s="50"/>
      <c r="L340" s="50"/>
      <c r="M340" s="51"/>
      <c r="N340" s="51"/>
      <c r="O340" s="50"/>
      <c r="P340" s="52"/>
      <c r="Q340" s="50"/>
      <c r="R340" s="51"/>
      <c r="S340" s="50"/>
      <c r="T340" s="50"/>
      <c r="U340" s="50"/>
    </row>
    <row r="341" ht="12.75" customHeight="1">
      <c r="A341" s="50"/>
      <c r="B341" s="50"/>
      <c r="C341" s="50"/>
      <c r="D341" s="50"/>
      <c r="E341" s="50"/>
      <c r="F341" s="50"/>
      <c r="G341" s="50"/>
      <c r="H341" s="50"/>
      <c r="I341" s="50"/>
      <c r="J341" s="50"/>
      <c r="K341" s="50"/>
      <c r="L341" s="50"/>
      <c r="M341" s="51"/>
      <c r="N341" s="51"/>
      <c r="O341" s="50"/>
      <c r="P341" s="52"/>
      <c r="Q341" s="50"/>
      <c r="R341" s="51"/>
      <c r="S341" s="50"/>
      <c r="T341" s="50"/>
      <c r="U341" s="50"/>
    </row>
    <row r="342" ht="12.75" customHeight="1">
      <c r="A342" s="50"/>
      <c r="B342" s="50"/>
      <c r="C342" s="50"/>
      <c r="D342" s="50"/>
      <c r="E342" s="50"/>
      <c r="F342" s="50"/>
      <c r="G342" s="50"/>
      <c r="H342" s="50"/>
      <c r="I342" s="50"/>
      <c r="J342" s="50"/>
      <c r="K342" s="50"/>
      <c r="L342" s="50"/>
      <c r="M342" s="51"/>
      <c r="N342" s="51"/>
      <c r="O342" s="50"/>
      <c r="P342" s="52"/>
      <c r="Q342" s="50"/>
      <c r="R342" s="51"/>
      <c r="S342" s="50"/>
      <c r="T342" s="50"/>
      <c r="U342" s="50"/>
    </row>
    <row r="343" ht="12.75" customHeight="1">
      <c r="A343" s="50"/>
      <c r="B343" s="50"/>
      <c r="C343" s="50"/>
      <c r="D343" s="50"/>
      <c r="E343" s="50"/>
      <c r="F343" s="50"/>
      <c r="G343" s="50"/>
      <c r="H343" s="50"/>
      <c r="I343" s="50"/>
      <c r="J343" s="50"/>
      <c r="K343" s="50"/>
      <c r="L343" s="50"/>
      <c r="M343" s="51"/>
      <c r="N343" s="51"/>
      <c r="O343" s="50"/>
      <c r="P343" s="52"/>
      <c r="Q343" s="50"/>
      <c r="R343" s="51"/>
      <c r="S343" s="50"/>
      <c r="T343" s="50"/>
      <c r="U343" s="50"/>
    </row>
    <row r="344" ht="12.75" customHeight="1">
      <c r="A344" s="50"/>
      <c r="B344" s="50"/>
      <c r="C344" s="50"/>
      <c r="D344" s="50"/>
      <c r="E344" s="50"/>
      <c r="F344" s="50"/>
      <c r="G344" s="50"/>
      <c r="H344" s="50"/>
      <c r="I344" s="50"/>
      <c r="J344" s="50"/>
      <c r="K344" s="50"/>
      <c r="L344" s="50"/>
      <c r="M344" s="51"/>
      <c r="N344" s="51"/>
      <c r="O344" s="50"/>
      <c r="P344" s="52"/>
      <c r="Q344" s="50"/>
      <c r="R344" s="51"/>
      <c r="S344" s="50"/>
      <c r="T344" s="50"/>
      <c r="U344" s="50"/>
    </row>
    <row r="345" ht="12.75" customHeight="1">
      <c r="A345" s="50"/>
      <c r="B345" s="50"/>
      <c r="C345" s="50"/>
      <c r="D345" s="50"/>
      <c r="E345" s="50"/>
      <c r="F345" s="50"/>
      <c r="G345" s="50"/>
      <c r="H345" s="50"/>
      <c r="I345" s="50"/>
      <c r="J345" s="50"/>
      <c r="K345" s="50"/>
      <c r="L345" s="50"/>
      <c r="M345" s="51"/>
      <c r="N345" s="51"/>
      <c r="O345" s="50"/>
      <c r="P345" s="52"/>
      <c r="Q345" s="50"/>
      <c r="R345" s="51"/>
      <c r="S345" s="50"/>
      <c r="T345" s="50"/>
      <c r="U345" s="50"/>
    </row>
    <row r="346" ht="12.75" customHeight="1">
      <c r="A346" s="50"/>
      <c r="B346" s="50"/>
      <c r="C346" s="50"/>
      <c r="D346" s="50"/>
      <c r="E346" s="50"/>
      <c r="F346" s="50"/>
      <c r="G346" s="50"/>
      <c r="H346" s="50"/>
      <c r="I346" s="50"/>
      <c r="J346" s="50"/>
      <c r="K346" s="50"/>
      <c r="L346" s="50"/>
      <c r="M346" s="51"/>
      <c r="N346" s="51"/>
      <c r="O346" s="50"/>
      <c r="P346" s="52"/>
      <c r="Q346" s="50"/>
      <c r="R346" s="51"/>
      <c r="S346" s="50"/>
      <c r="T346" s="50"/>
      <c r="U346" s="50"/>
    </row>
    <row r="347" ht="12.75" customHeight="1">
      <c r="A347" s="50"/>
      <c r="B347" s="50"/>
      <c r="C347" s="50"/>
      <c r="D347" s="50"/>
      <c r="E347" s="50"/>
      <c r="F347" s="50"/>
      <c r="G347" s="50"/>
      <c r="H347" s="50"/>
      <c r="I347" s="50"/>
      <c r="J347" s="50"/>
      <c r="K347" s="50"/>
      <c r="L347" s="50"/>
      <c r="M347" s="51"/>
      <c r="N347" s="51"/>
      <c r="O347" s="50"/>
      <c r="P347" s="52"/>
      <c r="Q347" s="50"/>
      <c r="R347" s="51"/>
      <c r="S347" s="50"/>
      <c r="T347" s="50"/>
      <c r="U347" s="50"/>
    </row>
    <row r="348" ht="12.75" customHeight="1">
      <c r="A348" s="50"/>
      <c r="B348" s="50"/>
      <c r="C348" s="50"/>
      <c r="D348" s="50"/>
      <c r="E348" s="50"/>
      <c r="F348" s="50"/>
      <c r="G348" s="50"/>
      <c r="H348" s="50"/>
      <c r="I348" s="50"/>
      <c r="J348" s="50"/>
      <c r="K348" s="50"/>
      <c r="L348" s="50"/>
      <c r="M348" s="51"/>
      <c r="N348" s="51"/>
      <c r="O348" s="50"/>
      <c r="P348" s="52"/>
      <c r="Q348" s="50"/>
      <c r="R348" s="51"/>
      <c r="S348" s="50"/>
      <c r="T348" s="50"/>
      <c r="U348" s="50"/>
    </row>
    <row r="349" ht="12.75" customHeight="1">
      <c r="A349" s="50"/>
      <c r="B349" s="50"/>
      <c r="C349" s="50"/>
      <c r="D349" s="50"/>
      <c r="E349" s="50"/>
      <c r="F349" s="50"/>
      <c r="G349" s="50"/>
      <c r="H349" s="50"/>
      <c r="I349" s="50"/>
      <c r="J349" s="50"/>
      <c r="K349" s="50"/>
      <c r="L349" s="50"/>
      <c r="M349" s="51"/>
      <c r="N349" s="51"/>
      <c r="O349" s="50"/>
      <c r="P349" s="52"/>
      <c r="Q349" s="50"/>
      <c r="R349" s="51"/>
      <c r="S349" s="50"/>
      <c r="T349" s="50"/>
      <c r="U349" s="50"/>
    </row>
    <row r="350" ht="12.75" customHeight="1">
      <c r="A350" s="50"/>
      <c r="B350" s="50"/>
      <c r="C350" s="50"/>
      <c r="D350" s="50"/>
      <c r="E350" s="50"/>
      <c r="F350" s="50"/>
      <c r="G350" s="50"/>
      <c r="H350" s="50"/>
      <c r="I350" s="50"/>
      <c r="J350" s="50"/>
      <c r="K350" s="50"/>
      <c r="L350" s="50"/>
      <c r="M350" s="51"/>
      <c r="N350" s="51"/>
      <c r="O350" s="50"/>
      <c r="P350" s="52"/>
      <c r="Q350" s="50"/>
      <c r="R350" s="51"/>
      <c r="S350" s="50"/>
      <c r="T350" s="50"/>
      <c r="U350" s="50"/>
    </row>
    <row r="351" ht="12.75" customHeight="1">
      <c r="A351" s="50"/>
      <c r="B351" s="50"/>
      <c r="C351" s="50"/>
      <c r="D351" s="50"/>
      <c r="E351" s="50"/>
      <c r="F351" s="50"/>
      <c r="G351" s="50"/>
      <c r="H351" s="50"/>
      <c r="I351" s="50"/>
      <c r="J351" s="50"/>
      <c r="K351" s="50"/>
      <c r="L351" s="50"/>
      <c r="M351" s="51"/>
      <c r="N351" s="51"/>
      <c r="O351" s="50"/>
      <c r="P351" s="52"/>
      <c r="Q351" s="50"/>
      <c r="R351" s="51"/>
      <c r="S351" s="50"/>
      <c r="T351" s="50"/>
      <c r="U351" s="50"/>
    </row>
    <row r="352" ht="12.75" customHeight="1">
      <c r="A352" s="50"/>
      <c r="B352" s="50"/>
      <c r="C352" s="50"/>
      <c r="D352" s="50"/>
      <c r="E352" s="50"/>
      <c r="F352" s="50"/>
      <c r="G352" s="50"/>
      <c r="H352" s="50"/>
      <c r="I352" s="50"/>
      <c r="J352" s="50"/>
      <c r="K352" s="50"/>
      <c r="L352" s="50"/>
      <c r="M352" s="51"/>
      <c r="N352" s="51"/>
      <c r="O352" s="50"/>
      <c r="P352" s="52"/>
      <c r="Q352" s="50"/>
      <c r="R352" s="51"/>
      <c r="S352" s="50"/>
      <c r="T352" s="50"/>
      <c r="U352" s="50"/>
    </row>
    <row r="353" ht="12.75" customHeight="1">
      <c r="A353" s="50"/>
      <c r="B353" s="50"/>
      <c r="C353" s="50"/>
      <c r="D353" s="50"/>
      <c r="E353" s="50"/>
      <c r="F353" s="50"/>
      <c r="G353" s="50"/>
      <c r="H353" s="50"/>
      <c r="I353" s="50"/>
      <c r="J353" s="50"/>
      <c r="K353" s="50"/>
      <c r="L353" s="50"/>
      <c r="M353" s="51"/>
      <c r="N353" s="51"/>
      <c r="O353" s="50"/>
      <c r="P353" s="52"/>
      <c r="Q353" s="50"/>
      <c r="R353" s="51"/>
      <c r="S353" s="50"/>
      <c r="T353" s="50"/>
      <c r="U353" s="50"/>
    </row>
    <row r="354" ht="12.75" customHeight="1">
      <c r="A354" s="50"/>
      <c r="B354" s="50"/>
      <c r="C354" s="50"/>
      <c r="D354" s="50"/>
      <c r="E354" s="50"/>
      <c r="F354" s="50"/>
      <c r="G354" s="50"/>
      <c r="H354" s="50"/>
      <c r="I354" s="50"/>
      <c r="J354" s="50"/>
      <c r="K354" s="50"/>
      <c r="L354" s="50"/>
      <c r="M354" s="51"/>
      <c r="N354" s="51"/>
      <c r="O354" s="50"/>
      <c r="P354" s="52"/>
      <c r="Q354" s="50"/>
      <c r="R354" s="51"/>
      <c r="S354" s="50"/>
      <c r="T354" s="50"/>
      <c r="U354" s="50"/>
    </row>
    <row r="355" ht="12.75" customHeight="1">
      <c r="A355" s="50"/>
      <c r="B355" s="50"/>
      <c r="C355" s="50"/>
      <c r="D355" s="50"/>
      <c r="E355" s="50"/>
      <c r="F355" s="50"/>
      <c r="G355" s="50"/>
      <c r="H355" s="50"/>
      <c r="I355" s="50"/>
      <c r="J355" s="50"/>
      <c r="K355" s="50"/>
      <c r="L355" s="50"/>
      <c r="M355" s="51"/>
      <c r="N355" s="51"/>
      <c r="O355" s="50"/>
      <c r="P355" s="52"/>
      <c r="Q355" s="50"/>
      <c r="R355" s="51"/>
      <c r="S355" s="50"/>
      <c r="T355" s="50"/>
      <c r="U355" s="50"/>
    </row>
    <row r="356" ht="12.75" customHeight="1">
      <c r="A356" s="50"/>
      <c r="B356" s="50"/>
      <c r="C356" s="50"/>
      <c r="D356" s="50"/>
      <c r="E356" s="50"/>
      <c r="F356" s="50"/>
      <c r="G356" s="50"/>
      <c r="H356" s="50"/>
      <c r="I356" s="50"/>
      <c r="J356" s="50"/>
      <c r="K356" s="50"/>
      <c r="L356" s="50"/>
      <c r="M356" s="51"/>
      <c r="N356" s="51"/>
      <c r="O356" s="50"/>
      <c r="P356" s="52"/>
      <c r="Q356" s="50"/>
      <c r="R356" s="51"/>
      <c r="S356" s="50"/>
      <c r="T356" s="50"/>
      <c r="U356" s="50"/>
    </row>
    <row r="357" ht="12.75" customHeight="1">
      <c r="A357" s="50"/>
      <c r="B357" s="50"/>
      <c r="C357" s="50"/>
      <c r="D357" s="50"/>
      <c r="E357" s="50"/>
      <c r="F357" s="50"/>
      <c r="G357" s="50"/>
      <c r="H357" s="50"/>
      <c r="I357" s="50"/>
      <c r="J357" s="50"/>
      <c r="K357" s="50"/>
      <c r="L357" s="50"/>
      <c r="M357" s="51"/>
      <c r="N357" s="51"/>
      <c r="O357" s="50"/>
      <c r="P357" s="52"/>
      <c r="Q357" s="50"/>
      <c r="R357" s="51"/>
      <c r="S357" s="50"/>
      <c r="T357" s="50"/>
      <c r="U357" s="50"/>
    </row>
    <row r="358" ht="12.75" customHeight="1">
      <c r="A358" s="50"/>
      <c r="B358" s="50"/>
      <c r="C358" s="50"/>
      <c r="D358" s="50"/>
      <c r="E358" s="50"/>
      <c r="F358" s="50"/>
      <c r="G358" s="50"/>
      <c r="H358" s="50"/>
      <c r="I358" s="50"/>
      <c r="J358" s="50"/>
      <c r="K358" s="50"/>
      <c r="L358" s="50"/>
      <c r="M358" s="51"/>
      <c r="N358" s="51"/>
      <c r="O358" s="50"/>
      <c r="P358" s="52"/>
      <c r="Q358" s="50"/>
      <c r="R358" s="51"/>
      <c r="S358" s="50"/>
      <c r="T358" s="50"/>
      <c r="U358" s="50"/>
    </row>
    <row r="359" ht="12.75" customHeight="1">
      <c r="A359" s="50"/>
      <c r="B359" s="50"/>
      <c r="C359" s="50"/>
      <c r="D359" s="50"/>
      <c r="E359" s="50"/>
      <c r="F359" s="50"/>
      <c r="G359" s="50"/>
      <c r="H359" s="50"/>
      <c r="I359" s="50"/>
      <c r="J359" s="50"/>
      <c r="K359" s="50"/>
      <c r="L359" s="50"/>
      <c r="M359" s="51"/>
      <c r="N359" s="51"/>
      <c r="O359" s="50"/>
      <c r="P359" s="52"/>
      <c r="Q359" s="50"/>
      <c r="R359" s="51"/>
      <c r="S359" s="50"/>
      <c r="T359" s="50"/>
      <c r="U359" s="50"/>
    </row>
    <row r="360" ht="12.75" customHeight="1">
      <c r="A360" s="50"/>
      <c r="B360" s="50"/>
      <c r="C360" s="50"/>
      <c r="D360" s="50"/>
      <c r="E360" s="50"/>
      <c r="F360" s="50"/>
      <c r="G360" s="50"/>
      <c r="H360" s="50"/>
      <c r="I360" s="50"/>
      <c r="J360" s="50"/>
      <c r="K360" s="50"/>
      <c r="L360" s="50"/>
      <c r="M360" s="51"/>
      <c r="N360" s="51"/>
      <c r="O360" s="50"/>
      <c r="P360" s="52"/>
      <c r="Q360" s="50"/>
      <c r="R360" s="51"/>
      <c r="S360" s="50"/>
      <c r="T360" s="50"/>
      <c r="U360" s="50"/>
    </row>
    <row r="361" ht="12.75" customHeight="1">
      <c r="A361" s="50"/>
      <c r="B361" s="50"/>
      <c r="C361" s="50"/>
      <c r="D361" s="50"/>
      <c r="E361" s="50"/>
      <c r="F361" s="50"/>
      <c r="G361" s="50"/>
      <c r="H361" s="50"/>
      <c r="I361" s="50"/>
      <c r="J361" s="50"/>
      <c r="K361" s="50"/>
      <c r="L361" s="50"/>
      <c r="M361" s="51"/>
      <c r="N361" s="51"/>
      <c r="O361" s="50"/>
      <c r="P361" s="52"/>
      <c r="Q361" s="50"/>
      <c r="R361" s="51"/>
      <c r="S361" s="50"/>
      <c r="T361" s="50"/>
      <c r="U361" s="50"/>
    </row>
    <row r="362" ht="12.75" customHeight="1">
      <c r="A362" s="50"/>
      <c r="B362" s="50"/>
      <c r="C362" s="50"/>
      <c r="D362" s="50"/>
      <c r="E362" s="50"/>
      <c r="F362" s="50"/>
      <c r="G362" s="50"/>
      <c r="H362" s="50"/>
      <c r="I362" s="50"/>
      <c r="J362" s="50"/>
      <c r="K362" s="50"/>
      <c r="L362" s="50"/>
      <c r="M362" s="51"/>
      <c r="N362" s="51"/>
      <c r="O362" s="50"/>
      <c r="P362" s="52"/>
      <c r="Q362" s="50"/>
      <c r="R362" s="51"/>
      <c r="S362" s="50"/>
      <c r="T362" s="50"/>
      <c r="U362" s="50"/>
    </row>
    <row r="363" ht="12.75" customHeight="1">
      <c r="A363" s="50"/>
      <c r="B363" s="50"/>
      <c r="C363" s="50"/>
      <c r="D363" s="50"/>
      <c r="E363" s="50"/>
      <c r="F363" s="50"/>
      <c r="G363" s="50"/>
      <c r="H363" s="50"/>
      <c r="I363" s="50"/>
      <c r="J363" s="50"/>
      <c r="K363" s="50"/>
      <c r="L363" s="50"/>
      <c r="M363" s="51"/>
      <c r="N363" s="51"/>
      <c r="O363" s="50"/>
      <c r="P363" s="52"/>
      <c r="Q363" s="50"/>
      <c r="R363" s="51"/>
      <c r="S363" s="50"/>
      <c r="T363" s="50"/>
      <c r="U363" s="50"/>
    </row>
    <row r="364" ht="12.75" customHeight="1">
      <c r="A364" s="50"/>
      <c r="B364" s="50"/>
      <c r="C364" s="50"/>
      <c r="D364" s="50"/>
      <c r="E364" s="50"/>
      <c r="F364" s="50"/>
      <c r="G364" s="50"/>
      <c r="H364" s="50"/>
      <c r="I364" s="50"/>
      <c r="J364" s="50"/>
      <c r="K364" s="50"/>
      <c r="L364" s="50"/>
      <c r="M364" s="51"/>
      <c r="N364" s="51"/>
      <c r="O364" s="50"/>
      <c r="P364" s="52"/>
      <c r="Q364" s="50"/>
      <c r="R364" s="51"/>
      <c r="S364" s="50"/>
      <c r="T364" s="50"/>
      <c r="U364" s="50"/>
    </row>
    <row r="365" ht="12.75" customHeight="1">
      <c r="A365" s="50"/>
      <c r="B365" s="50"/>
      <c r="C365" s="50"/>
      <c r="D365" s="50"/>
      <c r="E365" s="50"/>
      <c r="F365" s="50"/>
      <c r="G365" s="50"/>
      <c r="H365" s="50"/>
      <c r="I365" s="50"/>
      <c r="J365" s="50"/>
      <c r="K365" s="50"/>
      <c r="L365" s="50"/>
      <c r="M365" s="51"/>
      <c r="N365" s="51"/>
      <c r="O365" s="50"/>
      <c r="P365" s="52"/>
      <c r="Q365" s="50"/>
      <c r="R365" s="51"/>
      <c r="S365" s="50"/>
      <c r="T365" s="50"/>
      <c r="U365" s="50"/>
    </row>
    <row r="366" ht="12.75" customHeight="1">
      <c r="A366" s="50"/>
      <c r="B366" s="50"/>
      <c r="C366" s="50"/>
      <c r="D366" s="50"/>
      <c r="E366" s="50"/>
      <c r="F366" s="50"/>
      <c r="G366" s="50"/>
      <c r="H366" s="50"/>
      <c r="I366" s="50"/>
      <c r="J366" s="50"/>
      <c r="K366" s="50"/>
      <c r="L366" s="50"/>
      <c r="M366" s="51"/>
      <c r="N366" s="51"/>
      <c r="O366" s="50"/>
      <c r="P366" s="52"/>
      <c r="Q366" s="50"/>
      <c r="R366" s="51"/>
      <c r="S366" s="50"/>
      <c r="T366" s="50"/>
      <c r="U366" s="50"/>
    </row>
    <row r="367" ht="12.75" customHeight="1">
      <c r="A367" s="50"/>
      <c r="B367" s="50"/>
      <c r="C367" s="50"/>
      <c r="D367" s="50"/>
      <c r="E367" s="50"/>
      <c r="F367" s="50"/>
      <c r="G367" s="50"/>
      <c r="H367" s="50"/>
      <c r="I367" s="50"/>
      <c r="J367" s="50"/>
      <c r="K367" s="50"/>
      <c r="L367" s="50"/>
      <c r="M367" s="51"/>
      <c r="N367" s="51"/>
      <c r="O367" s="50"/>
      <c r="P367" s="52"/>
      <c r="Q367" s="50"/>
      <c r="R367" s="51"/>
      <c r="S367" s="50"/>
      <c r="T367" s="50"/>
      <c r="U367" s="50"/>
    </row>
    <row r="368" ht="12.75" customHeight="1">
      <c r="A368" s="50"/>
      <c r="B368" s="50"/>
      <c r="C368" s="50"/>
      <c r="D368" s="50"/>
      <c r="E368" s="50"/>
      <c r="F368" s="50"/>
      <c r="G368" s="50"/>
      <c r="H368" s="50"/>
      <c r="I368" s="50"/>
      <c r="J368" s="50"/>
      <c r="K368" s="50"/>
      <c r="L368" s="50"/>
      <c r="M368" s="51"/>
      <c r="N368" s="51"/>
      <c r="O368" s="50"/>
      <c r="P368" s="52"/>
      <c r="Q368" s="50"/>
      <c r="R368" s="51"/>
      <c r="S368" s="50"/>
      <c r="T368" s="50"/>
      <c r="U368" s="50"/>
    </row>
    <row r="369" ht="12.75" customHeight="1">
      <c r="A369" s="50"/>
      <c r="B369" s="50"/>
      <c r="C369" s="50"/>
      <c r="D369" s="50"/>
      <c r="E369" s="50"/>
      <c r="F369" s="50"/>
      <c r="G369" s="50"/>
      <c r="H369" s="50"/>
      <c r="I369" s="50"/>
      <c r="J369" s="50"/>
      <c r="K369" s="50"/>
      <c r="L369" s="50"/>
      <c r="M369" s="51"/>
      <c r="N369" s="51"/>
      <c r="O369" s="50"/>
      <c r="P369" s="52"/>
      <c r="Q369" s="50"/>
      <c r="R369" s="51"/>
      <c r="S369" s="50"/>
      <c r="T369" s="50"/>
      <c r="U369" s="50"/>
    </row>
    <row r="370" ht="12.75" customHeight="1">
      <c r="A370" s="50"/>
      <c r="B370" s="50"/>
      <c r="C370" s="50"/>
      <c r="D370" s="50"/>
      <c r="E370" s="50"/>
      <c r="F370" s="50"/>
      <c r="G370" s="50"/>
      <c r="H370" s="50"/>
      <c r="I370" s="50"/>
      <c r="J370" s="50"/>
      <c r="K370" s="50"/>
      <c r="L370" s="50"/>
      <c r="M370" s="51"/>
      <c r="N370" s="51"/>
      <c r="O370" s="50"/>
      <c r="P370" s="52"/>
      <c r="Q370" s="50"/>
      <c r="R370" s="51"/>
      <c r="S370" s="50"/>
      <c r="T370" s="50"/>
      <c r="U370" s="50"/>
    </row>
    <row r="371" ht="12.75" customHeight="1">
      <c r="A371" s="50"/>
      <c r="B371" s="50"/>
      <c r="C371" s="50"/>
      <c r="D371" s="50"/>
      <c r="E371" s="50"/>
      <c r="F371" s="50"/>
      <c r="G371" s="50"/>
      <c r="H371" s="50"/>
      <c r="I371" s="50"/>
      <c r="J371" s="50"/>
      <c r="K371" s="50"/>
      <c r="L371" s="50"/>
      <c r="M371" s="51"/>
      <c r="N371" s="51"/>
      <c r="O371" s="50"/>
      <c r="P371" s="52"/>
      <c r="Q371" s="50"/>
      <c r="R371" s="51"/>
      <c r="S371" s="50"/>
      <c r="T371" s="50"/>
      <c r="U371" s="50"/>
    </row>
    <row r="372" ht="12.75" customHeight="1">
      <c r="A372" s="50"/>
      <c r="B372" s="50"/>
      <c r="C372" s="50"/>
      <c r="D372" s="50"/>
      <c r="E372" s="50"/>
      <c r="F372" s="50"/>
      <c r="G372" s="50"/>
      <c r="H372" s="50"/>
      <c r="I372" s="50"/>
      <c r="J372" s="50"/>
      <c r="K372" s="50"/>
      <c r="L372" s="50"/>
      <c r="M372" s="51"/>
      <c r="N372" s="51"/>
      <c r="O372" s="50"/>
      <c r="P372" s="52"/>
      <c r="Q372" s="50"/>
      <c r="R372" s="51"/>
      <c r="S372" s="50"/>
      <c r="T372" s="50"/>
      <c r="U372" s="50"/>
    </row>
    <row r="373" ht="12.75" customHeight="1">
      <c r="A373" s="50"/>
      <c r="B373" s="50"/>
      <c r="C373" s="50"/>
      <c r="D373" s="50"/>
      <c r="E373" s="50"/>
      <c r="F373" s="50"/>
      <c r="G373" s="50"/>
      <c r="H373" s="50"/>
      <c r="I373" s="50"/>
      <c r="J373" s="50"/>
      <c r="K373" s="50"/>
      <c r="L373" s="50"/>
      <c r="M373" s="51"/>
      <c r="N373" s="51"/>
      <c r="O373" s="50"/>
      <c r="P373" s="52"/>
      <c r="Q373" s="50"/>
      <c r="R373" s="51"/>
      <c r="S373" s="50"/>
      <c r="T373" s="50"/>
      <c r="U373" s="50"/>
    </row>
    <row r="374" ht="12.75" customHeight="1">
      <c r="A374" s="50"/>
      <c r="B374" s="50"/>
      <c r="C374" s="50"/>
      <c r="D374" s="50"/>
      <c r="E374" s="50"/>
      <c r="F374" s="50"/>
      <c r="G374" s="50"/>
      <c r="H374" s="50"/>
      <c r="I374" s="50"/>
      <c r="J374" s="50"/>
      <c r="K374" s="50"/>
      <c r="L374" s="50"/>
      <c r="M374" s="51"/>
      <c r="N374" s="51"/>
      <c r="O374" s="50"/>
      <c r="P374" s="52"/>
      <c r="Q374" s="50"/>
      <c r="R374" s="51"/>
      <c r="S374" s="50"/>
      <c r="T374" s="50"/>
      <c r="U374" s="50"/>
    </row>
    <row r="375" ht="12.75" customHeight="1">
      <c r="A375" s="50"/>
      <c r="B375" s="50"/>
      <c r="C375" s="50"/>
      <c r="D375" s="50"/>
      <c r="E375" s="50"/>
      <c r="F375" s="50"/>
      <c r="G375" s="50"/>
      <c r="H375" s="50"/>
      <c r="I375" s="50"/>
      <c r="J375" s="50"/>
      <c r="K375" s="50"/>
      <c r="L375" s="50"/>
      <c r="M375" s="51"/>
      <c r="N375" s="51"/>
      <c r="O375" s="50"/>
      <c r="P375" s="52"/>
      <c r="Q375" s="50"/>
      <c r="R375" s="51"/>
      <c r="S375" s="50"/>
      <c r="T375" s="50"/>
      <c r="U375" s="50"/>
    </row>
    <row r="376" ht="12.75" customHeight="1">
      <c r="A376" s="50"/>
      <c r="B376" s="50"/>
      <c r="C376" s="50"/>
      <c r="D376" s="50"/>
      <c r="E376" s="50"/>
      <c r="F376" s="50"/>
      <c r="G376" s="50"/>
      <c r="H376" s="50"/>
      <c r="I376" s="50"/>
      <c r="J376" s="50"/>
      <c r="K376" s="50"/>
      <c r="L376" s="50"/>
      <c r="M376" s="51"/>
      <c r="N376" s="51"/>
      <c r="O376" s="50"/>
      <c r="P376" s="52"/>
      <c r="Q376" s="50"/>
      <c r="R376" s="51"/>
      <c r="S376" s="50"/>
      <c r="T376" s="50"/>
      <c r="U376" s="50"/>
    </row>
    <row r="377" ht="12.75" customHeight="1">
      <c r="A377" s="50"/>
      <c r="B377" s="50"/>
      <c r="C377" s="50"/>
      <c r="D377" s="50"/>
      <c r="E377" s="50"/>
      <c r="F377" s="50"/>
      <c r="G377" s="50"/>
      <c r="H377" s="50"/>
      <c r="I377" s="50"/>
      <c r="J377" s="50"/>
      <c r="K377" s="50"/>
      <c r="L377" s="50"/>
      <c r="M377" s="51"/>
      <c r="N377" s="51"/>
      <c r="O377" s="50"/>
      <c r="P377" s="52"/>
      <c r="Q377" s="50"/>
      <c r="R377" s="51"/>
      <c r="S377" s="50"/>
      <c r="T377" s="50"/>
      <c r="U377" s="50"/>
    </row>
    <row r="378" ht="12.75" customHeight="1">
      <c r="A378" s="50"/>
      <c r="B378" s="50"/>
      <c r="C378" s="50"/>
      <c r="D378" s="50"/>
      <c r="E378" s="50"/>
      <c r="F378" s="50"/>
      <c r="G378" s="50"/>
      <c r="H378" s="50"/>
      <c r="I378" s="50"/>
      <c r="J378" s="50"/>
      <c r="K378" s="50"/>
      <c r="L378" s="50"/>
      <c r="M378" s="51"/>
      <c r="N378" s="51"/>
      <c r="O378" s="50"/>
      <c r="P378" s="52"/>
      <c r="Q378" s="50"/>
      <c r="R378" s="51"/>
      <c r="S378" s="50"/>
      <c r="T378" s="50"/>
      <c r="U378" s="50"/>
    </row>
    <row r="379" ht="12.75" customHeight="1">
      <c r="A379" s="50"/>
      <c r="B379" s="50"/>
      <c r="C379" s="50"/>
      <c r="D379" s="50"/>
      <c r="E379" s="50"/>
      <c r="F379" s="50"/>
      <c r="G379" s="50"/>
      <c r="H379" s="50"/>
      <c r="I379" s="50"/>
      <c r="J379" s="50"/>
      <c r="K379" s="50"/>
      <c r="L379" s="50"/>
      <c r="M379" s="51"/>
      <c r="N379" s="51"/>
      <c r="O379" s="50"/>
      <c r="P379" s="52"/>
      <c r="Q379" s="50"/>
      <c r="R379" s="51"/>
      <c r="S379" s="50"/>
      <c r="T379" s="50"/>
      <c r="U379" s="50"/>
    </row>
    <row r="380" ht="12.75" customHeight="1">
      <c r="A380" s="50"/>
      <c r="B380" s="50"/>
      <c r="C380" s="50"/>
      <c r="D380" s="50"/>
      <c r="E380" s="50"/>
      <c r="F380" s="50"/>
      <c r="G380" s="50"/>
      <c r="H380" s="50"/>
      <c r="I380" s="50"/>
      <c r="J380" s="50"/>
      <c r="K380" s="50"/>
      <c r="L380" s="50"/>
      <c r="M380" s="51"/>
      <c r="N380" s="51"/>
      <c r="O380" s="50"/>
      <c r="P380" s="52"/>
      <c r="Q380" s="50"/>
      <c r="R380" s="51"/>
      <c r="S380" s="50"/>
      <c r="T380" s="50"/>
      <c r="U380" s="50"/>
    </row>
    <row r="381" ht="12.75" customHeight="1">
      <c r="A381" s="50"/>
      <c r="B381" s="50"/>
      <c r="C381" s="50"/>
      <c r="D381" s="50"/>
      <c r="E381" s="50"/>
      <c r="F381" s="50"/>
      <c r="G381" s="50"/>
      <c r="H381" s="50"/>
      <c r="I381" s="50"/>
      <c r="J381" s="50"/>
      <c r="K381" s="50"/>
      <c r="L381" s="50"/>
      <c r="M381" s="51"/>
      <c r="N381" s="51"/>
      <c r="O381" s="50"/>
      <c r="P381" s="52"/>
      <c r="Q381" s="50"/>
      <c r="R381" s="51"/>
      <c r="S381" s="50"/>
      <c r="T381" s="50"/>
      <c r="U381" s="50"/>
    </row>
    <row r="382" ht="12.75" customHeight="1">
      <c r="A382" s="50"/>
      <c r="B382" s="50"/>
      <c r="C382" s="50"/>
      <c r="D382" s="50"/>
      <c r="E382" s="50"/>
      <c r="F382" s="50"/>
      <c r="G382" s="50"/>
      <c r="H382" s="50"/>
      <c r="I382" s="50"/>
      <c r="J382" s="50"/>
      <c r="K382" s="50"/>
      <c r="L382" s="50"/>
      <c r="M382" s="51"/>
      <c r="N382" s="51"/>
      <c r="O382" s="50"/>
      <c r="P382" s="52"/>
      <c r="Q382" s="50"/>
      <c r="R382" s="51"/>
      <c r="S382" s="50"/>
      <c r="T382" s="50"/>
      <c r="U382" s="50"/>
    </row>
    <row r="383" ht="12.75" customHeight="1">
      <c r="A383" s="50"/>
      <c r="B383" s="50"/>
      <c r="C383" s="50"/>
      <c r="D383" s="50"/>
      <c r="E383" s="50"/>
      <c r="F383" s="50"/>
      <c r="G383" s="50"/>
      <c r="H383" s="50"/>
      <c r="I383" s="50"/>
      <c r="J383" s="50"/>
      <c r="K383" s="50"/>
      <c r="L383" s="50"/>
      <c r="M383" s="51"/>
      <c r="N383" s="51"/>
      <c r="O383" s="50"/>
      <c r="P383" s="52"/>
      <c r="Q383" s="50"/>
      <c r="R383" s="51"/>
      <c r="S383" s="50"/>
      <c r="T383" s="50"/>
      <c r="U383" s="50"/>
    </row>
    <row r="384" ht="12.75" customHeight="1">
      <c r="A384" s="50"/>
      <c r="B384" s="50"/>
      <c r="C384" s="50"/>
      <c r="D384" s="50"/>
      <c r="E384" s="50"/>
      <c r="F384" s="50"/>
      <c r="G384" s="50"/>
      <c r="H384" s="50"/>
      <c r="I384" s="50"/>
      <c r="J384" s="50"/>
      <c r="K384" s="50"/>
      <c r="L384" s="50"/>
      <c r="M384" s="51"/>
      <c r="N384" s="51"/>
      <c r="O384" s="50"/>
      <c r="P384" s="52"/>
      <c r="Q384" s="50"/>
      <c r="R384" s="51"/>
      <c r="S384" s="50"/>
      <c r="T384" s="50"/>
      <c r="U384" s="50"/>
    </row>
    <row r="385" ht="12.75" customHeight="1">
      <c r="A385" s="50"/>
      <c r="B385" s="50"/>
      <c r="C385" s="50"/>
      <c r="D385" s="50"/>
      <c r="E385" s="50"/>
      <c r="F385" s="50"/>
      <c r="G385" s="50"/>
      <c r="H385" s="50"/>
      <c r="I385" s="50"/>
      <c r="J385" s="50"/>
      <c r="K385" s="50"/>
      <c r="L385" s="50"/>
      <c r="M385" s="51"/>
      <c r="N385" s="51"/>
      <c r="O385" s="50"/>
      <c r="P385" s="52"/>
      <c r="Q385" s="50"/>
      <c r="R385" s="51"/>
      <c r="S385" s="50"/>
      <c r="T385" s="50"/>
      <c r="U385" s="50"/>
    </row>
    <row r="386" ht="12.75" customHeight="1">
      <c r="A386" s="50"/>
      <c r="B386" s="50"/>
      <c r="C386" s="50"/>
      <c r="D386" s="50"/>
      <c r="E386" s="50"/>
      <c r="F386" s="50"/>
      <c r="G386" s="50"/>
      <c r="H386" s="50"/>
      <c r="I386" s="50"/>
      <c r="J386" s="50"/>
      <c r="K386" s="50"/>
      <c r="L386" s="50"/>
      <c r="M386" s="51"/>
      <c r="N386" s="51"/>
      <c r="O386" s="50"/>
      <c r="P386" s="52"/>
      <c r="Q386" s="50"/>
      <c r="R386" s="51"/>
      <c r="S386" s="50"/>
      <c r="T386" s="50"/>
      <c r="U386" s="50"/>
    </row>
    <row r="387" ht="12.75" customHeight="1">
      <c r="A387" s="50"/>
      <c r="B387" s="50"/>
      <c r="C387" s="50"/>
      <c r="D387" s="50"/>
      <c r="E387" s="50"/>
      <c r="F387" s="50"/>
      <c r="G387" s="50"/>
      <c r="H387" s="50"/>
      <c r="I387" s="50"/>
      <c r="J387" s="50"/>
      <c r="K387" s="50"/>
      <c r="L387" s="50"/>
      <c r="M387" s="51"/>
      <c r="N387" s="51"/>
      <c r="O387" s="50"/>
      <c r="P387" s="52"/>
      <c r="Q387" s="50"/>
      <c r="R387" s="51"/>
      <c r="S387" s="50"/>
      <c r="T387" s="50"/>
      <c r="U387" s="50"/>
    </row>
    <row r="388" ht="12.75" customHeight="1">
      <c r="A388" s="50"/>
      <c r="B388" s="50"/>
      <c r="C388" s="50"/>
      <c r="D388" s="50"/>
      <c r="E388" s="50"/>
      <c r="F388" s="50"/>
      <c r="G388" s="50"/>
      <c r="H388" s="50"/>
      <c r="I388" s="50"/>
      <c r="J388" s="50"/>
      <c r="K388" s="50"/>
      <c r="L388" s="50"/>
      <c r="M388" s="51"/>
      <c r="N388" s="51"/>
      <c r="O388" s="50"/>
      <c r="P388" s="52"/>
      <c r="Q388" s="50"/>
      <c r="R388" s="51"/>
      <c r="S388" s="50"/>
      <c r="T388" s="50"/>
      <c r="U388" s="50"/>
    </row>
    <row r="389" ht="12.75" customHeight="1">
      <c r="A389" s="50"/>
      <c r="B389" s="50"/>
      <c r="C389" s="50"/>
      <c r="D389" s="50"/>
      <c r="E389" s="50"/>
      <c r="F389" s="50"/>
      <c r="G389" s="50"/>
      <c r="H389" s="50"/>
      <c r="I389" s="50"/>
      <c r="J389" s="50"/>
      <c r="K389" s="50"/>
      <c r="L389" s="50"/>
      <c r="M389" s="51"/>
      <c r="N389" s="51"/>
      <c r="O389" s="50"/>
      <c r="P389" s="52"/>
      <c r="Q389" s="50"/>
      <c r="R389" s="51"/>
      <c r="S389" s="50"/>
      <c r="T389" s="50"/>
      <c r="U389" s="50"/>
    </row>
    <row r="390" ht="12.75" customHeight="1">
      <c r="A390" s="50"/>
      <c r="B390" s="50"/>
      <c r="C390" s="50"/>
      <c r="D390" s="50"/>
      <c r="E390" s="50"/>
      <c r="F390" s="50"/>
      <c r="G390" s="50"/>
      <c r="H390" s="50"/>
      <c r="I390" s="50"/>
      <c r="J390" s="50"/>
      <c r="K390" s="50"/>
      <c r="L390" s="50"/>
      <c r="M390" s="51"/>
      <c r="N390" s="51"/>
      <c r="O390" s="50"/>
      <c r="P390" s="52"/>
      <c r="Q390" s="50"/>
      <c r="R390" s="51"/>
      <c r="S390" s="50"/>
      <c r="T390" s="50"/>
      <c r="U390" s="50"/>
    </row>
    <row r="391" ht="12.75" customHeight="1">
      <c r="A391" s="50"/>
      <c r="B391" s="50"/>
      <c r="C391" s="50"/>
      <c r="D391" s="50"/>
      <c r="E391" s="50"/>
      <c r="F391" s="50"/>
      <c r="G391" s="50"/>
      <c r="H391" s="50"/>
      <c r="I391" s="50"/>
      <c r="J391" s="50"/>
      <c r="K391" s="50"/>
      <c r="L391" s="50"/>
      <c r="M391" s="51"/>
      <c r="N391" s="51"/>
      <c r="O391" s="50"/>
      <c r="P391" s="52"/>
      <c r="Q391" s="50"/>
      <c r="R391" s="51"/>
      <c r="S391" s="50"/>
      <c r="T391" s="50"/>
      <c r="U391" s="50"/>
    </row>
    <row r="392" ht="12.75" customHeight="1">
      <c r="A392" s="50"/>
      <c r="B392" s="50"/>
      <c r="C392" s="50"/>
      <c r="D392" s="50"/>
      <c r="E392" s="50"/>
      <c r="F392" s="50"/>
      <c r="G392" s="50"/>
      <c r="H392" s="50"/>
      <c r="I392" s="50"/>
      <c r="J392" s="50"/>
      <c r="K392" s="50"/>
      <c r="L392" s="50"/>
      <c r="M392" s="51"/>
      <c r="N392" s="51"/>
      <c r="O392" s="50"/>
      <c r="P392" s="52"/>
      <c r="Q392" s="50"/>
      <c r="R392" s="51"/>
      <c r="S392" s="50"/>
      <c r="T392" s="50"/>
      <c r="U392" s="50"/>
    </row>
    <row r="393" ht="12.75" customHeight="1">
      <c r="A393" s="50"/>
      <c r="B393" s="50"/>
      <c r="C393" s="50"/>
      <c r="D393" s="50"/>
      <c r="E393" s="50"/>
      <c r="F393" s="50"/>
      <c r="G393" s="50"/>
      <c r="H393" s="50"/>
      <c r="I393" s="50"/>
      <c r="J393" s="50"/>
      <c r="K393" s="50"/>
      <c r="L393" s="50"/>
      <c r="M393" s="51"/>
      <c r="N393" s="51"/>
      <c r="O393" s="50"/>
      <c r="P393" s="52"/>
      <c r="Q393" s="50"/>
      <c r="R393" s="51"/>
      <c r="S393" s="50"/>
      <c r="T393" s="50"/>
      <c r="U393" s="50"/>
    </row>
    <row r="394" ht="12.75" customHeight="1">
      <c r="A394" s="50"/>
      <c r="B394" s="50"/>
      <c r="C394" s="50"/>
      <c r="D394" s="50"/>
      <c r="E394" s="50"/>
      <c r="F394" s="50"/>
      <c r="G394" s="50"/>
      <c r="H394" s="50"/>
      <c r="I394" s="50"/>
      <c r="J394" s="50"/>
      <c r="K394" s="50"/>
      <c r="L394" s="50"/>
      <c r="M394" s="51"/>
      <c r="N394" s="51"/>
      <c r="O394" s="50"/>
      <c r="P394" s="52"/>
      <c r="Q394" s="50"/>
      <c r="R394" s="51"/>
      <c r="S394" s="50"/>
      <c r="T394" s="50"/>
      <c r="U394" s="50"/>
    </row>
    <row r="395" ht="12.75" customHeight="1">
      <c r="A395" s="50"/>
      <c r="B395" s="50"/>
      <c r="C395" s="50"/>
      <c r="D395" s="50"/>
      <c r="E395" s="50"/>
      <c r="F395" s="50"/>
      <c r="G395" s="50"/>
      <c r="H395" s="50"/>
      <c r="I395" s="50"/>
      <c r="J395" s="50"/>
      <c r="K395" s="50"/>
      <c r="L395" s="50"/>
      <c r="M395" s="51"/>
      <c r="N395" s="51"/>
      <c r="O395" s="50"/>
      <c r="P395" s="52"/>
      <c r="Q395" s="50"/>
      <c r="R395" s="51"/>
      <c r="S395" s="50"/>
      <c r="T395" s="50"/>
      <c r="U395" s="50"/>
    </row>
    <row r="396" ht="12.75" customHeight="1">
      <c r="A396" s="50"/>
      <c r="B396" s="50"/>
      <c r="C396" s="50"/>
      <c r="D396" s="50"/>
      <c r="E396" s="50"/>
      <c r="F396" s="50"/>
      <c r="G396" s="50"/>
      <c r="H396" s="50"/>
      <c r="I396" s="50"/>
      <c r="J396" s="50"/>
      <c r="K396" s="50"/>
      <c r="L396" s="50"/>
      <c r="M396" s="51"/>
      <c r="N396" s="51"/>
      <c r="O396" s="50"/>
      <c r="P396" s="52"/>
      <c r="Q396" s="50"/>
      <c r="R396" s="51"/>
      <c r="S396" s="50"/>
      <c r="T396" s="50"/>
      <c r="U396" s="50"/>
    </row>
    <row r="397" ht="12.75" customHeight="1">
      <c r="A397" s="50"/>
      <c r="B397" s="50"/>
      <c r="C397" s="50"/>
      <c r="D397" s="50"/>
      <c r="E397" s="50"/>
      <c r="F397" s="50"/>
      <c r="G397" s="50"/>
      <c r="H397" s="50"/>
      <c r="I397" s="50"/>
      <c r="J397" s="50"/>
      <c r="K397" s="50"/>
      <c r="L397" s="50"/>
      <c r="M397" s="51"/>
      <c r="N397" s="51"/>
      <c r="O397" s="50"/>
      <c r="P397" s="52"/>
      <c r="Q397" s="50"/>
      <c r="R397" s="51"/>
      <c r="S397" s="50"/>
      <c r="T397" s="50"/>
      <c r="U397" s="50"/>
    </row>
    <row r="398" ht="12.75" customHeight="1">
      <c r="A398" s="50"/>
      <c r="B398" s="50"/>
      <c r="C398" s="50"/>
      <c r="D398" s="50"/>
      <c r="E398" s="50"/>
      <c r="F398" s="50"/>
      <c r="G398" s="50"/>
      <c r="H398" s="50"/>
      <c r="I398" s="50"/>
      <c r="J398" s="50"/>
      <c r="K398" s="50"/>
      <c r="L398" s="50"/>
      <c r="M398" s="51"/>
      <c r="N398" s="51"/>
      <c r="O398" s="50"/>
      <c r="P398" s="52"/>
      <c r="Q398" s="50"/>
      <c r="R398" s="51"/>
      <c r="S398" s="50"/>
      <c r="T398" s="50"/>
      <c r="U398" s="50"/>
    </row>
    <row r="399" ht="12.75" customHeight="1">
      <c r="A399" s="50"/>
      <c r="B399" s="50"/>
      <c r="C399" s="50"/>
      <c r="D399" s="50"/>
      <c r="E399" s="50"/>
      <c r="F399" s="50"/>
      <c r="G399" s="50"/>
      <c r="H399" s="50"/>
      <c r="I399" s="50"/>
      <c r="J399" s="50"/>
      <c r="K399" s="50"/>
      <c r="L399" s="50"/>
      <c r="M399" s="51"/>
      <c r="N399" s="51"/>
      <c r="O399" s="50"/>
      <c r="P399" s="52"/>
      <c r="Q399" s="50"/>
      <c r="R399" s="51"/>
      <c r="S399" s="50"/>
      <c r="T399" s="50"/>
      <c r="U399" s="50"/>
    </row>
    <row r="400" ht="12.75" customHeight="1">
      <c r="A400" s="50"/>
      <c r="B400" s="50"/>
      <c r="C400" s="50"/>
      <c r="D400" s="50"/>
      <c r="E400" s="50"/>
      <c r="F400" s="50"/>
      <c r="G400" s="50"/>
      <c r="H400" s="50"/>
      <c r="I400" s="50"/>
      <c r="J400" s="50"/>
      <c r="K400" s="50"/>
      <c r="L400" s="50"/>
      <c r="M400" s="51"/>
      <c r="N400" s="51"/>
      <c r="O400" s="50"/>
      <c r="P400" s="52"/>
      <c r="Q400" s="50"/>
      <c r="R400" s="51"/>
      <c r="S400" s="50"/>
      <c r="T400" s="50"/>
      <c r="U400" s="50"/>
    </row>
    <row r="401" ht="12.75" customHeight="1">
      <c r="A401" s="50"/>
      <c r="B401" s="50"/>
      <c r="C401" s="50"/>
      <c r="D401" s="50"/>
      <c r="E401" s="50"/>
      <c r="F401" s="50"/>
      <c r="G401" s="50"/>
      <c r="H401" s="50"/>
      <c r="I401" s="50"/>
      <c r="J401" s="50"/>
      <c r="K401" s="50"/>
      <c r="L401" s="50"/>
      <c r="M401" s="51"/>
      <c r="N401" s="51"/>
      <c r="O401" s="50"/>
      <c r="P401" s="52"/>
      <c r="Q401" s="50"/>
      <c r="R401" s="51"/>
      <c r="S401" s="50"/>
      <c r="T401" s="50"/>
      <c r="U401" s="50"/>
    </row>
    <row r="402" ht="12.75" customHeight="1">
      <c r="A402" s="50"/>
      <c r="B402" s="50"/>
      <c r="C402" s="50"/>
      <c r="D402" s="50"/>
      <c r="E402" s="50"/>
      <c r="F402" s="50"/>
      <c r="G402" s="50"/>
      <c r="H402" s="50"/>
      <c r="I402" s="50"/>
      <c r="J402" s="50"/>
      <c r="K402" s="50"/>
      <c r="L402" s="50"/>
      <c r="M402" s="51"/>
      <c r="N402" s="51"/>
      <c r="O402" s="50"/>
      <c r="P402" s="52"/>
      <c r="Q402" s="50"/>
      <c r="R402" s="51"/>
      <c r="S402" s="50"/>
      <c r="T402" s="50"/>
      <c r="U402" s="50"/>
    </row>
    <row r="403" ht="12.75" customHeight="1">
      <c r="A403" s="50"/>
      <c r="B403" s="50"/>
      <c r="C403" s="50"/>
      <c r="D403" s="50"/>
      <c r="E403" s="50"/>
      <c r="F403" s="50"/>
      <c r="G403" s="50"/>
      <c r="H403" s="50"/>
      <c r="I403" s="50"/>
      <c r="J403" s="50"/>
      <c r="K403" s="50"/>
      <c r="L403" s="50"/>
      <c r="M403" s="51"/>
      <c r="N403" s="51"/>
      <c r="O403" s="50"/>
      <c r="P403" s="52"/>
      <c r="Q403" s="50"/>
      <c r="R403" s="51"/>
      <c r="S403" s="50"/>
      <c r="T403" s="50"/>
      <c r="U403" s="50"/>
    </row>
    <row r="404" ht="12.75" customHeight="1">
      <c r="A404" s="50"/>
      <c r="B404" s="50"/>
      <c r="C404" s="50"/>
      <c r="D404" s="50"/>
      <c r="E404" s="50"/>
      <c r="F404" s="50"/>
      <c r="G404" s="50"/>
      <c r="H404" s="50"/>
      <c r="I404" s="50"/>
      <c r="J404" s="50"/>
      <c r="K404" s="50"/>
      <c r="L404" s="50"/>
      <c r="M404" s="51"/>
      <c r="N404" s="51"/>
      <c r="O404" s="50"/>
      <c r="P404" s="52"/>
      <c r="Q404" s="50"/>
      <c r="R404" s="51"/>
      <c r="S404" s="50"/>
      <c r="T404" s="50"/>
      <c r="U404" s="50"/>
    </row>
    <row r="405" ht="12.75" customHeight="1">
      <c r="A405" s="50"/>
      <c r="B405" s="50"/>
      <c r="C405" s="50"/>
      <c r="D405" s="50"/>
      <c r="E405" s="50"/>
      <c r="F405" s="50"/>
      <c r="G405" s="50"/>
      <c r="H405" s="50"/>
      <c r="I405" s="50"/>
      <c r="J405" s="50"/>
      <c r="K405" s="50"/>
      <c r="L405" s="50"/>
      <c r="M405" s="51"/>
      <c r="N405" s="51"/>
      <c r="O405" s="50"/>
      <c r="P405" s="52"/>
      <c r="Q405" s="50"/>
      <c r="R405" s="51"/>
      <c r="S405" s="50"/>
      <c r="T405" s="50"/>
      <c r="U405" s="50"/>
    </row>
    <row r="406" ht="12.75" customHeight="1">
      <c r="A406" s="50"/>
      <c r="B406" s="50"/>
      <c r="C406" s="50"/>
      <c r="D406" s="50"/>
      <c r="E406" s="50"/>
      <c r="F406" s="50"/>
      <c r="G406" s="50"/>
      <c r="H406" s="50"/>
      <c r="I406" s="50"/>
      <c r="J406" s="50"/>
      <c r="K406" s="50"/>
      <c r="L406" s="50"/>
      <c r="M406" s="51"/>
      <c r="N406" s="51"/>
      <c r="O406" s="50"/>
      <c r="P406" s="52"/>
      <c r="Q406" s="50"/>
      <c r="R406" s="51"/>
      <c r="S406" s="50"/>
      <c r="T406" s="50"/>
      <c r="U406" s="50"/>
    </row>
    <row r="407" ht="12.75" customHeight="1">
      <c r="A407" s="50"/>
      <c r="B407" s="50"/>
      <c r="C407" s="50"/>
      <c r="D407" s="50"/>
      <c r="E407" s="50"/>
      <c r="F407" s="50"/>
      <c r="G407" s="50"/>
      <c r="H407" s="50"/>
      <c r="I407" s="50"/>
      <c r="J407" s="50"/>
      <c r="K407" s="50"/>
      <c r="L407" s="50"/>
      <c r="M407" s="51"/>
      <c r="N407" s="51"/>
      <c r="O407" s="50"/>
      <c r="P407" s="52"/>
      <c r="Q407" s="50"/>
      <c r="R407" s="51"/>
      <c r="S407" s="50"/>
      <c r="T407" s="50"/>
      <c r="U407" s="50"/>
    </row>
    <row r="408" ht="12.75" customHeight="1">
      <c r="A408" s="50"/>
      <c r="B408" s="50"/>
      <c r="C408" s="50"/>
      <c r="D408" s="50"/>
      <c r="E408" s="50"/>
      <c r="F408" s="50"/>
      <c r="G408" s="50"/>
      <c r="H408" s="50"/>
      <c r="I408" s="50"/>
      <c r="J408" s="50"/>
      <c r="K408" s="50"/>
      <c r="L408" s="50"/>
      <c r="M408" s="51"/>
      <c r="N408" s="51"/>
      <c r="O408" s="50"/>
      <c r="P408" s="52"/>
      <c r="Q408" s="50"/>
      <c r="R408" s="51"/>
      <c r="S408" s="50"/>
      <c r="T408" s="50"/>
      <c r="U408" s="50"/>
    </row>
    <row r="409" ht="12.75" customHeight="1">
      <c r="A409" s="50"/>
      <c r="B409" s="50"/>
      <c r="C409" s="50"/>
      <c r="D409" s="50"/>
      <c r="E409" s="50"/>
      <c r="F409" s="50"/>
      <c r="G409" s="50"/>
      <c r="H409" s="50"/>
      <c r="I409" s="50"/>
      <c r="J409" s="50"/>
      <c r="K409" s="50"/>
      <c r="L409" s="50"/>
      <c r="M409" s="51"/>
      <c r="N409" s="51"/>
      <c r="O409" s="50"/>
      <c r="P409" s="52"/>
      <c r="Q409" s="50"/>
      <c r="R409" s="51"/>
      <c r="S409" s="50"/>
      <c r="T409" s="50"/>
      <c r="U409" s="50"/>
    </row>
    <row r="410" ht="12.75" customHeight="1">
      <c r="A410" s="50"/>
      <c r="B410" s="50"/>
      <c r="C410" s="50"/>
      <c r="D410" s="50"/>
      <c r="E410" s="50"/>
      <c r="F410" s="50"/>
      <c r="G410" s="50"/>
      <c r="H410" s="50"/>
      <c r="I410" s="50"/>
      <c r="J410" s="50"/>
      <c r="K410" s="50"/>
      <c r="L410" s="50"/>
      <c r="M410" s="51"/>
      <c r="N410" s="51"/>
      <c r="O410" s="50"/>
      <c r="P410" s="52"/>
      <c r="Q410" s="50"/>
      <c r="R410" s="51"/>
      <c r="S410" s="50"/>
      <c r="T410" s="50"/>
      <c r="U410" s="50"/>
    </row>
    <row r="411" ht="12.75" customHeight="1">
      <c r="A411" s="50"/>
      <c r="B411" s="50"/>
      <c r="C411" s="50"/>
      <c r="D411" s="50"/>
      <c r="E411" s="50"/>
      <c r="F411" s="50"/>
      <c r="G411" s="50"/>
      <c r="H411" s="50"/>
      <c r="I411" s="50"/>
      <c r="J411" s="50"/>
      <c r="K411" s="50"/>
      <c r="L411" s="50"/>
      <c r="M411" s="51"/>
      <c r="N411" s="51"/>
      <c r="O411" s="50"/>
      <c r="P411" s="52"/>
      <c r="Q411" s="50"/>
      <c r="R411" s="51"/>
      <c r="S411" s="50"/>
      <c r="T411" s="50"/>
      <c r="U411" s="50"/>
    </row>
    <row r="412" ht="12.75" customHeight="1">
      <c r="A412" s="50"/>
      <c r="B412" s="50"/>
      <c r="C412" s="50"/>
      <c r="D412" s="50"/>
      <c r="E412" s="50"/>
      <c r="F412" s="50"/>
      <c r="G412" s="50"/>
      <c r="H412" s="50"/>
      <c r="I412" s="50"/>
      <c r="J412" s="50"/>
      <c r="K412" s="50"/>
      <c r="L412" s="50"/>
      <c r="M412" s="51"/>
      <c r="N412" s="51"/>
      <c r="O412" s="50"/>
      <c r="P412" s="52"/>
      <c r="Q412" s="50"/>
      <c r="R412" s="51"/>
      <c r="S412" s="50"/>
      <c r="T412" s="50"/>
      <c r="U412" s="50"/>
    </row>
    <row r="413" ht="12.75" customHeight="1">
      <c r="A413" s="50"/>
      <c r="B413" s="50"/>
      <c r="C413" s="50"/>
      <c r="D413" s="50"/>
      <c r="E413" s="50"/>
      <c r="F413" s="50"/>
      <c r="G413" s="50"/>
      <c r="H413" s="50"/>
      <c r="I413" s="50"/>
      <c r="J413" s="50"/>
      <c r="K413" s="50"/>
      <c r="L413" s="50"/>
      <c r="M413" s="51"/>
      <c r="N413" s="51"/>
      <c r="O413" s="50"/>
      <c r="P413" s="52"/>
      <c r="Q413" s="50"/>
      <c r="R413" s="51"/>
      <c r="S413" s="50"/>
      <c r="T413" s="50"/>
      <c r="U413" s="50"/>
    </row>
    <row r="414" ht="12.75" customHeight="1">
      <c r="A414" s="50"/>
      <c r="B414" s="50"/>
      <c r="C414" s="50"/>
      <c r="D414" s="50"/>
      <c r="E414" s="50"/>
      <c r="F414" s="50"/>
      <c r="G414" s="50"/>
      <c r="H414" s="50"/>
      <c r="I414" s="50"/>
      <c r="J414" s="50"/>
      <c r="K414" s="50"/>
      <c r="L414" s="50"/>
      <c r="M414" s="51"/>
      <c r="N414" s="51"/>
      <c r="O414" s="50"/>
      <c r="P414" s="52"/>
      <c r="Q414" s="50"/>
      <c r="R414" s="51"/>
      <c r="S414" s="50"/>
      <c r="T414" s="50"/>
      <c r="U414" s="50"/>
    </row>
    <row r="415" ht="12.75" customHeight="1">
      <c r="A415" s="50"/>
      <c r="B415" s="50"/>
      <c r="C415" s="50"/>
      <c r="D415" s="50"/>
      <c r="E415" s="50"/>
      <c r="F415" s="50"/>
      <c r="G415" s="50"/>
      <c r="H415" s="50"/>
      <c r="I415" s="50"/>
      <c r="J415" s="50"/>
      <c r="K415" s="50"/>
      <c r="L415" s="50"/>
      <c r="M415" s="51"/>
      <c r="N415" s="51"/>
      <c r="O415" s="50"/>
      <c r="P415" s="52"/>
      <c r="Q415" s="50"/>
      <c r="R415" s="51"/>
      <c r="S415" s="50"/>
      <c r="T415" s="50"/>
      <c r="U415" s="50"/>
    </row>
    <row r="416" ht="12.75" customHeight="1">
      <c r="A416" s="50"/>
      <c r="B416" s="50"/>
      <c r="C416" s="50"/>
      <c r="D416" s="50"/>
      <c r="E416" s="50"/>
      <c r="F416" s="50"/>
      <c r="G416" s="50"/>
      <c r="H416" s="50"/>
      <c r="I416" s="50"/>
      <c r="J416" s="50"/>
      <c r="K416" s="50"/>
      <c r="L416" s="50"/>
      <c r="M416" s="51"/>
      <c r="N416" s="51"/>
      <c r="O416" s="50"/>
      <c r="P416" s="52"/>
      <c r="Q416" s="50"/>
      <c r="R416" s="51"/>
      <c r="S416" s="50"/>
      <c r="T416" s="50"/>
      <c r="U416" s="50"/>
    </row>
    <row r="417" ht="12.75" customHeight="1">
      <c r="A417" s="50"/>
      <c r="B417" s="50"/>
      <c r="C417" s="50"/>
      <c r="D417" s="50"/>
      <c r="E417" s="50"/>
      <c r="F417" s="50"/>
      <c r="G417" s="50"/>
      <c r="H417" s="50"/>
      <c r="I417" s="50"/>
      <c r="J417" s="50"/>
      <c r="K417" s="50"/>
      <c r="L417" s="50"/>
      <c r="M417" s="51"/>
      <c r="N417" s="51"/>
      <c r="O417" s="50"/>
      <c r="P417" s="52"/>
      <c r="Q417" s="50"/>
      <c r="R417" s="51"/>
      <c r="S417" s="50"/>
      <c r="T417" s="50"/>
      <c r="U417" s="50"/>
    </row>
    <row r="418" ht="12.75" customHeight="1">
      <c r="A418" s="50"/>
      <c r="B418" s="50"/>
      <c r="C418" s="50"/>
      <c r="D418" s="50"/>
      <c r="E418" s="50"/>
      <c r="F418" s="50"/>
      <c r="G418" s="50"/>
      <c r="H418" s="50"/>
      <c r="I418" s="50"/>
      <c r="J418" s="50"/>
      <c r="K418" s="50"/>
      <c r="L418" s="50"/>
      <c r="M418" s="51"/>
      <c r="N418" s="51"/>
      <c r="O418" s="50"/>
      <c r="P418" s="52"/>
      <c r="Q418" s="50"/>
      <c r="R418" s="51"/>
      <c r="S418" s="50"/>
      <c r="T418" s="50"/>
      <c r="U418" s="50"/>
    </row>
    <row r="419" ht="12.75" customHeight="1">
      <c r="A419" s="50"/>
      <c r="B419" s="50"/>
      <c r="C419" s="50"/>
      <c r="D419" s="50"/>
      <c r="E419" s="50"/>
      <c r="F419" s="50"/>
      <c r="G419" s="50"/>
      <c r="H419" s="50"/>
      <c r="I419" s="50"/>
      <c r="J419" s="50"/>
      <c r="K419" s="50"/>
      <c r="L419" s="50"/>
      <c r="M419" s="51"/>
      <c r="N419" s="51"/>
      <c r="O419" s="50"/>
      <c r="P419" s="52"/>
      <c r="Q419" s="50"/>
      <c r="R419" s="51"/>
      <c r="S419" s="50"/>
      <c r="T419" s="50"/>
      <c r="U419" s="50"/>
    </row>
    <row r="420" ht="12.75" customHeight="1">
      <c r="A420" s="50"/>
      <c r="B420" s="50"/>
      <c r="C420" s="50"/>
      <c r="D420" s="50"/>
      <c r="E420" s="50"/>
      <c r="F420" s="50"/>
      <c r="G420" s="50"/>
      <c r="H420" s="50"/>
      <c r="I420" s="50"/>
      <c r="J420" s="50"/>
      <c r="K420" s="50"/>
      <c r="L420" s="50"/>
      <c r="M420" s="51"/>
      <c r="N420" s="51"/>
      <c r="O420" s="50"/>
      <c r="P420" s="52"/>
      <c r="Q420" s="50"/>
      <c r="R420" s="51"/>
      <c r="S420" s="50"/>
      <c r="T420" s="50"/>
      <c r="U420" s="50"/>
    </row>
    <row r="421" ht="12.75" customHeight="1">
      <c r="A421" s="50"/>
      <c r="B421" s="50"/>
      <c r="C421" s="50"/>
      <c r="D421" s="50"/>
      <c r="E421" s="50"/>
      <c r="F421" s="50"/>
      <c r="G421" s="50"/>
      <c r="H421" s="50"/>
      <c r="I421" s="50"/>
      <c r="J421" s="50"/>
      <c r="K421" s="50"/>
      <c r="L421" s="50"/>
      <c r="M421" s="51"/>
      <c r="N421" s="51"/>
      <c r="O421" s="50"/>
      <c r="P421" s="52"/>
      <c r="Q421" s="50"/>
      <c r="R421" s="51"/>
      <c r="S421" s="50"/>
      <c r="T421" s="50"/>
      <c r="U421" s="50"/>
    </row>
    <row r="422" ht="12.75" customHeight="1">
      <c r="A422" s="50"/>
      <c r="B422" s="50"/>
      <c r="C422" s="50"/>
      <c r="D422" s="50"/>
      <c r="E422" s="50"/>
      <c r="F422" s="50"/>
      <c r="G422" s="50"/>
      <c r="H422" s="50"/>
      <c r="I422" s="50"/>
      <c r="J422" s="50"/>
      <c r="K422" s="50"/>
      <c r="L422" s="50"/>
      <c r="M422" s="51"/>
      <c r="N422" s="51"/>
      <c r="O422" s="50"/>
      <c r="P422" s="52"/>
      <c r="Q422" s="50"/>
      <c r="R422" s="51"/>
      <c r="S422" s="50"/>
      <c r="T422" s="50"/>
      <c r="U422" s="50"/>
    </row>
    <row r="423" ht="12.75" customHeight="1">
      <c r="A423" s="50"/>
      <c r="B423" s="50"/>
      <c r="C423" s="50"/>
      <c r="D423" s="50"/>
      <c r="E423" s="50"/>
      <c r="F423" s="50"/>
      <c r="G423" s="50"/>
      <c r="H423" s="50"/>
      <c r="I423" s="50"/>
      <c r="J423" s="50"/>
      <c r="K423" s="50"/>
      <c r="L423" s="50"/>
      <c r="M423" s="51"/>
      <c r="N423" s="51"/>
      <c r="O423" s="50"/>
      <c r="P423" s="52"/>
      <c r="Q423" s="50"/>
      <c r="R423" s="51"/>
      <c r="S423" s="50"/>
      <c r="T423" s="50"/>
      <c r="U423" s="50"/>
    </row>
    <row r="424" ht="12.75" customHeight="1">
      <c r="A424" s="50"/>
      <c r="B424" s="50"/>
      <c r="C424" s="50"/>
      <c r="D424" s="50"/>
      <c r="E424" s="50"/>
      <c r="F424" s="50"/>
      <c r="G424" s="50"/>
      <c r="H424" s="50"/>
      <c r="I424" s="50"/>
      <c r="J424" s="50"/>
      <c r="K424" s="50"/>
      <c r="L424" s="50"/>
      <c r="M424" s="51"/>
      <c r="N424" s="51"/>
      <c r="O424" s="50"/>
      <c r="P424" s="52"/>
      <c r="Q424" s="50"/>
      <c r="R424" s="51"/>
      <c r="S424" s="50"/>
      <c r="T424" s="50"/>
      <c r="U424" s="50"/>
    </row>
    <row r="425" ht="12.75" customHeight="1">
      <c r="A425" s="50"/>
      <c r="B425" s="50"/>
      <c r="C425" s="50"/>
      <c r="D425" s="50"/>
      <c r="E425" s="50"/>
      <c r="F425" s="50"/>
      <c r="G425" s="50"/>
      <c r="H425" s="50"/>
      <c r="I425" s="50"/>
      <c r="J425" s="50"/>
      <c r="K425" s="50"/>
      <c r="L425" s="50"/>
      <c r="M425" s="51"/>
      <c r="N425" s="51"/>
      <c r="O425" s="50"/>
      <c r="P425" s="52"/>
      <c r="Q425" s="50"/>
      <c r="R425" s="51"/>
      <c r="S425" s="50"/>
      <c r="T425" s="50"/>
      <c r="U425" s="50"/>
    </row>
    <row r="426" ht="12.75" customHeight="1">
      <c r="A426" s="50"/>
      <c r="B426" s="50"/>
      <c r="C426" s="50"/>
      <c r="D426" s="50"/>
      <c r="E426" s="50"/>
      <c r="F426" s="50"/>
      <c r="G426" s="50"/>
      <c r="H426" s="50"/>
      <c r="I426" s="50"/>
      <c r="J426" s="50"/>
      <c r="K426" s="50"/>
      <c r="L426" s="50"/>
      <c r="M426" s="51"/>
      <c r="N426" s="51"/>
      <c r="O426" s="50"/>
      <c r="P426" s="52"/>
      <c r="Q426" s="50"/>
      <c r="R426" s="51"/>
      <c r="S426" s="50"/>
      <c r="T426" s="50"/>
      <c r="U426" s="50"/>
    </row>
    <row r="427" ht="12.75" customHeight="1">
      <c r="A427" s="50"/>
      <c r="B427" s="50"/>
      <c r="C427" s="50"/>
      <c r="D427" s="50"/>
      <c r="E427" s="50"/>
      <c r="F427" s="50"/>
      <c r="G427" s="50"/>
      <c r="H427" s="50"/>
      <c r="I427" s="50"/>
      <c r="J427" s="50"/>
      <c r="K427" s="50"/>
      <c r="L427" s="50"/>
      <c r="M427" s="51"/>
      <c r="N427" s="51"/>
      <c r="O427" s="50"/>
      <c r="P427" s="52"/>
      <c r="Q427" s="50"/>
      <c r="R427" s="51"/>
      <c r="S427" s="50"/>
      <c r="T427" s="50"/>
      <c r="U427" s="50"/>
    </row>
    <row r="428" ht="12.75" customHeight="1">
      <c r="A428" s="50"/>
      <c r="B428" s="50"/>
      <c r="C428" s="50"/>
      <c r="D428" s="50"/>
      <c r="E428" s="50"/>
      <c r="F428" s="50"/>
      <c r="G428" s="50"/>
      <c r="H428" s="50"/>
      <c r="I428" s="50"/>
      <c r="J428" s="50"/>
      <c r="K428" s="50"/>
      <c r="L428" s="50"/>
      <c r="M428" s="51"/>
      <c r="N428" s="51"/>
      <c r="O428" s="50"/>
      <c r="P428" s="52"/>
      <c r="Q428" s="50"/>
      <c r="R428" s="51"/>
      <c r="S428" s="50"/>
      <c r="T428" s="50"/>
      <c r="U428" s="50"/>
    </row>
    <row r="429" ht="12.75" customHeight="1">
      <c r="A429" s="50"/>
      <c r="B429" s="50"/>
      <c r="C429" s="50"/>
      <c r="D429" s="50"/>
      <c r="E429" s="50"/>
      <c r="F429" s="50"/>
      <c r="G429" s="50"/>
      <c r="H429" s="50"/>
      <c r="I429" s="50"/>
      <c r="J429" s="50"/>
      <c r="K429" s="50"/>
      <c r="L429" s="50"/>
      <c r="M429" s="51"/>
      <c r="N429" s="51"/>
      <c r="O429" s="50"/>
      <c r="P429" s="52"/>
      <c r="Q429" s="50"/>
      <c r="R429" s="51"/>
      <c r="S429" s="50"/>
      <c r="T429" s="50"/>
      <c r="U429" s="50"/>
    </row>
    <row r="430" ht="12.75" customHeight="1">
      <c r="A430" s="50"/>
      <c r="B430" s="50"/>
      <c r="C430" s="50"/>
      <c r="D430" s="50"/>
      <c r="E430" s="50"/>
      <c r="F430" s="50"/>
      <c r="G430" s="50"/>
      <c r="H430" s="50"/>
      <c r="I430" s="50"/>
      <c r="J430" s="50"/>
      <c r="K430" s="50"/>
      <c r="L430" s="50"/>
      <c r="M430" s="51"/>
      <c r="N430" s="51"/>
      <c r="O430" s="50"/>
      <c r="P430" s="52"/>
      <c r="Q430" s="50"/>
      <c r="R430" s="51"/>
      <c r="S430" s="50"/>
      <c r="T430" s="50"/>
      <c r="U430" s="50"/>
    </row>
    <row r="431" ht="12.75" customHeight="1">
      <c r="A431" s="50"/>
      <c r="B431" s="50"/>
      <c r="C431" s="50"/>
      <c r="D431" s="50"/>
      <c r="E431" s="50"/>
      <c r="F431" s="50"/>
      <c r="G431" s="50"/>
      <c r="H431" s="50"/>
      <c r="I431" s="50"/>
      <c r="J431" s="50"/>
      <c r="K431" s="50"/>
      <c r="L431" s="50"/>
      <c r="M431" s="51"/>
      <c r="N431" s="51"/>
      <c r="O431" s="50"/>
      <c r="P431" s="52"/>
      <c r="Q431" s="50"/>
      <c r="R431" s="51"/>
      <c r="S431" s="50"/>
      <c r="T431" s="50"/>
      <c r="U431" s="50"/>
    </row>
    <row r="432" ht="12.75" customHeight="1">
      <c r="A432" s="50"/>
      <c r="B432" s="50"/>
      <c r="C432" s="50"/>
      <c r="D432" s="50"/>
      <c r="E432" s="50"/>
      <c r="F432" s="50"/>
      <c r="G432" s="50"/>
      <c r="H432" s="50"/>
      <c r="I432" s="50"/>
      <c r="J432" s="50"/>
      <c r="K432" s="50"/>
      <c r="L432" s="50"/>
      <c r="M432" s="51"/>
      <c r="N432" s="51"/>
      <c r="O432" s="50"/>
      <c r="P432" s="52"/>
      <c r="Q432" s="50"/>
      <c r="R432" s="51"/>
      <c r="S432" s="50"/>
      <c r="T432" s="50"/>
      <c r="U432" s="50"/>
    </row>
    <row r="433" ht="12.75" customHeight="1">
      <c r="A433" s="50"/>
      <c r="B433" s="50"/>
      <c r="C433" s="50"/>
      <c r="D433" s="50"/>
      <c r="E433" s="50"/>
      <c r="F433" s="50"/>
      <c r="G433" s="50"/>
      <c r="H433" s="50"/>
      <c r="I433" s="50"/>
      <c r="J433" s="50"/>
      <c r="K433" s="50"/>
      <c r="L433" s="50"/>
      <c r="M433" s="51"/>
      <c r="N433" s="51"/>
      <c r="O433" s="50"/>
      <c r="P433" s="52"/>
      <c r="Q433" s="50"/>
      <c r="R433" s="51"/>
      <c r="S433" s="50"/>
      <c r="T433" s="50"/>
      <c r="U433" s="50"/>
    </row>
    <row r="434" ht="12.75" customHeight="1">
      <c r="A434" s="50"/>
      <c r="B434" s="50"/>
      <c r="C434" s="50"/>
      <c r="D434" s="50"/>
      <c r="E434" s="50"/>
      <c r="F434" s="50"/>
      <c r="G434" s="50"/>
      <c r="H434" s="50"/>
      <c r="I434" s="50"/>
      <c r="J434" s="50"/>
      <c r="K434" s="50"/>
      <c r="L434" s="50"/>
      <c r="M434" s="51"/>
      <c r="N434" s="51"/>
      <c r="O434" s="50"/>
      <c r="P434" s="52"/>
      <c r="Q434" s="50"/>
      <c r="R434" s="51"/>
      <c r="S434" s="50"/>
      <c r="T434" s="50"/>
      <c r="U434" s="50"/>
    </row>
    <row r="435" ht="12.75" customHeight="1">
      <c r="A435" s="50"/>
      <c r="B435" s="50"/>
      <c r="C435" s="50"/>
      <c r="D435" s="50"/>
      <c r="E435" s="50"/>
      <c r="F435" s="50"/>
      <c r="G435" s="50"/>
      <c r="H435" s="50"/>
      <c r="I435" s="50"/>
      <c r="J435" s="50"/>
      <c r="K435" s="50"/>
      <c r="L435" s="50"/>
      <c r="M435" s="51"/>
      <c r="N435" s="51"/>
      <c r="O435" s="50"/>
      <c r="P435" s="52"/>
      <c r="Q435" s="50"/>
      <c r="R435" s="51"/>
      <c r="S435" s="50"/>
      <c r="T435" s="50"/>
      <c r="U435" s="50"/>
    </row>
    <row r="436" ht="12.75" customHeight="1">
      <c r="A436" s="50"/>
      <c r="B436" s="50"/>
      <c r="C436" s="50"/>
      <c r="D436" s="50"/>
      <c r="E436" s="50"/>
      <c r="F436" s="50"/>
      <c r="G436" s="50"/>
      <c r="H436" s="50"/>
      <c r="I436" s="50"/>
      <c r="J436" s="50"/>
      <c r="K436" s="50"/>
      <c r="L436" s="50"/>
      <c r="M436" s="51"/>
      <c r="N436" s="51"/>
      <c r="O436" s="50"/>
      <c r="P436" s="52"/>
      <c r="Q436" s="50"/>
      <c r="R436" s="51"/>
      <c r="S436" s="50"/>
      <c r="T436" s="50"/>
      <c r="U436" s="50"/>
    </row>
    <row r="437" ht="12.75" customHeight="1">
      <c r="A437" s="50"/>
      <c r="B437" s="50"/>
      <c r="C437" s="50"/>
      <c r="D437" s="50"/>
      <c r="E437" s="50"/>
      <c r="F437" s="50"/>
      <c r="G437" s="50"/>
      <c r="H437" s="50"/>
      <c r="I437" s="50"/>
      <c r="J437" s="50"/>
      <c r="K437" s="50"/>
      <c r="L437" s="50"/>
      <c r="M437" s="51"/>
      <c r="N437" s="51"/>
      <c r="O437" s="50"/>
      <c r="P437" s="52"/>
      <c r="Q437" s="50"/>
      <c r="R437" s="51"/>
      <c r="S437" s="50"/>
      <c r="T437" s="50"/>
      <c r="U437" s="50"/>
    </row>
    <row r="438" ht="12.75" customHeight="1">
      <c r="A438" s="50"/>
      <c r="B438" s="50"/>
      <c r="C438" s="50"/>
      <c r="D438" s="50"/>
      <c r="E438" s="50"/>
      <c r="F438" s="50"/>
      <c r="G438" s="50"/>
      <c r="H438" s="50"/>
      <c r="I438" s="50"/>
      <c r="J438" s="50"/>
      <c r="K438" s="50"/>
      <c r="L438" s="50"/>
      <c r="M438" s="51"/>
      <c r="N438" s="51"/>
      <c r="O438" s="50"/>
      <c r="P438" s="52"/>
      <c r="Q438" s="50"/>
      <c r="R438" s="51"/>
      <c r="S438" s="50"/>
      <c r="T438" s="50"/>
      <c r="U438" s="50"/>
    </row>
    <row r="439" ht="12.75" customHeight="1">
      <c r="A439" s="50"/>
      <c r="B439" s="50"/>
      <c r="C439" s="50"/>
      <c r="D439" s="50"/>
      <c r="E439" s="50"/>
      <c r="F439" s="50"/>
      <c r="G439" s="50"/>
      <c r="H439" s="50"/>
      <c r="I439" s="50"/>
      <c r="J439" s="50"/>
      <c r="K439" s="50"/>
      <c r="L439" s="50"/>
      <c r="M439" s="51"/>
      <c r="N439" s="51"/>
      <c r="O439" s="50"/>
      <c r="P439" s="52"/>
      <c r="Q439" s="50"/>
      <c r="R439" s="51"/>
      <c r="S439" s="50"/>
      <c r="T439" s="50"/>
      <c r="U439" s="50"/>
    </row>
    <row r="440" ht="12.75" customHeight="1">
      <c r="A440" s="50"/>
      <c r="B440" s="50"/>
      <c r="C440" s="50"/>
      <c r="D440" s="50"/>
      <c r="E440" s="50"/>
      <c r="F440" s="50"/>
      <c r="G440" s="50"/>
      <c r="H440" s="50"/>
      <c r="I440" s="50"/>
      <c r="J440" s="50"/>
      <c r="K440" s="50"/>
      <c r="L440" s="50"/>
      <c r="M440" s="51"/>
      <c r="N440" s="51"/>
      <c r="O440" s="50"/>
      <c r="P440" s="52"/>
      <c r="Q440" s="50"/>
      <c r="R440" s="51"/>
      <c r="S440" s="50"/>
      <c r="T440" s="50"/>
      <c r="U440" s="50"/>
    </row>
    <row r="441" ht="12.75" customHeight="1">
      <c r="A441" s="50"/>
      <c r="B441" s="50"/>
      <c r="C441" s="50"/>
      <c r="D441" s="50"/>
      <c r="E441" s="50"/>
      <c r="F441" s="50"/>
      <c r="G441" s="50"/>
      <c r="H441" s="50"/>
      <c r="I441" s="50"/>
      <c r="J441" s="50"/>
      <c r="K441" s="50"/>
      <c r="L441" s="50"/>
      <c r="M441" s="51"/>
      <c r="N441" s="51"/>
      <c r="O441" s="50"/>
      <c r="P441" s="52"/>
      <c r="Q441" s="50"/>
      <c r="R441" s="51"/>
      <c r="S441" s="50"/>
      <c r="T441" s="50"/>
      <c r="U441" s="50"/>
    </row>
    <row r="442" ht="12.75" customHeight="1">
      <c r="A442" s="50"/>
      <c r="B442" s="50"/>
      <c r="C442" s="50"/>
      <c r="D442" s="50"/>
      <c r="E442" s="50"/>
      <c r="F442" s="50"/>
      <c r="G442" s="50"/>
      <c r="H442" s="50"/>
      <c r="I442" s="50"/>
      <c r="J442" s="50"/>
      <c r="K442" s="50"/>
      <c r="L442" s="50"/>
      <c r="M442" s="51"/>
      <c r="N442" s="51"/>
      <c r="O442" s="50"/>
      <c r="P442" s="52"/>
      <c r="Q442" s="50"/>
      <c r="R442" s="51"/>
      <c r="S442" s="50"/>
      <c r="T442" s="50"/>
      <c r="U442" s="50"/>
    </row>
    <row r="443" ht="12.75" customHeight="1">
      <c r="A443" s="50"/>
      <c r="B443" s="50"/>
      <c r="C443" s="50"/>
      <c r="D443" s="50"/>
      <c r="E443" s="50"/>
      <c r="F443" s="50"/>
      <c r="G443" s="50"/>
      <c r="H443" s="50"/>
      <c r="I443" s="50"/>
      <c r="J443" s="50"/>
      <c r="K443" s="50"/>
      <c r="L443" s="50"/>
      <c r="M443" s="51"/>
      <c r="N443" s="51"/>
      <c r="O443" s="50"/>
      <c r="P443" s="52"/>
      <c r="Q443" s="50"/>
      <c r="R443" s="51"/>
      <c r="S443" s="50"/>
      <c r="T443" s="50"/>
      <c r="U443" s="50"/>
    </row>
    <row r="444" ht="12.75" customHeight="1">
      <c r="A444" s="50"/>
      <c r="B444" s="50"/>
      <c r="C444" s="50"/>
      <c r="D444" s="50"/>
      <c r="E444" s="50"/>
      <c r="F444" s="50"/>
      <c r="G444" s="50"/>
      <c r="H444" s="50"/>
      <c r="I444" s="50"/>
      <c r="J444" s="50"/>
      <c r="K444" s="50"/>
      <c r="L444" s="50"/>
      <c r="M444" s="51"/>
      <c r="N444" s="51"/>
      <c r="O444" s="50"/>
      <c r="P444" s="52"/>
      <c r="Q444" s="50"/>
      <c r="R444" s="51"/>
      <c r="S444" s="50"/>
      <c r="T444" s="50"/>
      <c r="U444" s="50"/>
    </row>
    <row r="445" ht="12.75" customHeight="1">
      <c r="A445" s="50"/>
      <c r="B445" s="50"/>
      <c r="C445" s="50"/>
      <c r="D445" s="50"/>
      <c r="E445" s="50"/>
      <c r="F445" s="50"/>
      <c r="G445" s="50"/>
      <c r="H445" s="50"/>
      <c r="I445" s="50"/>
      <c r="J445" s="50"/>
      <c r="K445" s="50"/>
      <c r="L445" s="50"/>
      <c r="M445" s="51"/>
      <c r="N445" s="51"/>
      <c r="O445" s="50"/>
      <c r="P445" s="52"/>
      <c r="Q445" s="50"/>
      <c r="R445" s="51"/>
      <c r="S445" s="50"/>
      <c r="T445" s="50"/>
      <c r="U445" s="50"/>
    </row>
    <row r="446" ht="12.75" customHeight="1">
      <c r="A446" s="50"/>
      <c r="B446" s="50"/>
      <c r="C446" s="50"/>
      <c r="D446" s="50"/>
      <c r="E446" s="50"/>
      <c r="F446" s="50"/>
      <c r="G446" s="50"/>
      <c r="H446" s="50"/>
      <c r="I446" s="50"/>
      <c r="J446" s="50"/>
      <c r="K446" s="50"/>
      <c r="L446" s="50"/>
      <c r="M446" s="51"/>
      <c r="N446" s="51"/>
      <c r="O446" s="50"/>
      <c r="P446" s="52"/>
      <c r="Q446" s="50"/>
      <c r="R446" s="51"/>
      <c r="S446" s="50"/>
      <c r="T446" s="50"/>
      <c r="U446" s="50"/>
    </row>
    <row r="447" ht="12.75" customHeight="1">
      <c r="A447" s="50"/>
      <c r="B447" s="50"/>
      <c r="C447" s="50"/>
      <c r="D447" s="50"/>
      <c r="E447" s="50"/>
      <c r="F447" s="50"/>
      <c r="G447" s="50"/>
      <c r="H447" s="50"/>
      <c r="I447" s="50"/>
      <c r="J447" s="50"/>
      <c r="K447" s="50"/>
      <c r="L447" s="50"/>
      <c r="M447" s="51"/>
      <c r="N447" s="51"/>
      <c r="O447" s="50"/>
      <c r="P447" s="52"/>
      <c r="Q447" s="50"/>
      <c r="R447" s="51"/>
      <c r="S447" s="50"/>
      <c r="T447" s="50"/>
      <c r="U447" s="50"/>
    </row>
    <row r="448" ht="12.75" customHeight="1">
      <c r="A448" s="50"/>
      <c r="B448" s="50"/>
      <c r="C448" s="50"/>
      <c r="D448" s="50"/>
      <c r="E448" s="50"/>
      <c r="F448" s="50"/>
      <c r="G448" s="50"/>
      <c r="H448" s="50"/>
      <c r="I448" s="50"/>
      <c r="J448" s="50"/>
      <c r="K448" s="50"/>
      <c r="L448" s="50"/>
      <c r="M448" s="51"/>
      <c r="N448" s="51"/>
      <c r="O448" s="50"/>
      <c r="P448" s="52"/>
      <c r="Q448" s="50"/>
      <c r="R448" s="51"/>
      <c r="S448" s="50"/>
      <c r="T448" s="50"/>
      <c r="U448" s="50"/>
    </row>
    <row r="449" ht="12.75" customHeight="1">
      <c r="A449" s="50"/>
      <c r="B449" s="50"/>
      <c r="C449" s="50"/>
      <c r="D449" s="50"/>
      <c r="E449" s="50"/>
      <c r="F449" s="50"/>
      <c r="G449" s="50"/>
      <c r="H449" s="50"/>
      <c r="I449" s="50"/>
      <c r="J449" s="50"/>
      <c r="K449" s="50"/>
      <c r="L449" s="50"/>
      <c r="M449" s="51"/>
      <c r="N449" s="51"/>
      <c r="O449" s="50"/>
      <c r="P449" s="52"/>
      <c r="Q449" s="50"/>
      <c r="R449" s="51"/>
      <c r="S449" s="50"/>
      <c r="T449" s="50"/>
      <c r="U449" s="50"/>
    </row>
    <row r="450" ht="12.75" customHeight="1">
      <c r="A450" s="50"/>
      <c r="B450" s="50"/>
      <c r="C450" s="50"/>
      <c r="D450" s="50"/>
      <c r="E450" s="50"/>
      <c r="F450" s="50"/>
      <c r="G450" s="50"/>
      <c r="H450" s="50"/>
      <c r="I450" s="50"/>
      <c r="J450" s="50"/>
      <c r="K450" s="50"/>
      <c r="L450" s="50"/>
      <c r="M450" s="51"/>
      <c r="N450" s="51"/>
      <c r="O450" s="50"/>
      <c r="P450" s="52"/>
      <c r="Q450" s="50"/>
      <c r="R450" s="51"/>
      <c r="S450" s="50"/>
      <c r="T450" s="50"/>
      <c r="U450" s="50"/>
    </row>
    <row r="451" ht="12.75" customHeight="1">
      <c r="A451" s="50"/>
      <c r="B451" s="50"/>
      <c r="C451" s="50"/>
      <c r="D451" s="50"/>
      <c r="E451" s="50"/>
      <c r="F451" s="50"/>
      <c r="G451" s="50"/>
      <c r="H451" s="50"/>
      <c r="I451" s="50"/>
      <c r="J451" s="50"/>
      <c r="K451" s="50"/>
      <c r="L451" s="50"/>
      <c r="M451" s="51"/>
      <c r="N451" s="51"/>
      <c r="O451" s="50"/>
      <c r="P451" s="52"/>
      <c r="Q451" s="50"/>
      <c r="R451" s="51"/>
      <c r="S451" s="50"/>
      <c r="T451" s="50"/>
      <c r="U451" s="50"/>
    </row>
    <row r="452" ht="12.75" customHeight="1">
      <c r="A452" s="50"/>
      <c r="B452" s="50"/>
      <c r="C452" s="50"/>
      <c r="D452" s="50"/>
      <c r="E452" s="50"/>
      <c r="F452" s="50"/>
      <c r="G452" s="50"/>
      <c r="H452" s="50"/>
      <c r="I452" s="50"/>
      <c r="J452" s="50"/>
      <c r="K452" s="50"/>
      <c r="L452" s="50"/>
      <c r="M452" s="51"/>
      <c r="N452" s="51"/>
      <c r="O452" s="50"/>
      <c r="P452" s="52"/>
      <c r="Q452" s="50"/>
      <c r="R452" s="51"/>
      <c r="S452" s="50"/>
      <c r="T452" s="50"/>
      <c r="U452" s="50"/>
    </row>
    <row r="453" ht="12.75" customHeight="1">
      <c r="A453" s="50"/>
      <c r="B453" s="50"/>
      <c r="C453" s="50"/>
      <c r="D453" s="50"/>
      <c r="E453" s="50"/>
      <c r="F453" s="50"/>
      <c r="G453" s="50"/>
      <c r="H453" s="50"/>
      <c r="I453" s="50"/>
      <c r="J453" s="50"/>
      <c r="K453" s="50"/>
      <c r="L453" s="50"/>
      <c r="M453" s="51"/>
      <c r="N453" s="51"/>
      <c r="O453" s="50"/>
      <c r="P453" s="52"/>
      <c r="Q453" s="50"/>
      <c r="R453" s="51"/>
      <c r="S453" s="50"/>
      <c r="T453" s="50"/>
      <c r="U453" s="50"/>
    </row>
    <row r="454" ht="12.75" customHeight="1">
      <c r="A454" s="50"/>
      <c r="B454" s="50"/>
      <c r="C454" s="50"/>
      <c r="D454" s="50"/>
      <c r="E454" s="50"/>
      <c r="F454" s="50"/>
      <c r="G454" s="50"/>
      <c r="H454" s="50"/>
      <c r="I454" s="50"/>
      <c r="J454" s="50"/>
      <c r="K454" s="50"/>
      <c r="L454" s="50"/>
      <c r="M454" s="51"/>
      <c r="N454" s="51"/>
      <c r="O454" s="50"/>
      <c r="P454" s="52"/>
      <c r="Q454" s="50"/>
      <c r="R454" s="51"/>
      <c r="S454" s="50"/>
      <c r="T454" s="50"/>
      <c r="U454" s="50"/>
    </row>
    <row r="455" ht="12.75" customHeight="1">
      <c r="A455" s="50"/>
      <c r="B455" s="50"/>
      <c r="C455" s="50"/>
      <c r="D455" s="50"/>
      <c r="E455" s="50"/>
      <c r="F455" s="50"/>
      <c r="G455" s="50"/>
      <c r="H455" s="50"/>
      <c r="I455" s="50"/>
      <c r="J455" s="50"/>
      <c r="K455" s="50"/>
      <c r="L455" s="50"/>
      <c r="M455" s="51"/>
      <c r="N455" s="51"/>
      <c r="O455" s="50"/>
      <c r="P455" s="52"/>
      <c r="Q455" s="50"/>
      <c r="R455" s="51"/>
      <c r="S455" s="50"/>
      <c r="T455" s="50"/>
      <c r="U455" s="50"/>
    </row>
    <row r="456" ht="12.75" customHeight="1">
      <c r="A456" s="50"/>
      <c r="B456" s="50"/>
      <c r="C456" s="50"/>
      <c r="D456" s="50"/>
      <c r="E456" s="50"/>
      <c r="F456" s="50"/>
      <c r="G456" s="50"/>
      <c r="H456" s="50"/>
      <c r="I456" s="50"/>
      <c r="J456" s="50"/>
      <c r="K456" s="50"/>
      <c r="L456" s="50"/>
      <c r="M456" s="51"/>
      <c r="N456" s="51"/>
      <c r="O456" s="50"/>
      <c r="P456" s="52"/>
      <c r="Q456" s="50"/>
      <c r="R456" s="51"/>
      <c r="S456" s="50"/>
      <c r="T456" s="50"/>
      <c r="U456" s="50"/>
    </row>
    <row r="457" ht="12.75" customHeight="1">
      <c r="A457" s="50"/>
      <c r="B457" s="50"/>
      <c r="C457" s="50"/>
      <c r="D457" s="50"/>
      <c r="E457" s="50"/>
      <c r="F457" s="50"/>
      <c r="G457" s="50"/>
      <c r="H457" s="50"/>
      <c r="I457" s="50"/>
      <c r="J457" s="50"/>
      <c r="K457" s="50"/>
      <c r="L457" s="50"/>
      <c r="M457" s="51"/>
      <c r="N457" s="51"/>
      <c r="O457" s="50"/>
      <c r="P457" s="52"/>
      <c r="Q457" s="50"/>
      <c r="R457" s="51"/>
      <c r="S457" s="50"/>
      <c r="T457" s="50"/>
      <c r="U457" s="50"/>
    </row>
    <row r="458" ht="12.75" customHeight="1">
      <c r="A458" s="50"/>
      <c r="B458" s="50"/>
      <c r="C458" s="50"/>
      <c r="D458" s="50"/>
      <c r="E458" s="50"/>
      <c r="F458" s="50"/>
      <c r="G458" s="50"/>
      <c r="H458" s="50"/>
      <c r="I458" s="50"/>
      <c r="J458" s="50"/>
      <c r="K458" s="50"/>
      <c r="L458" s="50"/>
      <c r="M458" s="51"/>
      <c r="N458" s="51"/>
      <c r="O458" s="50"/>
      <c r="P458" s="52"/>
      <c r="Q458" s="50"/>
      <c r="R458" s="51"/>
      <c r="S458" s="50"/>
      <c r="T458" s="50"/>
      <c r="U458" s="50"/>
    </row>
    <row r="459" ht="12.75" customHeight="1">
      <c r="A459" s="50"/>
      <c r="B459" s="50"/>
      <c r="C459" s="50"/>
      <c r="D459" s="50"/>
      <c r="E459" s="50"/>
      <c r="F459" s="50"/>
      <c r="G459" s="50"/>
      <c r="H459" s="50"/>
      <c r="I459" s="50"/>
      <c r="J459" s="50"/>
      <c r="K459" s="50"/>
      <c r="L459" s="50"/>
      <c r="M459" s="51"/>
      <c r="N459" s="51"/>
      <c r="O459" s="50"/>
      <c r="P459" s="52"/>
      <c r="Q459" s="50"/>
      <c r="R459" s="51"/>
      <c r="S459" s="50"/>
      <c r="T459" s="50"/>
      <c r="U459" s="50"/>
    </row>
    <row r="460" ht="12.75" customHeight="1">
      <c r="A460" s="50"/>
      <c r="B460" s="50"/>
      <c r="C460" s="50"/>
      <c r="D460" s="50"/>
      <c r="E460" s="50"/>
      <c r="F460" s="50"/>
      <c r="G460" s="50"/>
      <c r="H460" s="50"/>
      <c r="I460" s="50"/>
      <c r="J460" s="50"/>
      <c r="K460" s="50"/>
      <c r="L460" s="50"/>
      <c r="M460" s="51"/>
      <c r="N460" s="51"/>
      <c r="O460" s="50"/>
      <c r="P460" s="52"/>
      <c r="Q460" s="50"/>
      <c r="R460" s="51"/>
      <c r="S460" s="50"/>
      <c r="T460" s="50"/>
      <c r="U460" s="50"/>
    </row>
    <row r="461" ht="12.75" customHeight="1">
      <c r="A461" s="50"/>
      <c r="B461" s="50"/>
      <c r="C461" s="50"/>
      <c r="D461" s="50"/>
      <c r="E461" s="50"/>
      <c r="F461" s="50"/>
      <c r="G461" s="50"/>
      <c r="H461" s="50"/>
      <c r="I461" s="50"/>
      <c r="J461" s="50"/>
      <c r="K461" s="50"/>
      <c r="L461" s="50"/>
      <c r="M461" s="51"/>
      <c r="N461" s="51"/>
      <c r="O461" s="50"/>
      <c r="P461" s="52"/>
      <c r="Q461" s="50"/>
      <c r="R461" s="51"/>
      <c r="S461" s="50"/>
      <c r="T461" s="50"/>
      <c r="U461" s="50"/>
    </row>
    <row r="462" ht="12.75" customHeight="1">
      <c r="A462" s="50"/>
      <c r="B462" s="50"/>
      <c r="C462" s="50"/>
      <c r="D462" s="50"/>
      <c r="E462" s="50"/>
      <c r="F462" s="50"/>
      <c r="G462" s="50"/>
      <c r="H462" s="50"/>
      <c r="I462" s="50"/>
      <c r="J462" s="50"/>
      <c r="K462" s="50"/>
      <c r="L462" s="50"/>
      <c r="M462" s="51"/>
      <c r="N462" s="51"/>
      <c r="O462" s="50"/>
      <c r="P462" s="52"/>
      <c r="Q462" s="50"/>
      <c r="R462" s="51"/>
      <c r="S462" s="50"/>
      <c r="T462" s="50"/>
      <c r="U462" s="50"/>
    </row>
    <row r="463" ht="12.75" customHeight="1">
      <c r="A463" s="50"/>
      <c r="B463" s="50"/>
      <c r="C463" s="50"/>
      <c r="D463" s="50"/>
      <c r="E463" s="50"/>
      <c r="F463" s="50"/>
      <c r="G463" s="50"/>
      <c r="H463" s="50"/>
      <c r="I463" s="50"/>
      <c r="J463" s="50"/>
      <c r="K463" s="50"/>
      <c r="L463" s="50"/>
      <c r="M463" s="51"/>
      <c r="N463" s="51"/>
      <c r="O463" s="50"/>
      <c r="P463" s="52"/>
      <c r="Q463" s="50"/>
      <c r="R463" s="51"/>
      <c r="S463" s="50"/>
      <c r="T463" s="50"/>
      <c r="U463" s="50"/>
    </row>
    <row r="464" ht="12.75" customHeight="1">
      <c r="A464" s="50"/>
      <c r="B464" s="50"/>
      <c r="C464" s="50"/>
      <c r="D464" s="50"/>
      <c r="E464" s="50"/>
      <c r="F464" s="50"/>
      <c r="G464" s="50"/>
      <c r="H464" s="50"/>
      <c r="I464" s="50"/>
      <c r="J464" s="50"/>
      <c r="K464" s="50"/>
      <c r="L464" s="50"/>
      <c r="M464" s="51"/>
      <c r="N464" s="51"/>
      <c r="O464" s="50"/>
      <c r="P464" s="52"/>
      <c r="Q464" s="50"/>
      <c r="R464" s="51"/>
      <c r="S464" s="50"/>
      <c r="T464" s="50"/>
      <c r="U464" s="50"/>
    </row>
    <row r="465" ht="12.75" customHeight="1">
      <c r="A465" s="50"/>
      <c r="B465" s="50"/>
      <c r="C465" s="50"/>
      <c r="D465" s="50"/>
      <c r="E465" s="50"/>
      <c r="F465" s="50"/>
      <c r="G465" s="50"/>
      <c r="H465" s="50"/>
      <c r="I465" s="50"/>
      <c r="J465" s="50"/>
      <c r="K465" s="50"/>
      <c r="L465" s="50"/>
      <c r="M465" s="51"/>
      <c r="N465" s="51"/>
      <c r="O465" s="50"/>
      <c r="P465" s="52"/>
      <c r="Q465" s="50"/>
      <c r="R465" s="51"/>
      <c r="S465" s="50"/>
      <c r="T465" s="50"/>
      <c r="U465" s="50"/>
    </row>
    <row r="466" ht="12.75" customHeight="1">
      <c r="A466" s="50"/>
      <c r="B466" s="50"/>
      <c r="C466" s="50"/>
      <c r="D466" s="50"/>
      <c r="E466" s="50"/>
      <c r="F466" s="50"/>
      <c r="G466" s="50"/>
      <c r="H466" s="50"/>
      <c r="I466" s="50"/>
      <c r="J466" s="50"/>
      <c r="K466" s="50"/>
      <c r="L466" s="50"/>
      <c r="M466" s="51"/>
      <c r="N466" s="51"/>
      <c r="O466" s="50"/>
      <c r="P466" s="52"/>
      <c r="Q466" s="50"/>
      <c r="R466" s="51"/>
      <c r="S466" s="50"/>
      <c r="T466" s="50"/>
      <c r="U466" s="50"/>
    </row>
    <row r="467" ht="12.75" customHeight="1">
      <c r="A467" s="50"/>
      <c r="B467" s="50"/>
      <c r="C467" s="50"/>
      <c r="D467" s="50"/>
      <c r="E467" s="50"/>
      <c r="F467" s="50"/>
      <c r="G467" s="50"/>
      <c r="H467" s="50"/>
      <c r="I467" s="50"/>
      <c r="J467" s="50"/>
      <c r="K467" s="50"/>
      <c r="L467" s="50"/>
      <c r="M467" s="51"/>
      <c r="N467" s="51"/>
      <c r="O467" s="50"/>
      <c r="P467" s="52"/>
      <c r="Q467" s="50"/>
      <c r="R467" s="51"/>
      <c r="S467" s="50"/>
      <c r="T467" s="50"/>
      <c r="U467" s="50"/>
    </row>
    <row r="468" ht="12.75" customHeight="1">
      <c r="A468" s="50"/>
      <c r="B468" s="50"/>
      <c r="C468" s="50"/>
      <c r="D468" s="50"/>
      <c r="E468" s="50"/>
      <c r="F468" s="50"/>
      <c r="G468" s="50"/>
      <c r="H468" s="50"/>
      <c r="I468" s="50"/>
      <c r="J468" s="50"/>
      <c r="K468" s="50"/>
      <c r="L468" s="50"/>
      <c r="M468" s="51"/>
      <c r="N468" s="51"/>
      <c r="O468" s="50"/>
      <c r="P468" s="52"/>
      <c r="Q468" s="50"/>
      <c r="R468" s="51"/>
      <c r="S468" s="50"/>
      <c r="T468" s="50"/>
      <c r="U468" s="50"/>
    </row>
    <row r="469" ht="12.75" customHeight="1">
      <c r="A469" s="50"/>
      <c r="B469" s="50"/>
      <c r="C469" s="50"/>
      <c r="D469" s="50"/>
      <c r="E469" s="50"/>
      <c r="F469" s="50"/>
      <c r="G469" s="50"/>
      <c r="H469" s="50"/>
      <c r="I469" s="50"/>
      <c r="J469" s="50"/>
      <c r="K469" s="50"/>
      <c r="L469" s="50"/>
      <c r="M469" s="51"/>
      <c r="N469" s="51"/>
      <c r="O469" s="50"/>
      <c r="P469" s="52"/>
      <c r="Q469" s="50"/>
      <c r="R469" s="51"/>
      <c r="S469" s="50"/>
      <c r="T469" s="50"/>
      <c r="U469" s="50"/>
    </row>
    <row r="470" ht="12.75" customHeight="1">
      <c r="A470" s="50"/>
      <c r="B470" s="50"/>
      <c r="C470" s="50"/>
      <c r="D470" s="50"/>
      <c r="E470" s="50"/>
      <c r="F470" s="50"/>
      <c r="G470" s="50"/>
      <c r="H470" s="50"/>
      <c r="I470" s="50"/>
      <c r="J470" s="50"/>
      <c r="K470" s="50"/>
      <c r="L470" s="50"/>
      <c r="M470" s="51"/>
      <c r="N470" s="51"/>
      <c r="O470" s="50"/>
      <c r="P470" s="52"/>
      <c r="Q470" s="50"/>
      <c r="R470" s="51"/>
      <c r="S470" s="50"/>
      <c r="T470" s="50"/>
      <c r="U470" s="50"/>
    </row>
    <row r="471" ht="12.75" customHeight="1">
      <c r="A471" s="50"/>
      <c r="B471" s="50"/>
      <c r="C471" s="50"/>
      <c r="D471" s="50"/>
      <c r="E471" s="50"/>
      <c r="F471" s="50"/>
      <c r="G471" s="50"/>
      <c r="H471" s="50"/>
      <c r="I471" s="50"/>
      <c r="J471" s="50"/>
      <c r="K471" s="50"/>
      <c r="L471" s="50"/>
      <c r="M471" s="51"/>
      <c r="N471" s="51"/>
      <c r="O471" s="50"/>
      <c r="P471" s="52"/>
      <c r="Q471" s="50"/>
      <c r="R471" s="51"/>
      <c r="S471" s="50"/>
      <c r="T471" s="50"/>
      <c r="U471" s="50"/>
    </row>
    <row r="472" ht="12.75" customHeight="1">
      <c r="A472" s="50"/>
      <c r="B472" s="50"/>
      <c r="C472" s="50"/>
      <c r="D472" s="50"/>
      <c r="E472" s="50"/>
      <c r="F472" s="50"/>
      <c r="G472" s="50"/>
      <c r="H472" s="50"/>
      <c r="I472" s="50"/>
      <c r="J472" s="50"/>
      <c r="K472" s="50"/>
      <c r="L472" s="50"/>
      <c r="M472" s="51"/>
      <c r="N472" s="51"/>
      <c r="O472" s="50"/>
      <c r="P472" s="52"/>
      <c r="Q472" s="50"/>
      <c r="R472" s="51"/>
      <c r="S472" s="50"/>
      <c r="T472" s="50"/>
      <c r="U472" s="50"/>
    </row>
    <row r="473" ht="12.75" customHeight="1">
      <c r="A473" s="50"/>
      <c r="B473" s="50"/>
      <c r="C473" s="50"/>
      <c r="D473" s="50"/>
      <c r="E473" s="50"/>
      <c r="F473" s="50"/>
      <c r="G473" s="50"/>
      <c r="H473" s="50"/>
      <c r="I473" s="50"/>
      <c r="J473" s="50"/>
      <c r="K473" s="50"/>
      <c r="L473" s="50"/>
      <c r="M473" s="51"/>
      <c r="N473" s="51"/>
      <c r="O473" s="50"/>
      <c r="P473" s="52"/>
      <c r="Q473" s="50"/>
      <c r="R473" s="51"/>
      <c r="S473" s="50"/>
      <c r="T473" s="50"/>
      <c r="U473" s="50"/>
    </row>
    <row r="474" ht="12.75" customHeight="1">
      <c r="A474" s="50"/>
      <c r="B474" s="50"/>
      <c r="C474" s="50"/>
      <c r="D474" s="50"/>
      <c r="E474" s="50"/>
      <c r="F474" s="50"/>
      <c r="G474" s="50"/>
      <c r="H474" s="50"/>
      <c r="I474" s="50"/>
      <c r="J474" s="50"/>
      <c r="K474" s="50"/>
      <c r="L474" s="50"/>
      <c r="M474" s="51"/>
      <c r="N474" s="51"/>
      <c r="O474" s="50"/>
      <c r="P474" s="52"/>
      <c r="Q474" s="50"/>
      <c r="R474" s="51"/>
      <c r="S474" s="50"/>
      <c r="T474" s="50"/>
      <c r="U474" s="50"/>
    </row>
    <row r="475" ht="12.75" customHeight="1">
      <c r="A475" s="50"/>
      <c r="B475" s="50"/>
      <c r="C475" s="50"/>
      <c r="D475" s="50"/>
      <c r="E475" s="50"/>
      <c r="F475" s="50"/>
      <c r="G475" s="50"/>
      <c r="H475" s="50"/>
      <c r="I475" s="50"/>
      <c r="J475" s="50"/>
      <c r="K475" s="50"/>
      <c r="L475" s="50"/>
      <c r="M475" s="51"/>
      <c r="N475" s="51"/>
      <c r="O475" s="50"/>
      <c r="P475" s="52"/>
      <c r="Q475" s="50"/>
      <c r="R475" s="51"/>
      <c r="S475" s="50"/>
      <c r="T475" s="50"/>
      <c r="U475" s="50"/>
    </row>
    <row r="476" ht="12.75" customHeight="1">
      <c r="A476" s="50"/>
      <c r="B476" s="50"/>
      <c r="C476" s="50"/>
      <c r="D476" s="50"/>
      <c r="E476" s="50"/>
      <c r="F476" s="50"/>
      <c r="G476" s="50"/>
      <c r="H476" s="50"/>
      <c r="I476" s="50"/>
      <c r="J476" s="50"/>
      <c r="K476" s="50"/>
      <c r="L476" s="50"/>
      <c r="M476" s="51"/>
      <c r="N476" s="51"/>
      <c r="O476" s="50"/>
      <c r="P476" s="52"/>
      <c r="Q476" s="50"/>
      <c r="R476" s="51"/>
      <c r="S476" s="50"/>
      <c r="T476" s="50"/>
      <c r="U476" s="50"/>
    </row>
    <row r="477" ht="12.75" customHeight="1">
      <c r="A477" s="50"/>
      <c r="B477" s="50"/>
      <c r="C477" s="50"/>
      <c r="D477" s="50"/>
      <c r="E477" s="50"/>
      <c r="F477" s="50"/>
      <c r="G477" s="50"/>
      <c r="H477" s="50"/>
      <c r="I477" s="50"/>
      <c r="J477" s="50"/>
      <c r="K477" s="50"/>
      <c r="L477" s="50"/>
      <c r="M477" s="51"/>
      <c r="N477" s="51"/>
      <c r="O477" s="50"/>
      <c r="P477" s="52"/>
      <c r="Q477" s="50"/>
      <c r="R477" s="51"/>
      <c r="S477" s="50"/>
      <c r="T477" s="50"/>
      <c r="U477" s="50"/>
    </row>
    <row r="478" ht="12.75" customHeight="1">
      <c r="A478" s="50"/>
      <c r="B478" s="50"/>
      <c r="C478" s="50"/>
      <c r="D478" s="50"/>
      <c r="E478" s="50"/>
      <c r="F478" s="50"/>
      <c r="G478" s="50"/>
      <c r="H478" s="50"/>
      <c r="I478" s="50"/>
      <c r="J478" s="50"/>
      <c r="K478" s="50"/>
      <c r="L478" s="50"/>
      <c r="M478" s="51"/>
      <c r="N478" s="51"/>
      <c r="O478" s="50"/>
      <c r="P478" s="52"/>
      <c r="Q478" s="50"/>
      <c r="R478" s="51"/>
      <c r="S478" s="50"/>
      <c r="T478" s="50"/>
      <c r="U478" s="50"/>
    </row>
    <row r="479" ht="12.75" customHeight="1">
      <c r="A479" s="50"/>
      <c r="B479" s="50"/>
      <c r="C479" s="50"/>
      <c r="D479" s="50"/>
      <c r="E479" s="50"/>
      <c r="F479" s="50"/>
      <c r="G479" s="50"/>
      <c r="H479" s="50"/>
      <c r="I479" s="50"/>
      <c r="J479" s="50"/>
      <c r="K479" s="50"/>
      <c r="L479" s="50"/>
      <c r="M479" s="51"/>
      <c r="N479" s="51"/>
      <c r="O479" s="50"/>
      <c r="P479" s="52"/>
      <c r="Q479" s="50"/>
      <c r="R479" s="51"/>
      <c r="S479" s="50"/>
      <c r="T479" s="50"/>
      <c r="U479" s="50"/>
    </row>
    <row r="480" ht="12.75" customHeight="1">
      <c r="A480" s="50"/>
      <c r="B480" s="50"/>
      <c r="C480" s="50"/>
      <c r="D480" s="50"/>
      <c r="E480" s="50"/>
      <c r="F480" s="50"/>
      <c r="G480" s="50"/>
      <c r="H480" s="50"/>
      <c r="I480" s="50"/>
      <c r="J480" s="50"/>
      <c r="K480" s="50"/>
      <c r="L480" s="50"/>
      <c r="M480" s="51"/>
      <c r="N480" s="51"/>
      <c r="O480" s="50"/>
      <c r="P480" s="52"/>
      <c r="Q480" s="50"/>
      <c r="R480" s="51"/>
      <c r="S480" s="50"/>
      <c r="T480" s="50"/>
      <c r="U480" s="50"/>
    </row>
    <row r="481" ht="12.75" customHeight="1">
      <c r="A481" s="50"/>
      <c r="B481" s="50"/>
      <c r="C481" s="50"/>
      <c r="D481" s="50"/>
      <c r="E481" s="50"/>
      <c r="F481" s="50"/>
      <c r="G481" s="50"/>
      <c r="H481" s="50"/>
      <c r="I481" s="50"/>
      <c r="J481" s="50"/>
      <c r="K481" s="50"/>
      <c r="L481" s="50"/>
      <c r="M481" s="51"/>
      <c r="N481" s="51"/>
      <c r="O481" s="50"/>
      <c r="P481" s="52"/>
      <c r="Q481" s="50"/>
      <c r="R481" s="51"/>
      <c r="S481" s="50"/>
      <c r="T481" s="50"/>
      <c r="U481" s="50"/>
    </row>
    <row r="482" ht="12.75" customHeight="1">
      <c r="A482" s="50"/>
      <c r="B482" s="50"/>
      <c r="C482" s="50"/>
      <c r="D482" s="50"/>
      <c r="E482" s="50"/>
      <c r="F482" s="50"/>
      <c r="G482" s="50"/>
      <c r="H482" s="50"/>
      <c r="I482" s="50"/>
      <c r="J482" s="50"/>
      <c r="K482" s="50"/>
      <c r="L482" s="50"/>
      <c r="M482" s="51"/>
      <c r="N482" s="51"/>
      <c r="O482" s="50"/>
      <c r="P482" s="52"/>
      <c r="Q482" s="50"/>
      <c r="R482" s="51"/>
      <c r="S482" s="50"/>
      <c r="T482" s="50"/>
      <c r="U482" s="50"/>
    </row>
    <row r="483" ht="12.75" customHeight="1">
      <c r="A483" s="50"/>
      <c r="B483" s="50"/>
      <c r="C483" s="50"/>
      <c r="D483" s="50"/>
      <c r="E483" s="50"/>
      <c r="F483" s="50"/>
      <c r="G483" s="50"/>
      <c r="H483" s="50"/>
      <c r="I483" s="50"/>
      <c r="J483" s="50"/>
      <c r="K483" s="50"/>
      <c r="L483" s="50"/>
      <c r="M483" s="51"/>
      <c r="N483" s="51"/>
      <c r="O483" s="50"/>
      <c r="P483" s="52"/>
      <c r="Q483" s="50"/>
      <c r="R483" s="51"/>
      <c r="S483" s="50"/>
      <c r="T483" s="50"/>
      <c r="U483" s="50"/>
    </row>
    <row r="484" ht="12.75" customHeight="1">
      <c r="A484" s="50"/>
      <c r="B484" s="50"/>
      <c r="C484" s="50"/>
      <c r="D484" s="50"/>
      <c r="E484" s="50"/>
      <c r="F484" s="50"/>
      <c r="G484" s="50"/>
      <c r="H484" s="50"/>
      <c r="I484" s="50"/>
      <c r="J484" s="50"/>
      <c r="K484" s="50"/>
      <c r="L484" s="50"/>
      <c r="M484" s="51"/>
      <c r="N484" s="51"/>
      <c r="O484" s="50"/>
      <c r="P484" s="52"/>
      <c r="Q484" s="50"/>
      <c r="R484" s="51"/>
      <c r="S484" s="50"/>
      <c r="T484" s="50"/>
      <c r="U484" s="50"/>
    </row>
    <row r="485" ht="12.75" customHeight="1">
      <c r="A485" s="50"/>
      <c r="B485" s="50"/>
      <c r="C485" s="50"/>
      <c r="D485" s="50"/>
      <c r="E485" s="50"/>
      <c r="F485" s="50"/>
      <c r="G485" s="50"/>
      <c r="H485" s="50"/>
      <c r="I485" s="50"/>
      <c r="J485" s="50"/>
      <c r="K485" s="50"/>
      <c r="L485" s="50"/>
      <c r="M485" s="51"/>
      <c r="N485" s="51"/>
      <c r="O485" s="50"/>
      <c r="P485" s="52"/>
      <c r="Q485" s="50"/>
      <c r="R485" s="51"/>
      <c r="S485" s="50"/>
      <c r="T485" s="50"/>
      <c r="U485" s="50"/>
    </row>
    <row r="486" ht="12.75" customHeight="1">
      <c r="A486" s="50"/>
      <c r="B486" s="50"/>
      <c r="C486" s="50"/>
      <c r="D486" s="50"/>
      <c r="E486" s="50"/>
      <c r="F486" s="50"/>
      <c r="G486" s="50"/>
      <c r="H486" s="50"/>
      <c r="I486" s="50"/>
      <c r="J486" s="50"/>
      <c r="K486" s="50"/>
      <c r="L486" s="50"/>
      <c r="M486" s="51"/>
      <c r="N486" s="51"/>
      <c r="O486" s="50"/>
      <c r="P486" s="52"/>
      <c r="Q486" s="50"/>
      <c r="R486" s="51"/>
      <c r="S486" s="50"/>
      <c r="T486" s="50"/>
      <c r="U486" s="50"/>
    </row>
    <row r="487" ht="12.75" customHeight="1">
      <c r="A487" s="50"/>
      <c r="B487" s="50"/>
      <c r="C487" s="50"/>
      <c r="D487" s="50"/>
      <c r="E487" s="50"/>
      <c r="F487" s="50"/>
      <c r="G487" s="50"/>
      <c r="H487" s="50"/>
      <c r="I487" s="50"/>
      <c r="J487" s="50"/>
      <c r="K487" s="50"/>
      <c r="L487" s="50"/>
      <c r="M487" s="51"/>
      <c r="N487" s="51"/>
      <c r="O487" s="50"/>
      <c r="P487" s="52"/>
      <c r="Q487" s="50"/>
      <c r="R487" s="51"/>
      <c r="S487" s="50"/>
      <c r="T487" s="50"/>
      <c r="U487" s="50"/>
    </row>
    <row r="488" ht="12.75" customHeight="1">
      <c r="A488" s="50"/>
      <c r="B488" s="50"/>
      <c r="C488" s="50"/>
      <c r="D488" s="50"/>
      <c r="E488" s="50"/>
      <c r="F488" s="50"/>
      <c r="G488" s="50"/>
      <c r="H488" s="50"/>
      <c r="I488" s="50"/>
      <c r="J488" s="50"/>
      <c r="K488" s="50"/>
      <c r="L488" s="50"/>
      <c r="M488" s="51"/>
      <c r="N488" s="51"/>
      <c r="O488" s="50"/>
      <c r="P488" s="52"/>
      <c r="Q488" s="50"/>
      <c r="R488" s="51"/>
      <c r="S488" s="50"/>
      <c r="T488" s="50"/>
      <c r="U488" s="50"/>
    </row>
    <row r="489" ht="12.75" customHeight="1">
      <c r="A489" s="50"/>
      <c r="B489" s="50"/>
      <c r="C489" s="50"/>
      <c r="D489" s="50"/>
      <c r="E489" s="50"/>
      <c r="F489" s="50"/>
      <c r="G489" s="50"/>
      <c r="H489" s="50"/>
      <c r="I489" s="50"/>
      <c r="J489" s="50"/>
      <c r="K489" s="50"/>
      <c r="L489" s="50"/>
      <c r="M489" s="51"/>
      <c r="N489" s="51"/>
      <c r="O489" s="50"/>
      <c r="P489" s="52"/>
      <c r="Q489" s="50"/>
      <c r="R489" s="51"/>
      <c r="S489" s="50"/>
      <c r="T489" s="50"/>
      <c r="U489" s="50"/>
    </row>
    <row r="490" ht="12.75" customHeight="1">
      <c r="A490" s="50"/>
      <c r="B490" s="50"/>
      <c r="C490" s="50"/>
      <c r="D490" s="50"/>
      <c r="E490" s="50"/>
      <c r="F490" s="50"/>
      <c r="G490" s="50"/>
      <c r="H490" s="50"/>
      <c r="I490" s="50"/>
      <c r="J490" s="50"/>
      <c r="K490" s="50"/>
      <c r="L490" s="50"/>
      <c r="M490" s="51"/>
      <c r="N490" s="51"/>
      <c r="O490" s="50"/>
      <c r="P490" s="52"/>
      <c r="Q490" s="50"/>
      <c r="R490" s="51"/>
      <c r="S490" s="50"/>
      <c r="T490" s="50"/>
      <c r="U490" s="50"/>
    </row>
    <row r="491" ht="12.75" customHeight="1">
      <c r="A491" s="50"/>
      <c r="B491" s="50"/>
      <c r="C491" s="50"/>
      <c r="D491" s="50"/>
      <c r="E491" s="50"/>
      <c r="F491" s="50"/>
      <c r="G491" s="50"/>
      <c r="H491" s="50"/>
      <c r="I491" s="50"/>
      <c r="J491" s="50"/>
      <c r="K491" s="50"/>
      <c r="L491" s="50"/>
      <c r="M491" s="51"/>
      <c r="N491" s="51"/>
      <c r="O491" s="50"/>
      <c r="P491" s="52"/>
      <c r="Q491" s="50"/>
      <c r="R491" s="51"/>
      <c r="S491" s="50"/>
      <c r="T491" s="50"/>
      <c r="U491" s="50"/>
    </row>
    <row r="492" ht="12.75" customHeight="1">
      <c r="A492" s="50"/>
      <c r="B492" s="50"/>
      <c r="C492" s="50"/>
      <c r="D492" s="50"/>
      <c r="E492" s="50"/>
      <c r="F492" s="50"/>
      <c r="G492" s="50"/>
      <c r="H492" s="50"/>
      <c r="I492" s="50"/>
      <c r="J492" s="50"/>
      <c r="K492" s="50"/>
      <c r="L492" s="50"/>
      <c r="M492" s="51"/>
      <c r="N492" s="51"/>
      <c r="O492" s="50"/>
      <c r="P492" s="52"/>
      <c r="Q492" s="50"/>
      <c r="R492" s="51"/>
      <c r="S492" s="50"/>
      <c r="T492" s="50"/>
      <c r="U492" s="50"/>
    </row>
    <row r="493" ht="12.75" customHeight="1">
      <c r="A493" s="50"/>
      <c r="B493" s="50"/>
      <c r="C493" s="50"/>
      <c r="D493" s="50"/>
      <c r="E493" s="50"/>
      <c r="F493" s="50"/>
      <c r="G493" s="50"/>
      <c r="H493" s="50"/>
      <c r="I493" s="50"/>
      <c r="J493" s="50"/>
      <c r="K493" s="50"/>
      <c r="L493" s="50"/>
      <c r="M493" s="51"/>
      <c r="N493" s="51"/>
      <c r="O493" s="50"/>
      <c r="P493" s="52"/>
      <c r="Q493" s="50"/>
      <c r="R493" s="51"/>
      <c r="S493" s="50"/>
      <c r="T493" s="50"/>
      <c r="U493" s="50"/>
    </row>
    <row r="494" ht="12.75" customHeight="1">
      <c r="A494" s="50"/>
      <c r="B494" s="50"/>
      <c r="C494" s="50"/>
      <c r="D494" s="50"/>
      <c r="E494" s="50"/>
      <c r="F494" s="50"/>
      <c r="G494" s="50"/>
      <c r="H494" s="50"/>
      <c r="I494" s="50"/>
      <c r="J494" s="50"/>
      <c r="K494" s="50"/>
      <c r="L494" s="50"/>
      <c r="M494" s="51"/>
      <c r="N494" s="51"/>
      <c r="O494" s="50"/>
      <c r="P494" s="52"/>
      <c r="Q494" s="50"/>
      <c r="R494" s="51"/>
      <c r="S494" s="50"/>
      <c r="T494" s="50"/>
      <c r="U494" s="50"/>
    </row>
    <row r="495" ht="12.75" customHeight="1">
      <c r="A495" s="50"/>
      <c r="B495" s="50"/>
      <c r="C495" s="50"/>
      <c r="D495" s="50"/>
      <c r="E495" s="50"/>
      <c r="F495" s="50"/>
      <c r="G495" s="50"/>
      <c r="H495" s="50"/>
      <c r="I495" s="50"/>
      <c r="J495" s="50"/>
      <c r="K495" s="50"/>
      <c r="L495" s="50"/>
      <c r="M495" s="51"/>
      <c r="N495" s="51"/>
      <c r="O495" s="50"/>
      <c r="P495" s="52"/>
      <c r="Q495" s="50"/>
      <c r="R495" s="51"/>
      <c r="S495" s="50"/>
      <c r="T495" s="50"/>
      <c r="U495" s="50"/>
    </row>
    <row r="496" ht="12.75" customHeight="1">
      <c r="A496" s="50"/>
      <c r="B496" s="50"/>
      <c r="C496" s="50"/>
      <c r="D496" s="50"/>
      <c r="E496" s="50"/>
      <c r="F496" s="50"/>
      <c r="G496" s="50"/>
      <c r="H496" s="50"/>
      <c r="I496" s="50"/>
      <c r="J496" s="50"/>
      <c r="K496" s="50"/>
      <c r="L496" s="50"/>
      <c r="M496" s="51"/>
      <c r="N496" s="51"/>
      <c r="O496" s="50"/>
      <c r="P496" s="52"/>
      <c r="Q496" s="50"/>
      <c r="R496" s="51"/>
      <c r="S496" s="50"/>
      <c r="T496" s="50"/>
      <c r="U496" s="50"/>
    </row>
    <row r="497" ht="12.75" customHeight="1">
      <c r="A497" s="50"/>
      <c r="B497" s="50"/>
      <c r="C497" s="50"/>
      <c r="D497" s="50"/>
      <c r="E497" s="50"/>
      <c r="F497" s="50"/>
      <c r="G497" s="50"/>
      <c r="H497" s="50"/>
      <c r="I497" s="50"/>
      <c r="J497" s="50"/>
      <c r="K497" s="50"/>
      <c r="L497" s="50"/>
      <c r="M497" s="51"/>
      <c r="N497" s="51"/>
      <c r="O497" s="50"/>
      <c r="P497" s="52"/>
      <c r="Q497" s="50"/>
      <c r="R497" s="51"/>
      <c r="S497" s="50"/>
      <c r="T497" s="50"/>
      <c r="U497" s="50"/>
    </row>
    <row r="498" ht="12.75" customHeight="1">
      <c r="A498" s="50"/>
      <c r="B498" s="50"/>
      <c r="C498" s="50"/>
      <c r="D498" s="50"/>
      <c r="E498" s="50"/>
      <c r="F498" s="50"/>
      <c r="G498" s="50"/>
      <c r="H498" s="50"/>
      <c r="I498" s="50"/>
      <c r="J498" s="50"/>
      <c r="K498" s="50"/>
      <c r="L498" s="50"/>
      <c r="M498" s="51"/>
      <c r="N498" s="51"/>
      <c r="O498" s="50"/>
      <c r="P498" s="52"/>
      <c r="Q498" s="50"/>
      <c r="R498" s="51"/>
      <c r="S498" s="50"/>
      <c r="T498" s="50"/>
      <c r="U498" s="50"/>
    </row>
    <row r="499" ht="12.75" customHeight="1">
      <c r="A499" s="50"/>
      <c r="B499" s="50"/>
      <c r="C499" s="50"/>
      <c r="D499" s="50"/>
      <c r="E499" s="50"/>
      <c r="F499" s="50"/>
      <c r="G499" s="50"/>
      <c r="H499" s="50"/>
      <c r="I499" s="50"/>
      <c r="J499" s="50"/>
      <c r="K499" s="50"/>
      <c r="L499" s="50"/>
      <c r="M499" s="51"/>
      <c r="N499" s="51"/>
      <c r="O499" s="50"/>
      <c r="P499" s="52"/>
      <c r="Q499" s="50"/>
      <c r="R499" s="51"/>
      <c r="S499" s="50"/>
      <c r="T499" s="50"/>
      <c r="U499" s="50"/>
    </row>
    <row r="500" ht="12.75" customHeight="1">
      <c r="A500" s="50"/>
      <c r="B500" s="50"/>
      <c r="C500" s="50"/>
      <c r="D500" s="50"/>
      <c r="E500" s="50"/>
      <c r="F500" s="50"/>
      <c r="G500" s="50"/>
      <c r="H500" s="50"/>
      <c r="I500" s="50"/>
      <c r="J500" s="50"/>
      <c r="K500" s="50"/>
      <c r="L500" s="50"/>
      <c r="M500" s="51"/>
      <c r="N500" s="51"/>
      <c r="O500" s="50"/>
      <c r="P500" s="52"/>
      <c r="Q500" s="50"/>
      <c r="R500" s="51"/>
      <c r="S500" s="50"/>
      <c r="T500" s="50"/>
      <c r="U500" s="50"/>
    </row>
    <row r="501" ht="12.75" customHeight="1">
      <c r="A501" s="50"/>
      <c r="B501" s="50"/>
      <c r="C501" s="50"/>
      <c r="D501" s="50"/>
      <c r="E501" s="50"/>
      <c r="F501" s="50"/>
      <c r="G501" s="50"/>
      <c r="H501" s="50"/>
      <c r="I501" s="50"/>
      <c r="J501" s="50"/>
      <c r="K501" s="50"/>
      <c r="L501" s="50"/>
      <c r="M501" s="51"/>
      <c r="N501" s="51"/>
      <c r="O501" s="50"/>
      <c r="P501" s="52"/>
      <c r="Q501" s="50"/>
      <c r="R501" s="51"/>
      <c r="S501" s="50"/>
      <c r="T501" s="50"/>
      <c r="U501" s="50"/>
    </row>
    <row r="502" ht="12.75" customHeight="1">
      <c r="A502" s="50"/>
      <c r="B502" s="50"/>
      <c r="C502" s="50"/>
      <c r="D502" s="50"/>
      <c r="E502" s="50"/>
      <c r="F502" s="50"/>
      <c r="G502" s="50"/>
      <c r="H502" s="50"/>
      <c r="I502" s="50"/>
      <c r="J502" s="50"/>
      <c r="K502" s="50"/>
      <c r="L502" s="50"/>
      <c r="M502" s="51"/>
      <c r="N502" s="51"/>
      <c r="O502" s="50"/>
      <c r="P502" s="52"/>
      <c r="Q502" s="50"/>
      <c r="R502" s="51"/>
      <c r="S502" s="50"/>
      <c r="T502" s="50"/>
      <c r="U502" s="50"/>
    </row>
    <row r="503" ht="12.75" customHeight="1">
      <c r="A503" s="50"/>
      <c r="B503" s="50"/>
      <c r="C503" s="50"/>
      <c r="D503" s="50"/>
      <c r="E503" s="50"/>
      <c r="F503" s="50"/>
      <c r="G503" s="50"/>
      <c r="H503" s="50"/>
      <c r="I503" s="50"/>
      <c r="J503" s="50"/>
      <c r="K503" s="50"/>
      <c r="L503" s="50"/>
      <c r="M503" s="51"/>
      <c r="N503" s="51"/>
      <c r="O503" s="50"/>
      <c r="P503" s="52"/>
      <c r="Q503" s="50"/>
      <c r="R503" s="51"/>
      <c r="S503" s="50"/>
      <c r="T503" s="50"/>
      <c r="U503" s="50"/>
    </row>
    <row r="504" ht="12.75" customHeight="1">
      <c r="A504" s="50"/>
      <c r="B504" s="50"/>
      <c r="C504" s="50"/>
      <c r="D504" s="50"/>
      <c r="E504" s="50"/>
      <c r="F504" s="50"/>
      <c r="G504" s="50"/>
      <c r="H504" s="50"/>
      <c r="I504" s="50"/>
      <c r="J504" s="50"/>
      <c r="K504" s="50"/>
      <c r="L504" s="50"/>
      <c r="M504" s="51"/>
      <c r="N504" s="51"/>
      <c r="O504" s="50"/>
      <c r="P504" s="52"/>
      <c r="Q504" s="50"/>
      <c r="R504" s="51"/>
      <c r="S504" s="50"/>
      <c r="T504" s="50"/>
      <c r="U504" s="50"/>
    </row>
    <row r="505" ht="12.75" customHeight="1">
      <c r="A505" s="50"/>
      <c r="B505" s="50"/>
      <c r="C505" s="50"/>
      <c r="D505" s="50"/>
      <c r="E505" s="50"/>
      <c r="F505" s="50"/>
      <c r="G505" s="50"/>
      <c r="H505" s="50"/>
      <c r="I505" s="50"/>
      <c r="J505" s="50"/>
      <c r="K505" s="50"/>
      <c r="L505" s="50"/>
      <c r="M505" s="51"/>
      <c r="N505" s="51"/>
      <c r="O505" s="50"/>
      <c r="P505" s="52"/>
      <c r="Q505" s="50"/>
      <c r="R505" s="51"/>
      <c r="S505" s="50"/>
      <c r="T505" s="50"/>
      <c r="U505" s="50"/>
    </row>
    <row r="506" ht="12.75" customHeight="1">
      <c r="A506" s="50"/>
      <c r="B506" s="50"/>
      <c r="C506" s="50"/>
      <c r="D506" s="50"/>
      <c r="E506" s="50"/>
      <c r="F506" s="50"/>
      <c r="G506" s="50"/>
      <c r="H506" s="50"/>
      <c r="I506" s="50"/>
      <c r="J506" s="50"/>
      <c r="K506" s="50"/>
      <c r="L506" s="50"/>
      <c r="M506" s="51"/>
      <c r="N506" s="51"/>
      <c r="O506" s="50"/>
      <c r="P506" s="52"/>
      <c r="Q506" s="50"/>
      <c r="R506" s="51"/>
      <c r="S506" s="50"/>
      <c r="T506" s="50"/>
      <c r="U506" s="50"/>
    </row>
    <row r="507" ht="12.75" customHeight="1">
      <c r="A507" s="50"/>
      <c r="B507" s="50"/>
      <c r="C507" s="50"/>
      <c r="D507" s="50"/>
      <c r="E507" s="50"/>
      <c r="F507" s="50"/>
      <c r="G507" s="50"/>
      <c r="H507" s="50"/>
      <c r="I507" s="50"/>
      <c r="J507" s="50"/>
      <c r="K507" s="50"/>
      <c r="L507" s="50"/>
      <c r="M507" s="51"/>
      <c r="N507" s="51"/>
      <c r="O507" s="50"/>
      <c r="P507" s="52"/>
      <c r="Q507" s="50"/>
      <c r="R507" s="51"/>
      <c r="S507" s="50"/>
      <c r="T507" s="50"/>
      <c r="U507" s="50"/>
    </row>
    <row r="508" ht="12.75" customHeight="1">
      <c r="A508" s="50"/>
      <c r="B508" s="50"/>
      <c r="C508" s="50"/>
      <c r="D508" s="50"/>
      <c r="E508" s="50"/>
      <c r="F508" s="50"/>
      <c r="G508" s="50"/>
      <c r="H508" s="50"/>
      <c r="I508" s="50"/>
      <c r="J508" s="50"/>
      <c r="K508" s="50"/>
      <c r="L508" s="50"/>
      <c r="M508" s="51"/>
      <c r="N508" s="51"/>
      <c r="O508" s="50"/>
      <c r="P508" s="52"/>
      <c r="Q508" s="50"/>
      <c r="R508" s="51"/>
      <c r="S508" s="50"/>
      <c r="T508" s="50"/>
      <c r="U508" s="50"/>
    </row>
    <row r="509" ht="12.75" customHeight="1">
      <c r="A509" s="50"/>
      <c r="B509" s="50"/>
      <c r="C509" s="50"/>
      <c r="D509" s="50"/>
      <c r="E509" s="50"/>
      <c r="F509" s="50"/>
      <c r="G509" s="50"/>
      <c r="H509" s="50"/>
      <c r="I509" s="50"/>
      <c r="J509" s="50"/>
      <c r="K509" s="50"/>
      <c r="L509" s="50"/>
      <c r="M509" s="51"/>
      <c r="N509" s="51"/>
      <c r="O509" s="50"/>
      <c r="P509" s="52"/>
      <c r="Q509" s="50"/>
      <c r="R509" s="51"/>
      <c r="S509" s="50"/>
      <c r="T509" s="50"/>
      <c r="U509" s="50"/>
    </row>
    <row r="510" ht="12.75" customHeight="1">
      <c r="A510" s="50"/>
      <c r="B510" s="50"/>
      <c r="C510" s="50"/>
      <c r="D510" s="50"/>
      <c r="E510" s="50"/>
      <c r="F510" s="50"/>
      <c r="G510" s="50"/>
      <c r="H510" s="50"/>
      <c r="I510" s="50"/>
      <c r="J510" s="50"/>
      <c r="K510" s="50"/>
      <c r="L510" s="50"/>
      <c r="M510" s="51"/>
      <c r="N510" s="51"/>
      <c r="O510" s="50"/>
      <c r="P510" s="52"/>
      <c r="Q510" s="50"/>
      <c r="R510" s="51"/>
      <c r="S510" s="50"/>
      <c r="T510" s="50"/>
      <c r="U510" s="50"/>
    </row>
    <row r="511" ht="12.75" customHeight="1">
      <c r="A511" s="50"/>
      <c r="B511" s="50"/>
      <c r="C511" s="50"/>
      <c r="D511" s="50"/>
      <c r="E511" s="50"/>
      <c r="F511" s="50"/>
      <c r="G511" s="50"/>
      <c r="H511" s="50"/>
      <c r="I511" s="50"/>
      <c r="J511" s="50"/>
      <c r="K511" s="50"/>
      <c r="L511" s="50"/>
      <c r="M511" s="51"/>
      <c r="N511" s="51"/>
      <c r="O511" s="50"/>
      <c r="P511" s="52"/>
      <c r="Q511" s="50"/>
      <c r="R511" s="51"/>
      <c r="S511" s="50"/>
      <c r="T511" s="50"/>
      <c r="U511" s="50"/>
    </row>
    <row r="512" ht="12.75" customHeight="1">
      <c r="A512" s="50"/>
      <c r="B512" s="50"/>
      <c r="C512" s="50"/>
      <c r="D512" s="50"/>
      <c r="E512" s="50"/>
      <c r="F512" s="50"/>
      <c r="G512" s="50"/>
      <c r="H512" s="50"/>
      <c r="I512" s="50"/>
      <c r="J512" s="50"/>
      <c r="K512" s="50"/>
      <c r="L512" s="50"/>
      <c r="M512" s="51"/>
      <c r="N512" s="51"/>
      <c r="O512" s="50"/>
      <c r="P512" s="52"/>
      <c r="Q512" s="50"/>
      <c r="R512" s="51"/>
      <c r="S512" s="50"/>
      <c r="T512" s="50"/>
      <c r="U512" s="50"/>
    </row>
    <row r="513" ht="12.75" customHeight="1">
      <c r="A513" s="50"/>
      <c r="B513" s="50"/>
      <c r="C513" s="50"/>
      <c r="D513" s="50"/>
      <c r="E513" s="50"/>
      <c r="F513" s="50"/>
      <c r="G513" s="50"/>
      <c r="H513" s="50"/>
      <c r="I513" s="50"/>
      <c r="J513" s="50"/>
      <c r="K513" s="50"/>
      <c r="L513" s="50"/>
      <c r="M513" s="51"/>
      <c r="N513" s="51"/>
      <c r="O513" s="50"/>
      <c r="P513" s="52"/>
      <c r="Q513" s="50"/>
      <c r="R513" s="51"/>
      <c r="S513" s="50"/>
      <c r="T513" s="50"/>
      <c r="U513" s="50"/>
    </row>
    <row r="514" ht="12.75" customHeight="1">
      <c r="A514" s="50"/>
      <c r="B514" s="50"/>
      <c r="C514" s="50"/>
      <c r="D514" s="50"/>
      <c r="E514" s="50"/>
      <c r="F514" s="50"/>
      <c r="G514" s="50"/>
      <c r="H514" s="50"/>
      <c r="I514" s="50"/>
      <c r="J514" s="50"/>
      <c r="K514" s="50"/>
      <c r="L514" s="50"/>
      <c r="M514" s="51"/>
      <c r="N514" s="51"/>
      <c r="O514" s="50"/>
      <c r="P514" s="52"/>
      <c r="Q514" s="50"/>
      <c r="R514" s="51"/>
      <c r="S514" s="50"/>
      <c r="T514" s="50"/>
      <c r="U514" s="50"/>
    </row>
    <row r="515" ht="12.75" customHeight="1">
      <c r="A515" s="50"/>
      <c r="B515" s="50"/>
      <c r="C515" s="50"/>
      <c r="D515" s="50"/>
      <c r="E515" s="50"/>
      <c r="F515" s="50"/>
      <c r="G515" s="50"/>
      <c r="H515" s="50"/>
      <c r="I515" s="50"/>
      <c r="J515" s="50"/>
      <c r="K515" s="50"/>
      <c r="L515" s="50"/>
      <c r="M515" s="51"/>
      <c r="N515" s="51"/>
      <c r="O515" s="50"/>
      <c r="P515" s="52"/>
      <c r="Q515" s="50"/>
      <c r="R515" s="51"/>
      <c r="S515" s="50"/>
      <c r="T515" s="50"/>
      <c r="U515" s="50"/>
    </row>
    <row r="516" ht="12.75" customHeight="1">
      <c r="A516" s="50"/>
      <c r="B516" s="50"/>
      <c r="C516" s="50"/>
      <c r="D516" s="50"/>
      <c r="E516" s="50"/>
      <c r="F516" s="50"/>
      <c r="G516" s="50"/>
      <c r="H516" s="50"/>
      <c r="I516" s="50"/>
      <c r="J516" s="50"/>
      <c r="K516" s="50"/>
      <c r="L516" s="50"/>
      <c r="M516" s="51"/>
      <c r="N516" s="51"/>
      <c r="O516" s="50"/>
      <c r="P516" s="52"/>
      <c r="Q516" s="50"/>
      <c r="R516" s="51"/>
      <c r="S516" s="50"/>
      <c r="T516" s="50"/>
      <c r="U516" s="50"/>
    </row>
    <row r="517" ht="12.75" customHeight="1">
      <c r="A517" s="50"/>
      <c r="B517" s="50"/>
      <c r="C517" s="50"/>
      <c r="D517" s="50"/>
      <c r="E517" s="50"/>
      <c r="F517" s="50"/>
      <c r="G517" s="50"/>
      <c r="H517" s="50"/>
      <c r="I517" s="50"/>
      <c r="J517" s="50"/>
      <c r="K517" s="50"/>
      <c r="L517" s="50"/>
      <c r="M517" s="51"/>
      <c r="N517" s="51"/>
      <c r="O517" s="50"/>
      <c r="P517" s="52"/>
      <c r="Q517" s="50"/>
      <c r="R517" s="51"/>
      <c r="S517" s="50"/>
      <c r="T517" s="50"/>
      <c r="U517" s="50"/>
    </row>
    <row r="518" ht="12.75" customHeight="1">
      <c r="A518" s="50"/>
      <c r="B518" s="50"/>
      <c r="C518" s="50"/>
      <c r="D518" s="50"/>
      <c r="E518" s="50"/>
      <c r="F518" s="50"/>
      <c r="G518" s="50"/>
      <c r="H518" s="50"/>
      <c r="I518" s="50"/>
      <c r="J518" s="50"/>
      <c r="K518" s="50"/>
      <c r="L518" s="50"/>
      <c r="M518" s="51"/>
      <c r="N518" s="51"/>
      <c r="O518" s="50"/>
      <c r="P518" s="52"/>
      <c r="Q518" s="50"/>
      <c r="R518" s="51"/>
      <c r="S518" s="50"/>
      <c r="T518" s="50"/>
      <c r="U518" s="50"/>
    </row>
    <row r="519" ht="12.75" customHeight="1">
      <c r="A519" s="50"/>
      <c r="B519" s="50"/>
      <c r="C519" s="50"/>
      <c r="D519" s="50"/>
      <c r="E519" s="50"/>
      <c r="F519" s="50"/>
      <c r="G519" s="50"/>
      <c r="H519" s="50"/>
      <c r="I519" s="50"/>
      <c r="J519" s="50"/>
      <c r="K519" s="50"/>
      <c r="L519" s="50"/>
      <c r="M519" s="51"/>
      <c r="N519" s="51"/>
      <c r="O519" s="50"/>
      <c r="P519" s="52"/>
      <c r="Q519" s="50"/>
      <c r="R519" s="51"/>
      <c r="S519" s="50"/>
      <c r="T519" s="50"/>
      <c r="U519" s="50"/>
    </row>
    <row r="520" ht="12.75" customHeight="1">
      <c r="A520" s="50"/>
      <c r="B520" s="50"/>
      <c r="C520" s="50"/>
      <c r="D520" s="50"/>
      <c r="E520" s="50"/>
      <c r="F520" s="50"/>
      <c r="G520" s="50"/>
      <c r="H520" s="50"/>
      <c r="I520" s="50"/>
      <c r="J520" s="50"/>
      <c r="K520" s="50"/>
      <c r="L520" s="50"/>
      <c r="M520" s="51"/>
      <c r="N520" s="51"/>
      <c r="O520" s="50"/>
      <c r="P520" s="52"/>
      <c r="Q520" s="50"/>
      <c r="R520" s="51"/>
      <c r="S520" s="50"/>
      <c r="T520" s="50"/>
      <c r="U520" s="50"/>
    </row>
    <row r="521" ht="12.75" customHeight="1">
      <c r="A521" s="50"/>
      <c r="B521" s="50"/>
      <c r="C521" s="50"/>
      <c r="D521" s="50"/>
      <c r="E521" s="50"/>
      <c r="F521" s="50"/>
      <c r="G521" s="50"/>
      <c r="H521" s="50"/>
      <c r="I521" s="50"/>
      <c r="J521" s="50"/>
      <c r="K521" s="50"/>
      <c r="L521" s="50"/>
      <c r="M521" s="51"/>
      <c r="N521" s="51"/>
      <c r="O521" s="50"/>
      <c r="P521" s="52"/>
      <c r="Q521" s="50"/>
      <c r="R521" s="51"/>
      <c r="S521" s="50"/>
      <c r="T521" s="50"/>
      <c r="U521" s="50"/>
    </row>
    <row r="522" ht="12.75" customHeight="1">
      <c r="A522" s="50"/>
      <c r="B522" s="50"/>
      <c r="C522" s="50"/>
      <c r="D522" s="50"/>
      <c r="E522" s="50"/>
      <c r="F522" s="50"/>
      <c r="G522" s="50"/>
      <c r="H522" s="50"/>
      <c r="I522" s="50"/>
      <c r="J522" s="50"/>
      <c r="K522" s="50"/>
      <c r="L522" s="50"/>
      <c r="M522" s="51"/>
      <c r="N522" s="51"/>
      <c r="O522" s="50"/>
      <c r="P522" s="52"/>
      <c r="Q522" s="50"/>
      <c r="R522" s="51"/>
      <c r="S522" s="50"/>
      <c r="T522" s="50"/>
      <c r="U522" s="50"/>
    </row>
    <row r="523" ht="12.75" customHeight="1">
      <c r="A523" s="50"/>
      <c r="B523" s="50"/>
      <c r="C523" s="50"/>
      <c r="D523" s="50"/>
      <c r="E523" s="50"/>
      <c r="F523" s="50"/>
      <c r="G523" s="50"/>
      <c r="H523" s="50"/>
      <c r="I523" s="50"/>
      <c r="J523" s="50"/>
      <c r="K523" s="50"/>
      <c r="L523" s="50"/>
      <c r="M523" s="51"/>
      <c r="N523" s="51"/>
      <c r="O523" s="50"/>
      <c r="P523" s="52"/>
      <c r="Q523" s="50"/>
      <c r="R523" s="51"/>
      <c r="S523" s="50"/>
      <c r="T523" s="50"/>
      <c r="U523" s="50"/>
    </row>
    <row r="524" ht="12.75" customHeight="1">
      <c r="A524" s="50"/>
      <c r="B524" s="50"/>
      <c r="C524" s="50"/>
      <c r="D524" s="50"/>
      <c r="E524" s="50"/>
      <c r="F524" s="50"/>
      <c r="G524" s="50"/>
      <c r="H524" s="50"/>
      <c r="I524" s="50"/>
      <c r="J524" s="50"/>
      <c r="K524" s="50"/>
      <c r="L524" s="50"/>
      <c r="M524" s="51"/>
      <c r="N524" s="51"/>
      <c r="O524" s="50"/>
      <c r="P524" s="52"/>
      <c r="Q524" s="50"/>
      <c r="R524" s="51"/>
      <c r="S524" s="50"/>
      <c r="T524" s="50"/>
      <c r="U524" s="50"/>
    </row>
    <row r="525" ht="12.75" customHeight="1">
      <c r="A525" s="50"/>
      <c r="B525" s="50"/>
      <c r="C525" s="50"/>
      <c r="D525" s="50"/>
      <c r="E525" s="50"/>
      <c r="F525" s="50"/>
      <c r="G525" s="50"/>
      <c r="H525" s="50"/>
      <c r="I525" s="50"/>
      <c r="J525" s="50"/>
      <c r="K525" s="50"/>
      <c r="L525" s="50"/>
      <c r="M525" s="51"/>
      <c r="N525" s="51"/>
      <c r="O525" s="50"/>
      <c r="P525" s="52"/>
      <c r="Q525" s="50"/>
      <c r="R525" s="51"/>
      <c r="S525" s="50"/>
      <c r="T525" s="50"/>
      <c r="U525" s="50"/>
    </row>
    <row r="526" ht="12.75" customHeight="1">
      <c r="A526" s="50"/>
      <c r="B526" s="50"/>
      <c r="C526" s="50"/>
      <c r="D526" s="50"/>
      <c r="E526" s="50"/>
      <c r="F526" s="50"/>
      <c r="G526" s="50"/>
      <c r="H526" s="50"/>
      <c r="I526" s="50"/>
      <c r="J526" s="50"/>
      <c r="K526" s="50"/>
      <c r="L526" s="50"/>
      <c r="M526" s="51"/>
      <c r="N526" s="51"/>
      <c r="O526" s="50"/>
      <c r="P526" s="52"/>
      <c r="Q526" s="50"/>
      <c r="R526" s="51"/>
      <c r="S526" s="50"/>
      <c r="T526" s="50"/>
      <c r="U526" s="50"/>
    </row>
    <row r="527" ht="12.75" customHeight="1">
      <c r="A527" s="50"/>
      <c r="B527" s="50"/>
      <c r="C527" s="50"/>
      <c r="D527" s="50"/>
      <c r="E527" s="50"/>
      <c r="F527" s="50"/>
      <c r="G527" s="50"/>
      <c r="H527" s="50"/>
      <c r="I527" s="50"/>
      <c r="J527" s="50"/>
      <c r="K527" s="50"/>
      <c r="L527" s="50"/>
      <c r="M527" s="51"/>
      <c r="N527" s="51"/>
      <c r="O527" s="50"/>
      <c r="P527" s="52"/>
      <c r="Q527" s="50"/>
      <c r="R527" s="51"/>
      <c r="S527" s="50"/>
      <c r="T527" s="50"/>
      <c r="U527" s="50"/>
    </row>
    <row r="528" ht="12.75" customHeight="1">
      <c r="A528" s="50"/>
      <c r="B528" s="50"/>
      <c r="C528" s="50"/>
      <c r="D528" s="50"/>
      <c r="E528" s="50"/>
      <c r="F528" s="50"/>
      <c r="G528" s="50"/>
      <c r="H528" s="50"/>
      <c r="I528" s="50"/>
      <c r="J528" s="50"/>
      <c r="K528" s="50"/>
      <c r="L528" s="50"/>
      <c r="M528" s="51"/>
      <c r="N528" s="51"/>
      <c r="O528" s="50"/>
      <c r="P528" s="52"/>
      <c r="Q528" s="50"/>
      <c r="R528" s="51"/>
      <c r="S528" s="50"/>
      <c r="T528" s="50"/>
      <c r="U528" s="50"/>
    </row>
    <row r="529" ht="12.75" customHeight="1">
      <c r="A529" s="50"/>
      <c r="B529" s="50"/>
      <c r="C529" s="50"/>
      <c r="D529" s="50"/>
      <c r="E529" s="50"/>
      <c r="F529" s="50"/>
      <c r="G529" s="50"/>
      <c r="H529" s="50"/>
      <c r="I529" s="50"/>
      <c r="J529" s="50"/>
      <c r="K529" s="50"/>
      <c r="L529" s="50"/>
      <c r="M529" s="51"/>
      <c r="N529" s="51"/>
      <c r="O529" s="50"/>
      <c r="P529" s="52"/>
      <c r="Q529" s="50"/>
      <c r="R529" s="51"/>
      <c r="S529" s="50"/>
      <c r="T529" s="50"/>
      <c r="U529" s="50"/>
    </row>
    <row r="530" ht="12.75" customHeight="1">
      <c r="A530" s="50"/>
      <c r="B530" s="50"/>
      <c r="C530" s="50"/>
      <c r="D530" s="50"/>
      <c r="E530" s="50"/>
      <c r="F530" s="50"/>
      <c r="G530" s="50"/>
      <c r="H530" s="50"/>
      <c r="I530" s="50"/>
      <c r="J530" s="50"/>
      <c r="K530" s="50"/>
      <c r="L530" s="50"/>
      <c r="M530" s="51"/>
      <c r="N530" s="51"/>
      <c r="O530" s="50"/>
      <c r="P530" s="52"/>
      <c r="Q530" s="50"/>
      <c r="R530" s="51"/>
      <c r="S530" s="50"/>
      <c r="T530" s="50"/>
      <c r="U530" s="50"/>
    </row>
    <row r="531" ht="12.75" customHeight="1">
      <c r="A531" s="50"/>
      <c r="B531" s="50"/>
      <c r="C531" s="50"/>
      <c r="D531" s="50"/>
      <c r="E531" s="50"/>
      <c r="F531" s="50"/>
      <c r="G531" s="50"/>
      <c r="H531" s="50"/>
      <c r="I531" s="50"/>
      <c r="J531" s="50"/>
      <c r="K531" s="50"/>
      <c r="L531" s="50"/>
      <c r="M531" s="51"/>
      <c r="N531" s="51"/>
      <c r="O531" s="50"/>
      <c r="P531" s="52"/>
      <c r="Q531" s="50"/>
      <c r="R531" s="51"/>
      <c r="S531" s="50"/>
      <c r="T531" s="50"/>
      <c r="U531" s="50"/>
    </row>
    <row r="532" ht="12.75" customHeight="1">
      <c r="A532" s="50"/>
      <c r="B532" s="50"/>
      <c r="C532" s="50"/>
      <c r="D532" s="50"/>
      <c r="E532" s="50"/>
      <c r="F532" s="50"/>
      <c r="G532" s="50"/>
      <c r="H532" s="50"/>
      <c r="I532" s="50"/>
      <c r="J532" s="50"/>
      <c r="K532" s="50"/>
      <c r="L532" s="50"/>
      <c r="M532" s="51"/>
      <c r="N532" s="51"/>
      <c r="O532" s="50"/>
      <c r="P532" s="52"/>
      <c r="Q532" s="50"/>
      <c r="R532" s="51"/>
      <c r="S532" s="50"/>
      <c r="T532" s="50"/>
      <c r="U532" s="50"/>
    </row>
    <row r="533" ht="12.75" customHeight="1">
      <c r="A533" s="50"/>
      <c r="B533" s="50"/>
      <c r="C533" s="50"/>
      <c r="D533" s="50"/>
      <c r="E533" s="50"/>
      <c r="F533" s="50"/>
      <c r="G533" s="50"/>
      <c r="H533" s="50"/>
      <c r="I533" s="50"/>
      <c r="J533" s="50"/>
      <c r="K533" s="50"/>
      <c r="L533" s="50"/>
      <c r="M533" s="51"/>
      <c r="N533" s="51"/>
      <c r="O533" s="50"/>
      <c r="P533" s="52"/>
      <c r="Q533" s="50"/>
      <c r="R533" s="51"/>
      <c r="S533" s="50"/>
      <c r="T533" s="50"/>
      <c r="U533" s="50"/>
    </row>
    <row r="534" ht="12.75" customHeight="1">
      <c r="A534" s="50"/>
      <c r="B534" s="50"/>
      <c r="C534" s="50"/>
      <c r="D534" s="50"/>
      <c r="E534" s="50"/>
      <c r="F534" s="50"/>
      <c r="G534" s="50"/>
      <c r="H534" s="50"/>
      <c r="I534" s="50"/>
      <c r="J534" s="50"/>
      <c r="K534" s="50"/>
      <c r="L534" s="50"/>
      <c r="M534" s="51"/>
      <c r="N534" s="51"/>
      <c r="O534" s="50"/>
      <c r="P534" s="52"/>
      <c r="Q534" s="50"/>
      <c r="R534" s="51"/>
      <c r="S534" s="50"/>
      <c r="T534" s="50"/>
      <c r="U534" s="50"/>
    </row>
    <row r="535" ht="12.75" customHeight="1">
      <c r="A535" s="50"/>
      <c r="B535" s="50"/>
      <c r="C535" s="50"/>
      <c r="D535" s="50"/>
      <c r="E535" s="50"/>
      <c r="F535" s="50"/>
      <c r="G535" s="50"/>
      <c r="H535" s="50"/>
      <c r="I535" s="50"/>
      <c r="J535" s="50"/>
      <c r="K535" s="50"/>
      <c r="L535" s="50"/>
      <c r="M535" s="51"/>
      <c r="N535" s="51"/>
      <c r="O535" s="50"/>
      <c r="P535" s="52"/>
      <c r="Q535" s="50"/>
      <c r="R535" s="51"/>
      <c r="S535" s="50"/>
      <c r="T535" s="50"/>
      <c r="U535" s="50"/>
    </row>
    <row r="536" ht="12.75" customHeight="1">
      <c r="A536" s="50"/>
      <c r="B536" s="50"/>
      <c r="C536" s="50"/>
      <c r="D536" s="50"/>
      <c r="E536" s="50"/>
      <c r="F536" s="50"/>
      <c r="G536" s="50"/>
      <c r="H536" s="50"/>
      <c r="I536" s="50"/>
      <c r="J536" s="50"/>
      <c r="K536" s="50"/>
      <c r="L536" s="50"/>
      <c r="M536" s="51"/>
      <c r="N536" s="51"/>
      <c r="O536" s="50"/>
      <c r="P536" s="52"/>
      <c r="Q536" s="50"/>
      <c r="R536" s="51"/>
      <c r="S536" s="50"/>
      <c r="T536" s="50"/>
      <c r="U536" s="50"/>
    </row>
    <row r="537" ht="12.75" customHeight="1">
      <c r="A537" s="50"/>
      <c r="B537" s="50"/>
      <c r="C537" s="50"/>
      <c r="D537" s="50"/>
      <c r="E537" s="50"/>
      <c r="F537" s="50"/>
      <c r="G537" s="50"/>
      <c r="H537" s="50"/>
      <c r="I537" s="50"/>
      <c r="J537" s="50"/>
      <c r="K537" s="50"/>
      <c r="L537" s="50"/>
      <c r="M537" s="51"/>
      <c r="N537" s="51"/>
      <c r="O537" s="50"/>
      <c r="P537" s="52"/>
      <c r="Q537" s="50"/>
      <c r="R537" s="51"/>
      <c r="S537" s="50"/>
      <c r="T537" s="50"/>
      <c r="U537" s="50"/>
    </row>
    <row r="538" ht="12.75" customHeight="1">
      <c r="A538" s="50"/>
      <c r="B538" s="50"/>
      <c r="C538" s="50"/>
      <c r="D538" s="50"/>
      <c r="E538" s="50"/>
      <c r="F538" s="50"/>
      <c r="G538" s="50"/>
      <c r="H538" s="50"/>
      <c r="I538" s="50"/>
      <c r="J538" s="50"/>
      <c r="K538" s="50"/>
      <c r="L538" s="50"/>
      <c r="M538" s="51"/>
      <c r="N538" s="51"/>
      <c r="O538" s="50"/>
      <c r="P538" s="52"/>
      <c r="Q538" s="50"/>
      <c r="R538" s="51"/>
      <c r="S538" s="50"/>
      <c r="T538" s="50"/>
      <c r="U538" s="50"/>
    </row>
    <row r="539" ht="12.75" customHeight="1">
      <c r="A539" s="50"/>
      <c r="B539" s="50"/>
      <c r="C539" s="50"/>
      <c r="D539" s="50"/>
      <c r="E539" s="50"/>
      <c r="F539" s="50"/>
      <c r="G539" s="50"/>
      <c r="H539" s="50"/>
      <c r="I539" s="50"/>
      <c r="J539" s="50"/>
      <c r="K539" s="50"/>
      <c r="L539" s="50"/>
      <c r="M539" s="51"/>
      <c r="N539" s="51"/>
      <c r="O539" s="50"/>
      <c r="P539" s="52"/>
      <c r="Q539" s="50"/>
      <c r="R539" s="51"/>
      <c r="S539" s="50"/>
      <c r="T539" s="50"/>
      <c r="U539" s="50"/>
    </row>
    <row r="540" ht="12.75" customHeight="1">
      <c r="A540" s="50"/>
      <c r="B540" s="50"/>
      <c r="C540" s="50"/>
      <c r="D540" s="50"/>
      <c r="E540" s="50"/>
      <c r="F540" s="50"/>
      <c r="G540" s="50"/>
      <c r="H540" s="50"/>
      <c r="I540" s="50"/>
      <c r="J540" s="50"/>
      <c r="K540" s="50"/>
      <c r="L540" s="50"/>
      <c r="M540" s="51"/>
      <c r="N540" s="51"/>
      <c r="O540" s="50"/>
      <c r="P540" s="52"/>
      <c r="Q540" s="50"/>
      <c r="R540" s="51"/>
      <c r="S540" s="50"/>
      <c r="T540" s="50"/>
      <c r="U540" s="50"/>
    </row>
    <row r="541" ht="12.75" customHeight="1">
      <c r="A541" s="50"/>
      <c r="B541" s="50"/>
      <c r="C541" s="50"/>
      <c r="D541" s="50"/>
      <c r="E541" s="50"/>
      <c r="F541" s="50"/>
      <c r="G541" s="50"/>
      <c r="H541" s="50"/>
      <c r="I541" s="50"/>
      <c r="J541" s="50"/>
      <c r="K541" s="50"/>
      <c r="L541" s="50"/>
      <c r="M541" s="51"/>
      <c r="N541" s="51"/>
      <c r="O541" s="50"/>
      <c r="P541" s="52"/>
      <c r="Q541" s="50"/>
      <c r="R541" s="51"/>
      <c r="S541" s="50"/>
      <c r="T541" s="50"/>
      <c r="U541" s="50"/>
    </row>
    <row r="542" ht="12.75" customHeight="1">
      <c r="A542" s="50"/>
      <c r="B542" s="50"/>
      <c r="C542" s="50"/>
      <c r="D542" s="50"/>
      <c r="E542" s="50"/>
      <c r="F542" s="50"/>
      <c r="G542" s="50"/>
      <c r="H542" s="50"/>
      <c r="I542" s="50"/>
      <c r="J542" s="50"/>
      <c r="K542" s="50"/>
      <c r="L542" s="50"/>
      <c r="M542" s="51"/>
      <c r="N542" s="51"/>
      <c r="O542" s="50"/>
      <c r="P542" s="52"/>
      <c r="Q542" s="50"/>
      <c r="R542" s="51"/>
      <c r="S542" s="50"/>
      <c r="T542" s="50"/>
      <c r="U542" s="50"/>
    </row>
    <row r="543" ht="12.75" customHeight="1">
      <c r="A543" s="50"/>
      <c r="B543" s="50"/>
      <c r="C543" s="50"/>
      <c r="D543" s="50"/>
      <c r="E543" s="50"/>
      <c r="F543" s="50"/>
      <c r="G543" s="50"/>
      <c r="H543" s="50"/>
      <c r="I543" s="50"/>
      <c r="J543" s="50"/>
      <c r="K543" s="50"/>
      <c r="L543" s="50"/>
      <c r="M543" s="51"/>
      <c r="N543" s="51"/>
      <c r="O543" s="50"/>
      <c r="P543" s="52"/>
      <c r="Q543" s="50"/>
      <c r="R543" s="51"/>
      <c r="S543" s="50"/>
      <c r="T543" s="50"/>
      <c r="U543" s="50"/>
    </row>
    <row r="544" ht="12.75" customHeight="1">
      <c r="A544" s="50"/>
      <c r="B544" s="50"/>
      <c r="C544" s="50"/>
      <c r="D544" s="50"/>
      <c r="E544" s="50"/>
      <c r="F544" s="50"/>
      <c r="G544" s="50"/>
      <c r="H544" s="50"/>
      <c r="I544" s="50"/>
      <c r="J544" s="50"/>
      <c r="K544" s="50"/>
      <c r="L544" s="50"/>
      <c r="M544" s="51"/>
      <c r="N544" s="51"/>
      <c r="O544" s="50"/>
      <c r="P544" s="52"/>
      <c r="Q544" s="50"/>
      <c r="R544" s="51"/>
      <c r="S544" s="50"/>
      <c r="T544" s="50"/>
      <c r="U544" s="50"/>
    </row>
    <row r="545" ht="12.75" customHeight="1">
      <c r="A545" s="50"/>
      <c r="B545" s="50"/>
      <c r="C545" s="50"/>
      <c r="D545" s="50"/>
      <c r="E545" s="50"/>
      <c r="F545" s="50"/>
      <c r="G545" s="50"/>
      <c r="H545" s="50"/>
      <c r="I545" s="50"/>
      <c r="J545" s="50"/>
      <c r="K545" s="50"/>
      <c r="L545" s="50"/>
      <c r="M545" s="51"/>
      <c r="N545" s="51"/>
      <c r="O545" s="50"/>
      <c r="P545" s="52"/>
      <c r="Q545" s="50"/>
      <c r="R545" s="51"/>
      <c r="S545" s="50"/>
      <c r="T545" s="50"/>
      <c r="U545" s="50"/>
    </row>
    <row r="546" ht="12.75" customHeight="1">
      <c r="A546" s="50"/>
      <c r="B546" s="50"/>
      <c r="C546" s="50"/>
      <c r="D546" s="50"/>
      <c r="E546" s="50"/>
      <c r="F546" s="50"/>
      <c r="G546" s="50"/>
      <c r="H546" s="50"/>
      <c r="I546" s="50"/>
      <c r="J546" s="50"/>
      <c r="K546" s="50"/>
      <c r="L546" s="50"/>
      <c r="M546" s="51"/>
      <c r="N546" s="51"/>
      <c r="O546" s="50"/>
      <c r="P546" s="52"/>
      <c r="Q546" s="50"/>
      <c r="R546" s="51"/>
      <c r="S546" s="50"/>
      <c r="T546" s="50"/>
      <c r="U546" s="50"/>
    </row>
    <row r="547" ht="12.75" customHeight="1">
      <c r="A547" s="50"/>
      <c r="B547" s="50"/>
      <c r="C547" s="50"/>
      <c r="D547" s="50"/>
      <c r="E547" s="50"/>
      <c r="F547" s="50"/>
      <c r="G547" s="50"/>
      <c r="H547" s="50"/>
      <c r="I547" s="50"/>
      <c r="J547" s="50"/>
      <c r="K547" s="50"/>
      <c r="L547" s="50"/>
      <c r="M547" s="51"/>
      <c r="N547" s="51"/>
      <c r="O547" s="50"/>
      <c r="P547" s="52"/>
      <c r="Q547" s="50"/>
      <c r="R547" s="51"/>
      <c r="S547" s="50"/>
      <c r="T547" s="50"/>
      <c r="U547" s="50"/>
    </row>
    <row r="548" ht="12.75" customHeight="1">
      <c r="A548" s="50"/>
      <c r="B548" s="50"/>
      <c r="C548" s="50"/>
      <c r="D548" s="50"/>
      <c r="E548" s="50"/>
      <c r="F548" s="50"/>
      <c r="G548" s="50"/>
      <c r="H548" s="50"/>
      <c r="I548" s="50"/>
      <c r="J548" s="50"/>
      <c r="K548" s="50"/>
      <c r="L548" s="50"/>
      <c r="M548" s="51"/>
      <c r="N548" s="51"/>
      <c r="O548" s="50"/>
      <c r="P548" s="52"/>
      <c r="Q548" s="50"/>
      <c r="R548" s="51"/>
      <c r="S548" s="50"/>
      <c r="T548" s="50"/>
      <c r="U548" s="50"/>
    </row>
    <row r="549" ht="12.75" customHeight="1">
      <c r="A549" s="50"/>
      <c r="B549" s="50"/>
      <c r="C549" s="50"/>
      <c r="D549" s="50"/>
      <c r="E549" s="50"/>
      <c r="F549" s="50"/>
      <c r="G549" s="50"/>
      <c r="H549" s="50"/>
      <c r="I549" s="50"/>
      <c r="J549" s="50"/>
      <c r="K549" s="50"/>
      <c r="L549" s="50"/>
      <c r="M549" s="51"/>
      <c r="N549" s="51"/>
      <c r="O549" s="50"/>
      <c r="P549" s="52"/>
      <c r="Q549" s="50"/>
      <c r="R549" s="51"/>
      <c r="S549" s="50"/>
      <c r="T549" s="50"/>
      <c r="U549" s="50"/>
    </row>
    <row r="550" ht="12.75" customHeight="1">
      <c r="A550" s="50"/>
      <c r="B550" s="50"/>
      <c r="C550" s="50"/>
      <c r="D550" s="50"/>
      <c r="E550" s="50"/>
      <c r="F550" s="50"/>
      <c r="G550" s="50"/>
      <c r="H550" s="50"/>
      <c r="I550" s="50"/>
      <c r="J550" s="50"/>
      <c r="K550" s="50"/>
      <c r="L550" s="50"/>
      <c r="M550" s="51"/>
      <c r="N550" s="51"/>
      <c r="O550" s="50"/>
      <c r="P550" s="52"/>
      <c r="Q550" s="50"/>
      <c r="R550" s="51"/>
      <c r="S550" s="50"/>
      <c r="T550" s="50"/>
      <c r="U550" s="50"/>
    </row>
    <row r="551" ht="12.75" customHeight="1">
      <c r="A551" s="50"/>
      <c r="B551" s="50"/>
      <c r="C551" s="50"/>
      <c r="D551" s="50"/>
      <c r="E551" s="50"/>
      <c r="F551" s="50"/>
      <c r="G551" s="50"/>
      <c r="H551" s="50"/>
      <c r="I551" s="50"/>
      <c r="J551" s="50"/>
      <c r="K551" s="50"/>
      <c r="L551" s="50"/>
      <c r="M551" s="51"/>
      <c r="N551" s="51"/>
      <c r="O551" s="50"/>
      <c r="P551" s="52"/>
      <c r="Q551" s="50"/>
      <c r="R551" s="51"/>
      <c r="S551" s="50"/>
      <c r="T551" s="50"/>
      <c r="U551" s="50"/>
    </row>
    <row r="552" ht="12.75" customHeight="1">
      <c r="A552" s="50"/>
      <c r="B552" s="50"/>
      <c r="C552" s="50"/>
      <c r="D552" s="50"/>
      <c r="E552" s="50"/>
      <c r="F552" s="50"/>
      <c r="G552" s="50"/>
      <c r="H552" s="50"/>
      <c r="I552" s="50"/>
      <c r="J552" s="50"/>
      <c r="K552" s="50"/>
      <c r="L552" s="50"/>
      <c r="M552" s="51"/>
      <c r="N552" s="51"/>
      <c r="O552" s="50"/>
      <c r="P552" s="52"/>
      <c r="Q552" s="50"/>
      <c r="R552" s="51"/>
      <c r="S552" s="50"/>
      <c r="T552" s="50"/>
      <c r="U552" s="50"/>
    </row>
    <row r="553" ht="12.75" customHeight="1">
      <c r="A553" s="50"/>
      <c r="B553" s="50"/>
      <c r="C553" s="50"/>
      <c r="D553" s="50"/>
      <c r="E553" s="50"/>
      <c r="F553" s="50"/>
      <c r="G553" s="50"/>
      <c r="H553" s="50"/>
      <c r="I553" s="50"/>
      <c r="J553" s="50"/>
      <c r="K553" s="50"/>
      <c r="L553" s="50"/>
      <c r="M553" s="51"/>
      <c r="N553" s="51"/>
      <c r="O553" s="50"/>
      <c r="P553" s="52"/>
      <c r="Q553" s="50"/>
      <c r="R553" s="51"/>
      <c r="S553" s="50"/>
      <c r="T553" s="50"/>
      <c r="U553" s="50"/>
    </row>
    <row r="554" ht="12.75" customHeight="1">
      <c r="A554" s="50"/>
      <c r="B554" s="50"/>
      <c r="C554" s="50"/>
      <c r="D554" s="50"/>
      <c r="E554" s="50"/>
      <c r="F554" s="50"/>
      <c r="G554" s="50"/>
      <c r="H554" s="50"/>
      <c r="I554" s="50"/>
      <c r="J554" s="50"/>
      <c r="K554" s="50"/>
      <c r="L554" s="50"/>
      <c r="M554" s="51"/>
      <c r="N554" s="51"/>
      <c r="O554" s="50"/>
      <c r="P554" s="52"/>
      <c r="Q554" s="50"/>
      <c r="R554" s="51"/>
      <c r="S554" s="50"/>
      <c r="T554" s="50"/>
      <c r="U554" s="50"/>
    </row>
    <row r="555" ht="12.75" customHeight="1">
      <c r="A555" s="50"/>
      <c r="B555" s="50"/>
      <c r="C555" s="50"/>
      <c r="D555" s="50"/>
      <c r="E555" s="50"/>
      <c r="F555" s="50"/>
      <c r="G555" s="50"/>
      <c r="H555" s="50"/>
      <c r="I555" s="50"/>
      <c r="J555" s="50"/>
      <c r="K555" s="50"/>
      <c r="L555" s="50"/>
      <c r="M555" s="51"/>
      <c r="N555" s="51"/>
      <c r="O555" s="50"/>
      <c r="P555" s="52"/>
      <c r="Q555" s="50"/>
      <c r="R555" s="51"/>
      <c r="S555" s="50"/>
      <c r="T555" s="50"/>
      <c r="U555" s="50"/>
    </row>
    <row r="556" ht="12.75" customHeight="1">
      <c r="A556" s="50"/>
      <c r="B556" s="50"/>
      <c r="C556" s="50"/>
      <c r="D556" s="50"/>
      <c r="E556" s="50"/>
      <c r="F556" s="50"/>
      <c r="G556" s="50"/>
      <c r="H556" s="50"/>
      <c r="I556" s="50"/>
      <c r="J556" s="50"/>
      <c r="K556" s="50"/>
      <c r="L556" s="50"/>
      <c r="M556" s="51"/>
      <c r="N556" s="51"/>
      <c r="O556" s="50"/>
      <c r="P556" s="52"/>
      <c r="Q556" s="50"/>
      <c r="R556" s="51"/>
      <c r="S556" s="50"/>
      <c r="T556" s="50"/>
      <c r="U556" s="50"/>
    </row>
    <row r="557" ht="12.75" customHeight="1">
      <c r="A557" s="50"/>
      <c r="B557" s="50"/>
      <c r="C557" s="50"/>
      <c r="D557" s="50"/>
      <c r="E557" s="50"/>
      <c r="F557" s="50"/>
      <c r="G557" s="50"/>
      <c r="H557" s="50"/>
      <c r="I557" s="50"/>
      <c r="J557" s="50"/>
      <c r="K557" s="50"/>
      <c r="L557" s="50"/>
      <c r="M557" s="51"/>
      <c r="N557" s="51"/>
      <c r="O557" s="50"/>
      <c r="P557" s="52"/>
      <c r="Q557" s="50"/>
      <c r="R557" s="51"/>
      <c r="S557" s="50"/>
      <c r="T557" s="50"/>
      <c r="U557" s="50"/>
    </row>
    <row r="558" ht="12.75" customHeight="1">
      <c r="A558" s="50"/>
      <c r="B558" s="50"/>
      <c r="C558" s="50"/>
      <c r="D558" s="50"/>
      <c r="E558" s="50"/>
      <c r="F558" s="50"/>
      <c r="G558" s="50"/>
      <c r="H558" s="50"/>
      <c r="I558" s="50"/>
      <c r="J558" s="50"/>
      <c r="K558" s="50"/>
      <c r="L558" s="50"/>
      <c r="M558" s="51"/>
      <c r="N558" s="51"/>
      <c r="O558" s="50"/>
      <c r="P558" s="52"/>
      <c r="Q558" s="50"/>
      <c r="R558" s="51"/>
      <c r="S558" s="50"/>
      <c r="T558" s="50"/>
      <c r="U558" s="50"/>
    </row>
    <row r="559" ht="12.75" customHeight="1">
      <c r="A559" s="50"/>
      <c r="B559" s="50"/>
      <c r="C559" s="50"/>
      <c r="D559" s="50"/>
      <c r="E559" s="50"/>
      <c r="F559" s="50"/>
      <c r="G559" s="50"/>
      <c r="H559" s="50"/>
      <c r="I559" s="50"/>
      <c r="J559" s="50"/>
      <c r="K559" s="50"/>
      <c r="L559" s="50"/>
      <c r="M559" s="51"/>
      <c r="N559" s="51"/>
      <c r="O559" s="50"/>
      <c r="P559" s="52"/>
      <c r="Q559" s="50"/>
      <c r="R559" s="51"/>
      <c r="S559" s="50"/>
      <c r="T559" s="50"/>
      <c r="U559" s="50"/>
    </row>
    <row r="560" ht="12.75" customHeight="1">
      <c r="A560" s="50"/>
      <c r="B560" s="50"/>
      <c r="C560" s="50"/>
      <c r="D560" s="50"/>
      <c r="E560" s="50"/>
      <c r="F560" s="50"/>
      <c r="G560" s="50"/>
      <c r="H560" s="50"/>
      <c r="I560" s="50"/>
      <c r="J560" s="50"/>
      <c r="K560" s="50"/>
      <c r="L560" s="50"/>
      <c r="M560" s="51"/>
      <c r="N560" s="51"/>
      <c r="O560" s="50"/>
      <c r="P560" s="52"/>
      <c r="Q560" s="50"/>
      <c r="R560" s="51"/>
      <c r="S560" s="50"/>
      <c r="T560" s="50"/>
      <c r="U560" s="50"/>
    </row>
    <row r="561" ht="12.75" customHeight="1">
      <c r="A561" s="50"/>
      <c r="B561" s="50"/>
      <c r="C561" s="50"/>
      <c r="D561" s="50"/>
      <c r="E561" s="50"/>
      <c r="F561" s="50"/>
      <c r="G561" s="50"/>
      <c r="H561" s="50"/>
      <c r="I561" s="50"/>
      <c r="J561" s="50"/>
      <c r="K561" s="50"/>
      <c r="L561" s="50"/>
      <c r="M561" s="51"/>
      <c r="N561" s="51"/>
      <c r="O561" s="50"/>
      <c r="P561" s="52"/>
      <c r="Q561" s="50"/>
      <c r="R561" s="51"/>
      <c r="S561" s="50"/>
      <c r="T561" s="50"/>
      <c r="U561" s="50"/>
    </row>
    <row r="562" ht="12.75" customHeight="1">
      <c r="A562" s="50"/>
      <c r="B562" s="50"/>
      <c r="C562" s="50"/>
      <c r="D562" s="50"/>
      <c r="E562" s="50"/>
      <c r="F562" s="50"/>
      <c r="G562" s="50"/>
      <c r="H562" s="50"/>
      <c r="I562" s="50"/>
      <c r="J562" s="50"/>
      <c r="K562" s="50"/>
      <c r="L562" s="50"/>
      <c r="M562" s="51"/>
      <c r="N562" s="51"/>
      <c r="O562" s="50"/>
      <c r="P562" s="52"/>
      <c r="Q562" s="50"/>
      <c r="R562" s="51"/>
      <c r="S562" s="50"/>
      <c r="T562" s="50"/>
      <c r="U562" s="50"/>
    </row>
    <row r="563" ht="12.75" customHeight="1">
      <c r="A563" s="50"/>
      <c r="B563" s="50"/>
      <c r="C563" s="50"/>
      <c r="D563" s="50"/>
      <c r="E563" s="50"/>
      <c r="F563" s="50"/>
      <c r="G563" s="50"/>
      <c r="H563" s="50"/>
      <c r="I563" s="50"/>
      <c r="J563" s="50"/>
      <c r="K563" s="50"/>
      <c r="L563" s="50"/>
      <c r="M563" s="51"/>
      <c r="N563" s="51"/>
      <c r="O563" s="50"/>
      <c r="P563" s="52"/>
      <c r="Q563" s="50"/>
      <c r="R563" s="51"/>
      <c r="S563" s="50"/>
      <c r="T563" s="50"/>
      <c r="U563" s="50"/>
    </row>
    <row r="564" ht="12.75" customHeight="1">
      <c r="A564" s="50"/>
      <c r="B564" s="50"/>
      <c r="C564" s="50"/>
      <c r="D564" s="50"/>
      <c r="E564" s="50"/>
      <c r="F564" s="50"/>
      <c r="G564" s="50"/>
      <c r="H564" s="50"/>
      <c r="I564" s="50"/>
      <c r="J564" s="50"/>
      <c r="K564" s="50"/>
      <c r="L564" s="50"/>
      <c r="M564" s="51"/>
      <c r="N564" s="51"/>
      <c r="O564" s="50"/>
      <c r="P564" s="52"/>
      <c r="Q564" s="50"/>
      <c r="R564" s="51"/>
      <c r="S564" s="50"/>
      <c r="T564" s="50"/>
      <c r="U564" s="50"/>
    </row>
    <row r="565" ht="12.75" customHeight="1">
      <c r="A565" s="50"/>
      <c r="B565" s="50"/>
      <c r="C565" s="50"/>
      <c r="D565" s="50"/>
      <c r="E565" s="50"/>
      <c r="F565" s="50"/>
      <c r="G565" s="50"/>
      <c r="H565" s="50"/>
      <c r="I565" s="50"/>
      <c r="J565" s="50"/>
      <c r="K565" s="50"/>
      <c r="L565" s="50"/>
      <c r="M565" s="51"/>
      <c r="N565" s="51"/>
      <c r="O565" s="50"/>
      <c r="P565" s="52"/>
      <c r="Q565" s="50"/>
      <c r="R565" s="51"/>
      <c r="S565" s="50"/>
      <c r="T565" s="50"/>
      <c r="U565" s="50"/>
    </row>
    <row r="566" ht="12.75" customHeight="1">
      <c r="A566" s="50"/>
      <c r="B566" s="50"/>
      <c r="C566" s="50"/>
      <c r="D566" s="50"/>
      <c r="E566" s="50"/>
      <c r="F566" s="50"/>
      <c r="G566" s="50"/>
      <c r="H566" s="50"/>
      <c r="I566" s="50"/>
      <c r="J566" s="50"/>
      <c r="K566" s="50"/>
      <c r="L566" s="50"/>
      <c r="M566" s="51"/>
      <c r="N566" s="51"/>
      <c r="O566" s="50"/>
      <c r="P566" s="52"/>
      <c r="Q566" s="50"/>
      <c r="R566" s="51"/>
      <c r="S566" s="50"/>
      <c r="T566" s="50"/>
      <c r="U566" s="50"/>
    </row>
    <row r="567" ht="12.75" customHeight="1">
      <c r="A567" s="50"/>
      <c r="B567" s="50"/>
      <c r="C567" s="50"/>
      <c r="D567" s="50"/>
      <c r="E567" s="50"/>
      <c r="F567" s="50"/>
      <c r="G567" s="50"/>
      <c r="H567" s="50"/>
      <c r="I567" s="50"/>
      <c r="J567" s="50"/>
      <c r="K567" s="50"/>
      <c r="L567" s="50"/>
      <c r="M567" s="51"/>
      <c r="N567" s="51"/>
      <c r="O567" s="50"/>
      <c r="P567" s="52"/>
      <c r="Q567" s="50"/>
      <c r="R567" s="51"/>
      <c r="S567" s="50"/>
      <c r="T567" s="50"/>
      <c r="U567" s="50"/>
    </row>
    <row r="568" ht="12.75" customHeight="1">
      <c r="A568" s="50"/>
      <c r="B568" s="50"/>
      <c r="C568" s="50"/>
      <c r="D568" s="50"/>
      <c r="E568" s="50"/>
      <c r="F568" s="50"/>
      <c r="G568" s="50"/>
      <c r="H568" s="50"/>
      <c r="I568" s="50"/>
      <c r="J568" s="50"/>
      <c r="K568" s="50"/>
      <c r="L568" s="50"/>
      <c r="M568" s="51"/>
      <c r="N568" s="51"/>
      <c r="O568" s="50"/>
      <c r="P568" s="52"/>
      <c r="Q568" s="50"/>
      <c r="R568" s="51"/>
      <c r="S568" s="50"/>
      <c r="T568" s="50"/>
      <c r="U568" s="50"/>
    </row>
    <row r="569" ht="12.75" customHeight="1">
      <c r="A569" s="50"/>
      <c r="B569" s="50"/>
      <c r="C569" s="50"/>
      <c r="D569" s="50"/>
      <c r="E569" s="50"/>
      <c r="F569" s="50"/>
      <c r="G569" s="50"/>
      <c r="H569" s="50"/>
      <c r="I569" s="50"/>
      <c r="J569" s="50"/>
      <c r="K569" s="50"/>
      <c r="L569" s="50"/>
      <c r="M569" s="51"/>
      <c r="N569" s="51"/>
      <c r="O569" s="50"/>
      <c r="P569" s="52"/>
      <c r="Q569" s="50"/>
      <c r="R569" s="51"/>
      <c r="S569" s="50"/>
      <c r="T569" s="50"/>
      <c r="U569" s="50"/>
    </row>
    <row r="570" ht="12.75" customHeight="1">
      <c r="A570" s="50"/>
      <c r="B570" s="50"/>
      <c r="C570" s="50"/>
      <c r="D570" s="50"/>
      <c r="E570" s="50"/>
      <c r="F570" s="50"/>
      <c r="G570" s="50"/>
      <c r="H570" s="50"/>
      <c r="I570" s="50"/>
      <c r="J570" s="50"/>
      <c r="K570" s="50"/>
      <c r="L570" s="50"/>
      <c r="M570" s="51"/>
      <c r="N570" s="51"/>
      <c r="O570" s="50"/>
      <c r="P570" s="52"/>
      <c r="Q570" s="50"/>
      <c r="R570" s="51"/>
      <c r="S570" s="50"/>
      <c r="T570" s="50"/>
      <c r="U570" s="50"/>
    </row>
    <row r="571" ht="12.75" customHeight="1">
      <c r="A571" s="50"/>
      <c r="B571" s="50"/>
      <c r="C571" s="50"/>
      <c r="D571" s="50"/>
      <c r="E571" s="50"/>
      <c r="F571" s="50"/>
      <c r="G571" s="50"/>
      <c r="H571" s="50"/>
      <c r="I571" s="50"/>
      <c r="J571" s="50"/>
      <c r="K571" s="50"/>
      <c r="L571" s="50"/>
      <c r="M571" s="51"/>
      <c r="N571" s="51"/>
      <c r="O571" s="50"/>
      <c r="P571" s="52"/>
      <c r="Q571" s="50"/>
      <c r="R571" s="51"/>
      <c r="S571" s="50"/>
      <c r="T571" s="50"/>
      <c r="U571" s="50"/>
    </row>
    <row r="572" ht="12.75" customHeight="1">
      <c r="A572" s="50"/>
      <c r="B572" s="50"/>
      <c r="C572" s="50"/>
      <c r="D572" s="50"/>
      <c r="E572" s="50"/>
      <c r="F572" s="50"/>
      <c r="G572" s="50"/>
      <c r="H572" s="50"/>
      <c r="I572" s="50"/>
      <c r="J572" s="50"/>
      <c r="K572" s="50"/>
      <c r="L572" s="50"/>
      <c r="M572" s="51"/>
      <c r="N572" s="51"/>
      <c r="O572" s="50"/>
      <c r="P572" s="52"/>
      <c r="Q572" s="50"/>
      <c r="R572" s="51"/>
      <c r="S572" s="50"/>
      <c r="T572" s="50"/>
      <c r="U572" s="50"/>
    </row>
    <row r="573" ht="12.75" customHeight="1">
      <c r="A573" s="50"/>
      <c r="B573" s="50"/>
      <c r="C573" s="50"/>
      <c r="D573" s="50"/>
      <c r="E573" s="50"/>
      <c r="F573" s="50"/>
      <c r="G573" s="50"/>
      <c r="H573" s="50"/>
      <c r="I573" s="50"/>
      <c r="J573" s="50"/>
      <c r="K573" s="50"/>
      <c r="L573" s="50"/>
      <c r="M573" s="51"/>
      <c r="N573" s="51"/>
      <c r="O573" s="50"/>
      <c r="P573" s="52"/>
      <c r="Q573" s="50"/>
      <c r="R573" s="51"/>
      <c r="S573" s="50"/>
      <c r="T573" s="50"/>
      <c r="U573" s="50"/>
    </row>
    <row r="574" ht="12.75" customHeight="1">
      <c r="A574" s="50"/>
      <c r="B574" s="50"/>
      <c r="C574" s="50"/>
      <c r="D574" s="50"/>
      <c r="E574" s="50"/>
      <c r="F574" s="50"/>
      <c r="G574" s="50"/>
      <c r="H574" s="50"/>
      <c r="I574" s="50"/>
      <c r="J574" s="50"/>
      <c r="K574" s="50"/>
      <c r="L574" s="50"/>
      <c r="M574" s="51"/>
      <c r="N574" s="51"/>
      <c r="O574" s="50"/>
      <c r="P574" s="52"/>
      <c r="Q574" s="50"/>
      <c r="R574" s="51"/>
      <c r="S574" s="50"/>
      <c r="T574" s="50"/>
      <c r="U574" s="50"/>
    </row>
    <row r="575" ht="12.75" customHeight="1">
      <c r="A575" s="50"/>
      <c r="B575" s="50"/>
      <c r="C575" s="50"/>
      <c r="D575" s="50"/>
      <c r="E575" s="50"/>
      <c r="F575" s="50"/>
      <c r="G575" s="50"/>
      <c r="H575" s="50"/>
      <c r="I575" s="50"/>
      <c r="J575" s="50"/>
      <c r="K575" s="50"/>
      <c r="L575" s="50"/>
      <c r="M575" s="51"/>
      <c r="N575" s="51"/>
      <c r="O575" s="50"/>
      <c r="P575" s="52"/>
      <c r="Q575" s="50"/>
      <c r="R575" s="51"/>
      <c r="S575" s="50"/>
      <c r="T575" s="50"/>
      <c r="U575" s="50"/>
    </row>
    <row r="576" ht="12.75" customHeight="1">
      <c r="A576" s="50"/>
      <c r="B576" s="50"/>
      <c r="C576" s="50"/>
      <c r="D576" s="50"/>
      <c r="E576" s="50"/>
      <c r="F576" s="50"/>
      <c r="G576" s="50"/>
      <c r="H576" s="50"/>
      <c r="I576" s="50"/>
      <c r="J576" s="50"/>
      <c r="K576" s="50"/>
      <c r="L576" s="50"/>
      <c r="M576" s="51"/>
      <c r="N576" s="51"/>
      <c r="O576" s="50"/>
      <c r="P576" s="52"/>
      <c r="Q576" s="50"/>
      <c r="R576" s="51"/>
      <c r="S576" s="50"/>
      <c r="T576" s="50"/>
      <c r="U576" s="50"/>
    </row>
    <row r="577" ht="12.75" customHeight="1">
      <c r="A577" s="50"/>
      <c r="B577" s="50"/>
      <c r="C577" s="50"/>
      <c r="D577" s="50"/>
      <c r="E577" s="50"/>
      <c r="F577" s="50"/>
      <c r="G577" s="50"/>
      <c r="H577" s="50"/>
      <c r="I577" s="50"/>
      <c r="J577" s="50"/>
      <c r="K577" s="50"/>
      <c r="L577" s="50"/>
      <c r="M577" s="51"/>
      <c r="N577" s="51"/>
      <c r="O577" s="50"/>
      <c r="P577" s="52"/>
      <c r="Q577" s="50"/>
      <c r="R577" s="51"/>
      <c r="S577" s="50"/>
      <c r="T577" s="50"/>
      <c r="U577" s="50"/>
    </row>
    <row r="578" ht="12.75" customHeight="1">
      <c r="A578" s="50"/>
      <c r="B578" s="50"/>
      <c r="C578" s="50"/>
      <c r="D578" s="50"/>
      <c r="E578" s="50"/>
      <c r="F578" s="50"/>
      <c r="G578" s="50"/>
      <c r="H578" s="50"/>
      <c r="I578" s="50"/>
      <c r="J578" s="50"/>
      <c r="K578" s="50"/>
      <c r="L578" s="50"/>
      <c r="M578" s="51"/>
      <c r="N578" s="51"/>
      <c r="O578" s="50"/>
      <c r="P578" s="52"/>
      <c r="Q578" s="50"/>
      <c r="R578" s="51"/>
      <c r="S578" s="50"/>
      <c r="T578" s="50"/>
      <c r="U578" s="50"/>
    </row>
    <row r="579" ht="12.75" customHeight="1">
      <c r="A579" s="50"/>
      <c r="B579" s="50"/>
      <c r="C579" s="50"/>
      <c r="D579" s="50"/>
      <c r="E579" s="50"/>
      <c r="F579" s="50"/>
      <c r="G579" s="50"/>
      <c r="H579" s="50"/>
      <c r="I579" s="50"/>
      <c r="J579" s="50"/>
      <c r="K579" s="50"/>
      <c r="L579" s="50"/>
      <c r="M579" s="51"/>
      <c r="N579" s="51"/>
      <c r="O579" s="50"/>
      <c r="P579" s="52"/>
      <c r="Q579" s="50"/>
      <c r="R579" s="51"/>
      <c r="S579" s="50"/>
      <c r="T579" s="50"/>
      <c r="U579" s="50"/>
    </row>
    <row r="580" ht="12.75" customHeight="1">
      <c r="A580" s="50"/>
      <c r="B580" s="50"/>
      <c r="C580" s="50"/>
      <c r="D580" s="50"/>
      <c r="E580" s="50"/>
      <c r="F580" s="50"/>
      <c r="G580" s="50"/>
      <c r="H580" s="50"/>
      <c r="I580" s="50"/>
      <c r="J580" s="50"/>
      <c r="K580" s="50"/>
      <c r="L580" s="50"/>
      <c r="M580" s="51"/>
      <c r="N580" s="51"/>
      <c r="O580" s="50"/>
      <c r="P580" s="52"/>
      <c r="Q580" s="50"/>
      <c r="R580" s="51"/>
      <c r="S580" s="50"/>
      <c r="T580" s="50"/>
      <c r="U580" s="50"/>
    </row>
    <row r="581" ht="12.75" customHeight="1">
      <c r="A581" s="50"/>
      <c r="B581" s="50"/>
      <c r="C581" s="50"/>
      <c r="D581" s="50"/>
      <c r="E581" s="50"/>
      <c r="F581" s="50"/>
      <c r="G581" s="50"/>
      <c r="H581" s="50"/>
      <c r="I581" s="50"/>
      <c r="J581" s="50"/>
      <c r="K581" s="50"/>
      <c r="L581" s="50"/>
      <c r="M581" s="51"/>
      <c r="N581" s="51"/>
      <c r="O581" s="50"/>
      <c r="P581" s="52"/>
      <c r="Q581" s="50"/>
      <c r="R581" s="51"/>
      <c r="S581" s="50"/>
      <c r="T581" s="50"/>
      <c r="U581" s="50"/>
    </row>
    <row r="582" ht="12.75" customHeight="1">
      <c r="A582" s="50"/>
      <c r="B582" s="50"/>
      <c r="C582" s="50"/>
      <c r="D582" s="50"/>
      <c r="E582" s="50"/>
      <c r="F582" s="50"/>
      <c r="G582" s="50"/>
      <c r="H582" s="50"/>
      <c r="I582" s="50"/>
      <c r="J582" s="50"/>
      <c r="K582" s="50"/>
      <c r="L582" s="50"/>
      <c r="M582" s="51"/>
      <c r="N582" s="51"/>
      <c r="O582" s="50"/>
      <c r="P582" s="52"/>
      <c r="Q582" s="50"/>
      <c r="R582" s="51"/>
      <c r="S582" s="50"/>
      <c r="T582" s="50"/>
      <c r="U582" s="50"/>
    </row>
    <row r="583" ht="12.75" customHeight="1">
      <c r="A583" s="50"/>
      <c r="B583" s="50"/>
      <c r="C583" s="50"/>
      <c r="D583" s="50"/>
      <c r="E583" s="50"/>
      <c r="F583" s="50"/>
      <c r="G583" s="50"/>
      <c r="H583" s="50"/>
      <c r="I583" s="50"/>
      <c r="J583" s="50"/>
      <c r="K583" s="50"/>
      <c r="L583" s="50"/>
      <c r="M583" s="51"/>
      <c r="N583" s="51"/>
      <c r="O583" s="50"/>
      <c r="P583" s="52"/>
      <c r="Q583" s="50"/>
      <c r="R583" s="51"/>
      <c r="S583" s="50"/>
      <c r="T583" s="50"/>
      <c r="U583" s="50"/>
    </row>
    <row r="584" ht="12.75" customHeight="1">
      <c r="A584" s="50"/>
      <c r="B584" s="50"/>
      <c r="C584" s="50"/>
      <c r="D584" s="50"/>
      <c r="E584" s="50"/>
      <c r="F584" s="50"/>
      <c r="G584" s="50"/>
      <c r="H584" s="50"/>
      <c r="I584" s="50"/>
      <c r="J584" s="50"/>
      <c r="K584" s="50"/>
      <c r="L584" s="50"/>
      <c r="M584" s="51"/>
      <c r="N584" s="51"/>
      <c r="O584" s="50"/>
      <c r="P584" s="52"/>
      <c r="Q584" s="50"/>
      <c r="R584" s="51"/>
      <c r="S584" s="50"/>
      <c r="T584" s="50"/>
      <c r="U584" s="50"/>
    </row>
    <row r="585" ht="12.75" customHeight="1">
      <c r="A585" s="50"/>
      <c r="B585" s="50"/>
      <c r="C585" s="50"/>
      <c r="D585" s="50"/>
      <c r="E585" s="50"/>
      <c r="F585" s="50"/>
      <c r="G585" s="50"/>
      <c r="H585" s="50"/>
      <c r="I585" s="50"/>
      <c r="J585" s="50"/>
      <c r="K585" s="50"/>
      <c r="L585" s="50"/>
      <c r="M585" s="51"/>
      <c r="N585" s="51"/>
      <c r="O585" s="50"/>
      <c r="P585" s="52"/>
      <c r="Q585" s="50"/>
      <c r="R585" s="51"/>
      <c r="S585" s="50"/>
      <c r="T585" s="50"/>
      <c r="U585" s="50"/>
    </row>
    <row r="586" ht="12.75" customHeight="1">
      <c r="A586" s="50"/>
      <c r="B586" s="50"/>
      <c r="C586" s="50"/>
      <c r="D586" s="50"/>
      <c r="E586" s="50"/>
      <c r="F586" s="50"/>
      <c r="G586" s="50"/>
      <c r="H586" s="50"/>
      <c r="I586" s="50"/>
      <c r="J586" s="50"/>
      <c r="K586" s="50"/>
      <c r="L586" s="50"/>
      <c r="M586" s="51"/>
      <c r="N586" s="51"/>
      <c r="O586" s="50"/>
      <c r="P586" s="52"/>
      <c r="Q586" s="50"/>
      <c r="R586" s="51"/>
      <c r="S586" s="50"/>
      <c r="T586" s="50"/>
      <c r="U586" s="50"/>
    </row>
    <row r="587" ht="12.75" customHeight="1">
      <c r="A587" s="50"/>
      <c r="B587" s="50"/>
      <c r="C587" s="50"/>
      <c r="D587" s="50"/>
      <c r="E587" s="50"/>
      <c r="F587" s="50"/>
      <c r="G587" s="50"/>
      <c r="H587" s="50"/>
      <c r="I587" s="50"/>
      <c r="J587" s="50"/>
      <c r="K587" s="50"/>
      <c r="L587" s="50"/>
      <c r="M587" s="51"/>
      <c r="N587" s="51"/>
      <c r="O587" s="50"/>
      <c r="P587" s="52"/>
      <c r="Q587" s="50"/>
      <c r="R587" s="51"/>
      <c r="S587" s="50"/>
      <c r="T587" s="50"/>
      <c r="U587" s="50"/>
    </row>
    <row r="588" ht="12.75" customHeight="1">
      <c r="A588" s="50"/>
      <c r="B588" s="50"/>
      <c r="C588" s="50"/>
      <c r="D588" s="50"/>
      <c r="E588" s="50"/>
      <c r="F588" s="50"/>
      <c r="G588" s="50"/>
      <c r="H588" s="50"/>
      <c r="I588" s="50"/>
      <c r="J588" s="50"/>
      <c r="K588" s="50"/>
      <c r="L588" s="50"/>
      <c r="M588" s="51"/>
      <c r="N588" s="51"/>
      <c r="O588" s="50"/>
      <c r="P588" s="52"/>
      <c r="Q588" s="50"/>
      <c r="R588" s="51"/>
      <c r="S588" s="50"/>
      <c r="T588" s="50"/>
      <c r="U588" s="50"/>
    </row>
    <row r="589" ht="12.75" customHeight="1">
      <c r="A589" s="50"/>
      <c r="B589" s="50"/>
      <c r="C589" s="50"/>
      <c r="D589" s="50"/>
      <c r="E589" s="50"/>
      <c r="F589" s="50"/>
      <c r="G589" s="50"/>
      <c r="H589" s="50"/>
      <c r="I589" s="50"/>
      <c r="J589" s="50"/>
      <c r="K589" s="50"/>
      <c r="L589" s="50"/>
      <c r="M589" s="51"/>
      <c r="N589" s="51"/>
      <c r="O589" s="50"/>
      <c r="P589" s="52"/>
      <c r="Q589" s="50"/>
      <c r="R589" s="51"/>
      <c r="S589" s="50"/>
      <c r="T589" s="50"/>
      <c r="U589" s="50"/>
    </row>
    <row r="590" ht="12.75" customHeight="1">
      <c r="A590" s="50"/>
      <c r="B590" s="50"/>
      <c r="C590" s="50"/>
      <c r="D590" s="50"/>
      <c r="E590" s="50"/>
      <c r="F590" s="50"/>
      <c r="G590" s="50"/>
      <c r="H590" s="50"/>
      <c r="I590" s="50"/>
      <c r="J590" s="50"/>
      <c r="K590" s="50"/>
      <c r="L590" s="50"/>
      <c r="M590" s="51"/>
      <c r="N590" s="51"/>
      <c r="O590" s="50"/>
      <c r="P590" s="52"/>
      <c r="Q590" s="50"/>
      <c r="R590" s="51"/>
      <c r="S590" s="50"/>
      <c r="T590" s="50"/>
      <c r="U590" s="50"/>
    </row>
    <row r="591" ht="12.75" customHeight="1">
      <c r="A591" s="50"/>
      <c r="B591" s="50"/>
      <c r="C591" s="50"/>
      <c r="D591" s="50"/>
      <c r="E591" s="50"/>
      <c r="F591" s="50"/>
      <c r="G591" s="50"/>
      <c r="H591" s="50"/>
      <c r="I591" s="50"/>
      <c r="J591" s="50"/>
      <c r="K591" s="50"/>
      <c r="L591" s="50"/>
      <c r="M591" s="51"/>
      <c r="N591" s="51"/>
      <c r="O591" s="50"/>
      <c r="P591" s="52"/>
      <c r="Q591" s="50"/>
      <c r="R591" s="51"/>
      <c r="S591" s="50"/>
      <c r="T591" s="50"/>
      <c r="U591" s="50"/>
    </row>
    <row r="592" ht="12.75" customHeight="1">
      <c r="A592" s="50"/>
      <c r="B592" s="50"/>
      <c r="C592" s="50"/>
      <c r="D592" s="50"/>
      <c r="E592" s="50"/>
      <c r="F592" s="50"/>
      <c r="G592" s="50"/>
      <c r="H592" s="50"/>
      <c r="I592" s="50"/>
      <c r="J592" s="50"/>
      <c r="K592" s="50"/>
      <c r="L592" s="50"/>
      <c r="M592" s="51"/>
      <c r="N592" s="51"/>
      <c r="O592" s="50"/>
      <c r="P592" s="52"/>
      <c r="Q592" s="50"/>
      <c r="R592" s="51"/>
      <c r="S592" s="50"/>
      <c r="T592" s="50"/>
      <c r="U592" s="50"/>
    </row>
    <row r="593" ht="12.75" customHeight="1">
      <c r="A593" s="50"/>
      <c r="B593" s="50"/>
      <c r="C593" s="50"/>
      <c r="D593" s="50"/>
      <c r="E593" s="50"/>
      <c r="F593" s="50"/>
      <c r="G593" s="50"/>
      <c r="H593" s="50"/>
      <c r="I593" s="50"/>
      <c r="J593" s="50"/>
      <c r="K593" s="50"/>
      <c r="L593" s="50"/>
      <c r="M593" s="51"/>
      <c r="N593" s="51"/>
      <c r="O593" s="50"/>
      <c r="P593" s="52"/>
      <c r="Q593" s="50"/>
      <c r="R593" s="51"/>
      <c r="S593" s="50"/>
      <c r="T593" s="50"/>
      <c r="U593" s="50"/>
    </row>
    <row r="594" ht="12.75" customHeight="1">
      <c r="A594" s="50"/>
      <c r="B594" s="50"/>
      <c r="C594" s="50"/>
      <c r="D594" s="50"/>
      <c r="E594" s="50"/>
      <c r="F594" s="50"/>
      <c r="G594" s="50"/>
      <c r="H594" s="50"/>
      <c r="I594" s="50"/>
      <c r="J594" s="50"/>
      <c r="K594" s="50"/>
      <c r="L594" s="50"/>
      <c r="M594" s="51"/>
      <c r="N594" s="51"/>
      <c r="O594" s="50"/>
      <c r="P594" s="52"/>
      <c r="Q594" s="50"/>
      <c r="R594" s="51"/>
      <c r="S594" s="50"/>
      <c r="T594" s="50"/>
      <c r="U594" s="50"/>
    </row>
    <row r="595" ht="12.75" customHeight="1">
      <c r="A595" s="50"/>
      <c r="B595" s="50"/>
      <c r="C595" s="50"/>
      <c r="D595" s="50"/>
      <c r="E595" s="50"/>
      <c r="F595" s="50"/>
      <c r="G595" s="50"/>
      <c r="H595" s="50"/>
      <c r="I595" s="50"/>
      <c r="J595" s="50"/>
      <c r="K595" s="50"/>
      <c r="L595" s="50"/>
      <c r="M595" s="51"/>
      <c r="N595" s="51"/>
      <c r="O595" s="50"/>
      <c r="P595" s="52"/>
      <c r="Q595" s="50"/>
      <c r="R595" s="51"/>
      <c r="S595" s="50"/>
      <c r="T595" s="50"/>
      <c r="U595" s="50"/>
    </row>
    <row r="596" ht="12.75" customHeight="1">
      <c r="A596" s="50"/>
      <c r="B596" s="50"/>
      <c r="C596" s="50"/>
      <c r="D596" s="50"/>
      <c r="E596" s="50"/>
      <c r="F596" s="50"/>
      <c r="G596" s="50"/>
      <c r="H596" s="50"/>
      <c r="I596" s="50"/>
      <c r="J596" s="50"/>
      <c r="K596" s="50"/>
      <c r="L596" s="50"/>
      <c r="M596" s="51"/>
      <c r="N596" s="51"/>
      <c r="O596" s="50"/>
      <c r="P596" s="52"/>
      <c r="Q596" s="50"/>
      <c r="R596" s="51"/>
      <c r="S596" s="50"/>
      <c r="T596" s="50"/>
      <c r="U596" s="50"/>
    </row>
    <row r="597" ht="12.75" customHeight="1">
      <c r="A597" s="50"/>
      <c r="B597" s="50"/>
      <c r="C597" s="50"/>
      <c r="D597" s="50"/>
      <c r="E597" s="50"/>
      <c r="F597" s="50"/>
      <c r="G597" s="50"/>
      <c r="H597" s="50"/>
      <c r="I597" s="50"/>
      <c r="J597" s="50"/>
      <c r="K597" s="50"/>
      <c r="L597" s="50"/>
      <c r="M597" s="51"/>
      <c r="N597" s="51"/>
      <c r="O597" s="50"/>
      <c r="P597" s="52"/>
      <c r="Q597" s="50"/>
      <c r="R597" s="51"/>
      <c r="S597" s="50"/>
      <c r="T597" s="50"/>
      <c r="U597" s="50"/>
    </row>
    <row r="598" ht="12.75" customHeight="1">
      <c r="A598" s="50"/>
      <c r="B598" s="50"/>
      <c r="C598" s="50"/>
      <c r="D598" s="50"/>
      <c r="E598" s="50"/>
      <c r="F598" s="50"/>
      <c r="G598" s="50"/>
      <c r="H598" s="50"/>
      <c r="I598" s="50"/>
      <c r="J598" s="50"/>
      <c r="K598" s="50"/>
      <c r="L598" s="50"/>
      <c r="M598" s="51"/>
      <c r="N598" s="51"/>
      <c r="O598" s="50"/>
      <c r="P598" s="52"/>
      <c r="Q598" s="50"/>
      <c r="R598" s="51"/>
      <c r="S598" s="50"/>
      <c r="T598" s="50"/>
      <c r="U598" s="50"/>
    </row>
    <row r="599" ht="12.75" customHeight="1">
      <c r="A599" s="50"/>
      <c r="B599" s="50"/>
      <c r="C599" s="50"/>
      <c r="D599" s="50"/>
      <c r="E599" s="50"/>
      <c r="F599" s="50"/>
      <c r="G599" s="50"/>
      <c r="H599" s="50"/>
      <c r="I599" s="50"/>
      <c r="J599" s="50"/>
      <c r="K599" s="50"/>
      <c r="L599" s="50"/>
      <c r="M599" s="51"/>
      <c r="N599" s="51"/>
      <c r="O599" s="50"/>
      <c r="P599" s="52"/>
      <c r="Q599" s="50"/>
      <c r="R599" s="51"/>
      <c r="S599" s="50"/>
      <c r="T599" s="50"/>
      <c r="U599" s="50"/>
    </row>
    <row r="600" ht="12.75" customHeight="1">
      <c r="A600" s="50"/>
      <c r="B600" s="50"/>
      <c r="C600" s="50"/>
      <c r="D600" s="50"/>
      <c r="E600" s="50"/>
      <c r="F600" s="50"/>
      <c r="G600" s="50"/>
      <c r="H600" s="50"/>
      <c r="I600" s="50"/>
      <c r="J600" s="50"/>
      <c r="K600" s="50"/>
      <c r="L600" s="50"/>
      <c r="M600" s="51"/>
      <c r="N600" s="51"/>
      <c r="O600" s="50"/>
      <c r="P600" s="52"/>
      <c r="Q600" s="50"/>
      <c r="R600" s="51"/>
      <c r="S600" s="50"/>
      <c r="T600" s="50"/>
      <c r="U600" s="50"/>
    </row>
    <row r="601" ht="12.75" customHeight="1">
      <c r="A601" s="50"/>
      <c r="B601" s="50"/>
      <c r="C601" s="50"/>
      <c r="D601" s="50"/>
      <c r="E601" s="50"/>
      <c r="F601" s="50"/>
      <c r="G601" s="50"/>
      <c r="H601" s="50"/>
      <c r="I601" s="50"/>
      <c r="J601" s="50"/>
      <c r="K601" s="50"/>
      <c r="L601" s="50"/>
      <c r="M601" s="51"/>
      <c r="N601" s="51"/>
      <c r="O601" s="50"/>
      <c r="P601" s="52"/>
      <c r="Q601" s="50"/>
      <c r="R601" s="51"/>
      <c r="S601" s="50"/>
      <c r="T601" s="50"/>
      <c r="U601" s="50"/>
    </row>
    <row r="602" ht="12.75" customHeight="1">
      <c r="A602" s="50"/>
      <c r="B602" s="50"/>
      <c r="C602" s="50"/>
      <c r="D602" s="50"/>
      <c r="E602" s="50"/>
      <c r="F602" s="50"/>
      <c r="G602" s="50"/>
      <c r="H602" s="50"/>
      <c r="I602" s="50"/>
      <c r="J602" s="50"/>
      <c r="K602" s="50"/>
      <c r="L602" s="50"/>
      <c r="M602" s="51"/>
      <c r="N602" s="51"/>
      <c r="O602" s="50"/>
      <c r="P602" s="52"/>
      <c r="Q602" s="50"/>
      <c r="R602" s="51"/>
      <c r="S602" s="50"/>
      <c r="T602" s="50"/>
      <c r="U602" s="50"/>
    </row>
    <row r="603" ht="12.75" customHeight="1">
      <c r="A603" s="50"/>
      <c r="B603" s="50"/>
      <c r="C603" s="50"/>
      <c r="D603" s="50"/>
      <c r="E603" s="50"/>
      <c r="F603" s="50"/>
      <c r="G603" s="50"/>
      <c r="H603" s="50"/>
      <c r="I603" s="50"/>
      <c r="J603" s="50"/>
      <c r="K603" s="50"/>
      <c r="L603" s="50"/>
      <c r="M603" s="51"/>
      <c r="N603" s="51"/>
      <c r="O603" s="50"/>
      <c r="P603" s="52"/>
      <c r="Q603" s="50"/>
      <c r="R603" s="51"/>
      <c r="S603" s="50"/>
      <c r="T603" s="50"/>
      <c r="U603" s="50"/>
    </row>
    <row r="604" ht="12.75" customHeight="1">
      <c r="A604" s="50"/>
      <c r="B604" s="50"/>
      <c r="C604" s="50"/>
      <c r="D604" s="50"/>
      <c r="E604" s="50"/>
      <c r="F604" s="50"/>
      <c r="G604" s="50"/>
      <c r="H604" s="50"/>
      <c r="I604" s="50"/>
      <c r="J604" s="50"/>
      <c r="K604" s="50"/>
      <c r="L604" s="50"/>
      <c r="M604" s="51"/>
      <c r="N604" s="51"/>
      <c r="O604" s="50"/>
      <c r="P604" s="52"/>
      <c r="Q604" s="50"/>
      <c r="R604" s="51"/>
      <c r="S604" s="50"/>
      <c r="T604" s="50"/>
      <c r="U604" s="50"/>
    </row>
    <row r="605" ht="12.75" customHeight="1">
      <c r="A605" s="50"/>
      <c r="B605" s="50"/>
      <c r="C605" s="50"/>
      <c r="D605" s="50"/>
      <c r="E605" s="50"/>
      <c r="F605" s="50"/>
      <c r="G605" s="50"/>
      <c r="H605" s="50"/>
      <c r="I605" s="50"/>
      <c r="J605" s="50"/>
      <c r="K605" s="50"/>
      <c r="L605" s="50"/>
      <c r="M605" s="51"/>
      <c r="N605" s="51"/>
      <c r="O605" s="50"/>
      <c r="P605" s="52"/>
      <c r="Q605" s="50"/>
      <c r="R605" s="51"/>
      <c r="S605" s="50"/>
      <c r="T605" s="50"/>
      <c r="U605" s="50"/>
    </row>
    <row r="606" ht="12.75" customHeight="1">
      <c r="A606" s="50"/>
      <c r="B606" s="50"/>
      <c r="C606" s="50"/>
      <c r="D606" s="50"/>
      <c r="E606" s="50"/>
      <c r="F606" s="50"/>
      <c r="G606" s="50"/>
      <c r="H606" s="50"/>
      <c r="I606" s="50"/>
      <c r="J606" s="50"/>
      <c r="K606" s="50"/>
      <c r="L606" s="50"/>
      <c r="M606" s="51"/>
      <c r="N606" s="51"/>
      <c r="O606" s="50"/>
      <c r="P606" s="52"/>
      <c r="Q606" s="50"/>
      <c r="R606" s="51"/>
      <c r="S606" s="50"/>
      <c r="T606" s="50"/>
      <c r="U606" s="50"/>
    </row>
    <row r="607" ht="12.75" customHeight="1">
      <c r="A607" s="50"/>
      <c r="B607" s="50"/>
      <c r="C607" s="50"/>
      <c r="D607" s="50"/>
      <c r="E607" s="50"/>
      <c r="F607" s="50"/>
      <c r="G607" s="50"/>
      <c r="H607" s="50"/>
      <c r="I607" s="50"/>
      <c r="J607" s="50"/>
      <c r="K607" s="50"/>
      <c r="L607" s="50"/>
      <c r="M607" s="51"/>
      <c r="N607" s="51"/>
      <c r="O607" s="50"/>
      <c r="P607" s="52"/>
      <c r="Q607" s="50"/>
      <c r="R607" s="51"/>
      <c r="S607" s="50"/>
      <c r="T607" s="50"/>
      <c r="U607" s="50"/>
    </row>
    <row r="608" ht="12.75" customHeight="1">
      <c r="A608" s="50"/>
      <c r="B608" s="50"/>
      <c r="C608" s="50"/>
      <c r="D608" s="50"/>
      <c r="E608" s="50"/>
      <c r="F608" s="50"/>
      <c r="G608" s="50"/>
      <c r="H608" s="50"/>
      <c r="I608" s="50"/>
      <c r="J608" s="50"/>
      <c r="K608" s="50"/>
      <c r="L608" s="50"/>
      <c r="M608" s="51"/>
      <c r="N608" s="51"/>
      <c r="O608" s="50"/>
      <c r="P608" s="52"/>
      <c r="Q608" s="50"/>
      <c r="R608" s="51"/>
      <c r="S608" s="50"/>
      <c r="T608" s="50"/>
      <c r="U608" s="50"/>
    </row>
    <row r="609" ht="12.75" customHeight="1">
      <c r="A609" s="50"/>
      <c r="B609" s="50"/>
      <c r="C609" s="50"/>
      <c r="D609" s="50"/>
      <c r="E609" s="50"/>
      <c r="F609" s="50"/>
      <c r="G609" s="50"/>
      <c r="H609" s="50"/>
      <c r="I609" s="50"/>
      <c r="J609" s="50"/>
      <c r="K609" s="50"/>
      <c r="L609" s="50"/>
      <c r="M609" s="51"/>
      <c r="N609" s="51"/>
      <c r="O609" s="50"/>
      <c r="P609" s="52"/>
      <c r="Q609" s="50"/>
      <c r="R609" s="51"/>
      <c r="S609" s="50"/>
      <c r="T609" s="50"/>
      <c r="U609" s="50"/>
    </row>
    <row r="610" ht="12.75" customHeight="1">
      <c r="A610" s="50"/>
      <c r="B610" s="50"/>
      <c r="C610" s="50"/>
      <c r="D610" s="50"/>
      <c r="E610" s="50"/>
      <c r="F610" s="50"/>
      <c r="G610" s="50"/>
      <c r="H610" s="50"/>
      <c r="I610" s="50"/>
      <c r="J610" s="50"/>
      <c r="K610" s="50"/>
      <c r="L610" s="50"/>
      <c r="M610" s="51"/>
      <c r="N610" s="51"/>
      <c r="O610" s="50"/>
      <c r="P610" s="52"/>
      <c r="Q610" s="50"/>
      <c r="R610" s="51"/>
      <c r="S610" s="50"/>
      <c r="T610" s="50"/>
      <c r="U610" s="50"/>
    </row>
    <row r="611" ht="12.75" customHeight="1">
      <c r="A611" s="50"/>
      <c r="B611" s="50"/>
      <c r="C611" s="50"/>
      <c r="D611" s="50"/>
      <c r="E611" s="50"/>
      <c r="F611" s="50"/>
      <c r="G611" s="50"/>
      <c r="H611" s="50"/>
      <c r="I611" s="50"/>
      <c r="J611" s="50"/>
      <c r="K611" s="50"/>
      <c r="L611" s="50"/>
      <c r="M611" s="51"/>
      <c r="N611" s="51"/>
      <c r="O611" s="50"/>
      <c r="P611" s="52"/>
      <c r="Q611" s="50"/>
      <c r="R611" s="51"/>
      <c r="S611" s="50"/>
      <c r="T611" s="50"/>
      <c r="U611" s="50"/>
    </row>
    <row r="612" ht="12.75" customHeight="1">
      <c r="A612" s="50"/>
      <c r="B612" s="50"/>
      <c r="C612" s="50"/>
      <c r="D612" s="50"/>
      <c r="E612" s="50"/>
      <c r="F612" s="50"/>
      <c r="G612" s="50"/>
      <c r="H612" s="50"/>
      <c r="I612" s="50"/>
      <c r="J612" s="50"/>
      <c r="K612" s="50"/>
      <c r="L612" s="50"/>
      <c r="M612" s="51"/>
      <c r="N612" s="51"/>
      <c r="O612" s="50"/>
      <c r="P612" s="52"/>
      <c r="Q612" s="50"/>
      <c r="R612" s="51"/>
      <c r="S612" s="50"/>
      <c r="T612" s="50"/>
      <c r="U612" s="50"/>
    </row>
    <row r="613" ht="12.75" customHeight="1">
      <c r="A613" s="50"/>
      <c r="B613" s="50"/>
      <c r="C613" s="50"/>
      <c r="D613" s="50"/>
      <c r="E613" s="50"/>
      <c r="F613" s="50"/>
      <c r="G613" s="50"/>
      <c r="H613" s="50"/>
      <c r="I613" s="50"/>
      <c r="J613" s="50"/>
      <c r="K613" s="50"/>
      <c r="L613" s="50"/>
      <c r="M613" s="51"/>
      <c r="N613" s="51"/>
      <c r="O613" s="50"/>
      <c r="P613" s="52"/>
      <c r="Q613" s="50"/>
      <c r="R613" s="51"/>
      <c r="S613" s="50"/>
      <c r="T613" s="50"/>
      <c r="U613" s="50"/>
    </row>
    <row r="614" ht="12.75" customHeight="1">
      <c r="A614" s="50"/>
      <c r="B614" s="50"/>
      <c r="C614" s="50"/>
      <c r="D614" s="50"/>
      <c r="E614" s="50"/>
      <c r="F614" s="50"/>
      <c r="G614" s="50"/>
      <c r="H614" s="50"/>
      <c r="I614" s="50"/>
      <c r="J614" s="50"/>
      <c r="K614" s="50"/>
      <c r="L614" s="50"/>
      <c r="M614" s="51"/>
      <c r="N614" s="51"/>
      <c r="O614" s="50"/>
      <c r="P614" s="52"/>
      <c r="Q614" s="50"/>
      <c r="R614" s="51"/>
      <c r="S614" s="50"/>
      <c r="T614" s="50"/>
      <c r="U614" s="50"/>
    </row>
    <row r="615" ht="12.75" customHeight="1">
      <c r="A615" s="50"/>
      <c r="B615" s="50"/>
      <c r="C615" s="50"/>
      <c r="D615" s="50"/>
      <c r="E615" s="50"/>
      <c r="F615" s="50"/>
      <c r="G615" s="50"/>
      <c r="H615" s="50"/>
      <c r="I615" s="50"/>
      <c r="J615" s="50"/>
      <c r="K615" s="50"/>
      <c r="L615" s="50"/>
      <c r="M615" s="51"/>
      <c r="N615" s="51"/>
      <c r="O615" s="50"/>
      <c r="P615" s="52"/>
      <c r="Q615" s="50"/>
      <c r="R615" s="51"/>
      <c r="S615" s="50"/>
      <c r="T615" s="50"/>
      <c r="U615" s="50"/>
    </row>
    <row r="616" ht="12.75" customHeight="1">
      <c r="A616" s="50"/>
      <c r="B616" s="50"/>
      <c r="C616" s="50"/>
      <c r="D616" s="50"/>
      <c r="E616" s="50"/>
      <c r="F616" s="50"/>
      <c r="G616" s="50"/>
      <c r="H616" s="50"/>
      <c r="I616" s="50"/>
      <c r="J616" s="50"/>
      <c r="K616" s="50"/>
      <c r="L616" s="50"/>
      <c r="M616" s="51"/>
      <c r="N616" s="51"/>
      <c r="O616" s="50"/>
      <c r="P616" s="52"/>
      <c r="Q616" s="50"/>
      <c r="R616" s="51"/>
      <c r="S616" s="50"/>
      <c r="T616" s="50"/>
      <c r="U616" s="50"/>
    </row>
    <row r="617" ht="12.75" customHeight="1">
      <c r="A617" s="50"/>
      <c r="B617" s="50"/>
      <c r="C617" s="50"/>
      <c r="D617" s="50"/>
      <c r="E617" s="50"/>
      <c r="F617" s="50"/>
      <c r="G617" s="50"/>
      <c r="H617" s="50"/>
      <c r="I617" s="50"/>
      <c r="J617" s="50"/>
      <c r="K617" s="50"/>
      <c r="L617" s="50"/>
      <c r="M617" s="51"/>
      <c r="N617" s="51"/>
      <c r="O617" s="50"/>
      <c r="P617" s="52"/>
      <c r="Q617" s="50"/>
      <c r="R617" s="51"/>
      <c r="S617" s="50"/>
      <c r="T617" s="50"/>
      <c r="U617" s="50"/>
    </row>
    <row r="618" ht="12.75" customHeight="1">
      <c r="A618" s="50"/>
      <c r="B618" s="50"/>
      <c r="C618" s="50"/>
      <c r="D618" s="50"/>
      <c r="E618" s="50"/>
      <c r="F618" s="50"/>
      <c r="G618" s="50"/>
      <c r="H618" s="50"/>
      <c r="I618" s="50"/>
      <c r="J618" s="50"/>
      <c r="K618" s="50"/>
      <c r="L618" s="50"/>
      <c r="M618" s="51"/>
      <c r="N618" s="51"/>
      <c r="O618" s="50"/>
      <c r="P618" s="52"/>
      <c r="Q618" s="50"/>
      <c r="R618" s="51"/>
      <c r="S618" s="50"/>
      <c r="T618" s="50"/>
      <c r="U618" s="50"/>
    </row>
    <row r="619" ht="12.75" customHeight="1">
      <c r="A619" s="50"/>
      <c r="B619" s="50"/>
      <c r="C619" s="50"/>
      <c r="D619" s="50"/>
      <c r="E619" s="50"/>
      <c r="F619" s="50"/>
      <c r="G619" s="50"/>
      <c r="H619" s="50"/>
      <c r="I619" s="50"/>
      <c r="J619" s="50"/>
      <c r="K619" s="50"/>
      <c r="L619" s="50"/>
      <c r="M619" s="51"/>
      <c r="N619" s="51"/>
      <c r="O619" s="50"/>
      <c r="P619" s="52"/>
      <c r="Q619" s="50"/>
      <c r="R619" s="51"/>
      <c r="S619" s="50"/>
      <c r="T619" s="50"/>
      <c r="U619" s="50"/>
    </row>
    <row r="620" ht="12.75" customHeight="1">
      <c r="A620" s="50"/>
      <c r="B620" s="50"/>
      <c r="C620" s="50"/>
      <c r="D620" s="50"/>
      <c r="E620" s="50"/>
      <c r="F620" s="50"/>
      <c r="G620" s="50"/>
      <c r="H620" s="50"/>
      <c r="I620" s="50"/>
      <c r="J620" s="50"/>
      <c r="K620" s="50"/>
      <c r="L620" s="50"/>
      <c r="M620" s="51"/>
      <c r="N620" s="51"/>
      <c r="O620" s="50"/>
      <c r="P620" s="52"/>
      <c r="Q620" s="50"/>
      <c r="R620" s="51"/>
      <c r="S620" s="50"/>
      <c r="T620" s="50"/>
      <c r="U620" s="50"/>
    </row>
    <row r="621" ht="12.75" customHeight="1">
      <c r="A621" s="50"/>
      <c r="B621" s="50"/>
      <c r="C621" s="50"/>
      <c r="D621" s="50"/>
      <c r="E621" s="50"/>
      <c r="F621" s="50"/>
      <c r="G621" s="50"/>
      <c r="H621" s="50"/>
      <c r="I621" s="50"/>
      <c r="J621" s="50"/>
      <c r="K621" s="50"/>
      <c r="L621" s="50"/>
      <c r="M621" s="51"/>
      <c r="N621" s="51"/>
      <c r="O621" s="50"/>
      <c r="P621" s="52"/>
      <c r="Q621" s="50"/>
      <c r="R621" s="51"/>
      <c r="S621" s="50"/>
      <c r="T621" s="50"/>
      <c r="U621" s="50"/>
    </row>
    <row r="622" ht="12.75" customHeight="1">
      <c r="A622" s="50"/>
      <c r="B622" s="50"/>
      <c r="C622" s="50"/>
      <c r="D622" s="50"/>
      <c r="E622" s="50"/>
      <c r="F622" s="50"/>
      <c r="G622" s="50"/>
      <c r="H622" s="50"/>
      <c r="I622" s="50"/>
      <c r="J622" s="50"/>
      <c r="K622" s="50"/>
      <c r="L622" s="50"/>
      <c r="M622" s="51"/>
      <c r="N622" s="51"/>
      <c r="O622" s="50"/>
      <c r="P622" s="52"/>
      <c r="Q622" s="50"/>
      <c r="R622" s="51"/>
      <c r="S622" s="50"/>
      <c r="T622" s="50"/>
      <c r="U622" s="50"/>
    </row>
    <row r="623" ht="12.75" customHeight="1">
      <c r="A623" s="50"/>
      <c r="B623" s="50"/>
      <c r="C623" s="50"/>
      <c r="D623" s="50"/>
      <c r="E623" s="50"/>
      <c r="F623" s="50"/>
      <c r="G623" s="50"/>
      <c r="H623" s="50"/>
      <c r="I623" s="50"/>
      <c r="J623" s="50"/>
      <c r="K623" s="50"/>
      <c r="L623" s="50"/>
      <c r="M623" s="51"/>
      <c r="N623" s="51"/>
      <c r="O623" s="50"/>
      <c r="P623" s="52"/>
      <c r="Q623" s="50"/>
      <c r="R623" s="51"/>
      <c r="S623" s="50"/>
      <c r="T623" s="50"/>
      <c r="U623" s="50"/>
    </row>
    <row r="624" ht="12.75" customHeight="1">
      <c r="A624" s="50"/>
      <c r="B624" s="50"/>
      <c r="C624" s="50"/>
      <c r="D624" s="50"/>
      <c r="E624" s="50"/>
      <c r="F624" s="50"/>
      <c r="G624" s="50"/>
      <c r="H624" s="50"/>
      <c r="I624" s="50"/>
      <c r="J624" s="50"/>
      <c r="K624" s="50"/>
      <c r="L624" s="50"/>
      <c r="M624" s="51"/>
      <c r="N624" s="51"/>
      <c r="O624" s="50"/>
      <c r="P624" s="52"/>
      <c r="Q624" s="50"/>
      <c r="R624" s="51"/>
      <c r="S624" s="50"/>
      <c r="T624" s="50"/>
      <c r="U624" s="50"/>
    </row>
    <row r="625" ht="12.75" customHeight="1">
      <c r="A625" s="50"/>
      <c r="B625" s="50"/>
      <c r="C625" s="50"/>
      <c r="D625" s="50"/>
      <c r="E625" s="50"/>
      <c r="F625" s="50"/>
      <c r="G625" s="50"/>
      <c r="H625" s="50"/>
      <c r="I625" s="50"/>
      <c r="J625" s="50"/>
      <c r="K625" s="50"/>
      <c r="L625" s="50"/>
      <c r="M625" s="51"/>
      <c r="N625" s="51"/>
      <c r="O625" s="50"/>
      <c r="P625" s="52"/>
      <c r="Q625" s="50"/>
      <c r="R625" s="51"/>
      <c r="S625" s="50"/>
      <c r="T625" s="50"/>
      <c r="U625" s="50"/>
    </row>
    <row r="626" ht="12.75" customHeight="1">
      <c r="A626" s="50"/>
      <c r="B626" s="50"/>
      <c r="C626" s="50"/>
      <c r="D626" s="50"/>
      <c r="E626" s="50"/>
      <c r="F626" s="50"/>
      <c r="G626" s="50"/>
      <c r="H626" s="50"/>
      <c r="I626" s="50"/>
      <c r="J626" s="50"/>
      <c r="K626" s="50"/>
      <c r="L626" s="50"/>
      <c r="M626" s="51"/>
      <c r="N626" s="51"/>
      <c r="O626" s="50"/>
      <c r="P626" s="52"/>
      <c r="Q626" s="50"/>
      <c r="R626" s="51"/>
      <c r="S626" s="50"/>
      <c r="T626" s="50"/>
      <c r="U626" s="50"/>
    </row>
    <row r="627" ht="12.75" customHeight="1">
      <c r="A627" s="50"/>
      <c r="B627" s="50"/>
      <c r="C627" s="50"/>
      <c r="D627" s="50"/>
      <c r="E627" s="50"/>
      <c r="F627" s="50"/>
      <c r="G627" s="50"/>
      <c r="H627" s="50"/>
      <c r="I627" s="50"/>
      <c r="J627" s="50"/>
      <c r="K627" s="50"/>
      <c r="L627" s="50"/>
      <c r="M627" s="51"/>
      <c r="N627" s="51"/>
      <c r="O627" s="50"/>
      <c r="P627" s="52"/>
      <c r="Q627" s="50"/>
      <c r="R627" s="51"/>
      <c r="S627" s="50"/>
      <c r="T627" s="50"/>
      <c r="U627" s="50"/>
    </row>
    <row r="628" ht="12.75" customHeight="1">
      <c r="A628" s="50"/>
      <c r="B628" s="50"/>
      <c r="C628" s="50"/>
      <c r="D628" s="50"/>
      <c r="E628" s="50"/>
      <c r="F628" s="50"/>
      <c r="G628" s="50"/>
      <c r="H628" s="50"/>
      <c r="I628" s="50"/>
      <c r="J628" s="50"/>
      <c r="K628" s="50"/>
      <c r="L628" s="50"/>
      <c r="M628" s="51"/>
      <c r="N628" s="51"/>
      <c r="O628" s="50"/>
      <c r="P628" s="52"/>
      <c r="Q628" s="50"/>
      <c r="R628" s="51"/>
      <c r="S628" s="50"/>
      <c r="T628" s="50"/>
      <c r="U628" s="50"/>
    </row>
    <row r="629" ht="12.75" customHeight="1">
      <c r="A629" s="50"/>
      <c r="B629" s="50"/>
      <c r="C629" s="50"/>
      <c r="D629" s="50"/>
      <c r="E629" s="50"/>
      <c r="F629" s="50"/>
      <c r="G629" s="50"/>
      <c r="H629" s="50"/>
      <c r="I629" s="50"/>
      <c r="J629" s="50"/>
      <c r="K629" s="50"/>
      <c r="L629" s="50"/>
      <c r="M629" s="51"/>
      <c r="N629" s="51"/>
      <c r="O629" s="50"/>
      <c r="P629" s="52"/>
      <c r="Q629" s="50"/>
      <c r="R629" s="51"/>
      <c r="S629" s="50"/>
      <c r="T629" s="50"/>
      <c r="U629" s="50"/>
    </row>
    <row r="630" ht="12.75" customHeight="1">
      <c r="A630" s="50"/>
      <c r="B630" s="50"/>
      <c r="C630" s="50"/>
      <c r="D630" s="50"/>
      <c r="E630" s="50"/>
      <c r="F630" s="50"/>
      <c r="G630" s="50"/>
      <c r="H630" s="50"/>
      <c r="I630" s="50"/>
      <c r="J630" s="50"/>
      <c r="K630" s="50"/>
      <c r="L630" s="50"/>
      <c r="M630" s="51"/>
      <c r="N630" s="51"/>
      <c r="O630" s="50"/>
      <c r="P630" s="52"/>
      <c r="Q630" s="50"/>
      <c r="R630" s="51"/>
      <c r="S630" s="50"/>
      <c r="T630" s="50"/>
      <c r="U630" s="50"/>
    </row>
    <row r="631" ht="12.75" customHeight="1">
      <c r="A631" s="50"/>
      <c r="B631" s="50"/>
      <c r="C631" s="50"/>
      <c r="D631" s="50"/>
      <c r="E631" s="50"/>
      <c r="F631" s="50"/>
      <c r="G631" s="50"/>
      <c r="H631" s="50"/>
      <c r="I631" s="50"/>
      <c r="J631" s="50"/>
      <c r="K631" s="50"/>
      <c r="L631" s="50"/>
      <c r="M631" s="51"/>
      <c r="N631" s="51"/>
      <c r="O631" s="50"/>
      <c r="P631" s="52"/>
      <c r="Q631" s="50"/>
      <c r="R631" s="51"/>
      <c r="S631" s="50"/>
      <c r="T631" s="50"/>
      <c r="U631" s="50"/>
    </row>
    <row r="632" ht="12.75" customHeight="1">
      <c r="A632" s="50"/>
      <c r="B632" s="50"/>
      <c r="C632" s="50"/>
      <c r="D632" s="50"/>
      <c r="E632" s="50"/>
      <c r="F632" s="50"/>
      <c r="G632" s="50"/>
      <c r="H632" s="50"/>
      <c r="I632" s="50"/>
      <c r="J632" s="50"/>
      <c r="K632" s="50"/>
      <c r="L632" s="50"/>
      <c r="M632" s="51"/>
      <c r="N632" s="51"/>
      <c r="O632" s="50"/>
      <c r="P632" s="52"/>
      <c r="Q632" s="50"/>
      <c r="R632" s="51"/>
      <c r="S632" s="50"/>
      <c r="T632" s="50"/>
      <c r="U632" s="50"/>
    </row>
    <row r="633" ht="12.75" customHeight="1">
      <c r="A633" s="50"/>
      <c r="B633" s="50"/>
      <c r="C633" s="50"/>
      <c r="D633" s="50"/>
      <c r="E633" s="50"/>
      <c r="F633" s="50"/>
      <c r="G633" s="50"/>
      <c r="H633" s="50"/>
      <c r="I633" s="50"/>
      <c r="J633" s="50"/>
      <c r="K633" s="50"/>
      <c r="L633" s="50"/>
      <c r="M633" s="51"/>
      <c r="N633" s="51"/>
      <c r="O633" s="50"/>
      <c r="P633" s="52"/>
      <c r="Q633" s="50"/>
      <c r="R633" s="51"/>
      <c r="S633" s="50"/>
      <c r="T633" s="50"/>
      <c r="U633" s="50"/>
    </row>
    <row r="634" ht="12.75" customHeight="1">
      <c r="A634" s="50"/>
      <c r="B634" s="50"/>
      <c r="C634" s="50"/>
      <c r="D634" s="50"/>
      <c r="E634" s="50"/>
      <c r="F634" s="50"/>
      <c r="G634" s="50"/>
      <c r="H634" s="50"/>
      <c r="I634" s="50"/>
      <c r="J634" s="50"/>
      <c r="K634" s="50"/>
      <c r="L634" s="50"/>
      <c r="M634" s="51"/>
      <c r="N634" s="51"/>
      <c r="O634" s="50"/>
      <c r="P634" s="52"/>
      <c r="Q634" s="50"/>
      <c r="R634" s="51"/>
      <c r="S634" s="50"/>
      <c r="T634" s="50"/>
      <c r="U634" s="50"/>
    </row>
    <row r="635" ht="12.75" customHeight="1">
      <c r="A635" s="50"/>
      <c r="B635" s="50"/>
      <c r="C635" s="50"/>
      <c r="D635" s="50"/>
      <c r="E635" s="50"/>
      <c r="F635" s="50"/>
      <c r="G635" s="50"/>
      <c r="H635" s="50"/>
      <c r="I635" s="50"/>
      <c r="J635" s="50"/>
      <c r="K635" s="50"/>
      <c r="L635" s="50"/>
      <c r="M635" s="51"/>
      <c r="N635" s="51"/>
      <c r="O635" s="50"/>
      <c r="P635" s="52"/>
      <c r="Q635" s="50"/>
      <c r="R635" s="51"/>
      <c r="S635" s="50"/>
      <c r="T635" s="50"/>
      <c r="U635" s="50"/>
    </row>
    <row r="636" ht="12.75" customHeight="1">
      <c r="A636" s="50"/>
      <c r="B636" s="50"/>
      <c r="C636" s="50"/>
      <c r="D636" s="50"/>
      <c r="E636" s="50"/>
      <c r="F636" s="50"/>
      <c r="G636" s="50"/>
      <c r="H636" s="50"/>
      <c r="I636" s="50"/>
      <c r="J636" s="50"/>
      <c r="K636" s="50"/>
      <c r="L636" s="50"/>
      <c r="M636" s="51"/>
      <c r="N636" s="51"/>
      <c r="O636" s="50"/>
      <c r="P636" s="52"/>
      <c r="Q636" s="50"/>
      <c r="R636" s="51"/>
      <c r="S636" s="50"/>
      <c r="T636" s="50"/>
      <c r="U636" s="50"/>
    </row>
    <row r="637" ht="12.75" customHeight="1">
      <c r="A637" s="50"/>
      <c r="B637" s="50"/>
      <c r="C637" s="50"/>
      <c r="D637" s="50"/>
      <c r="E637" s="50"/>
      <c r="F637" s="50"/>
      <c r="G637" s="50"/>
      <c r="H637" s="50"/>
      <c r="I637" s="50"/>
      <c r="J637" s="50"/>
      <c r="K637" s="50"/>
      <c r="L637" s="50"/>
      <c r="M637" s="51"/>
      <c r="N637" s="51"/>
      <c r="O637" s="50"/>
      <c r="P637" s="52"/>
      <c r="Q637" s="50"/>
      <c r="R637" s="51"/>
      <c r="S637" s="50"/>
      <c r="T637" s="50"/>
      <c r="U637" s="50"/>
    </row>
    <row r="638" ht="12.75" customHeight="1">
      <c r="A638" s="50"/>
      <c r="B638" s="50"/>
      <c r="C638" s="50"/>
      <c r="D638" s="50"/>
      <c r="E638" s="50"/>
      <c r="F638" s="50"/>
      <c r="G638" s="50"/>
      <c r="H638" s="50"/>
      <c r="I638" s="50"/>
      <c r="J638" s="50"/>
      <c r="K638" s="50"/>
      <c r="L638" s="50"/>
      <c r="M638" s="51"/>
      <c r="N638" s="51"/>
      <c r="O638" s="50"/>
      <c r="P638" s="52"/>
      <c r="Q638" s="50"/>
      <c r="R638" s="51"/>
      <c r="S638" s="50"/>
      <c r="T638" s="50"/>
      <c r="U638" s="50"/>
    </row>
    <row r="639" ht="12.75" customHeight="1">
      <c r="A639" s="50"/>
      <c r="B639" s="50"/>
      <c r="C639" s="50"/>
      <c r="D639" s="50"/>
      <c r="E639" s="50"/>
      <c r="F639" s="50"/>
      <c r="G639" s="50"/>
      <c r="H639" s="50"/>
      <c r="I639" s="50"/>
      <c r="J639" s="50"/>
      <c r="K639" s="50"/>
      <c r="L639" s="50"/>
      <c r="M639" s="51"/>
      <c r="N639" s="51"/>
      <c r="O639" s="50"/>
      <c r="P639" s="52"/>
      <c r="Q639" s="50"/>
      <c r="R639" s="51"/>
      <c r="S639" s="50"/>
      <c r="T639" s="50"/>
      <c r="U639" s="50"/>
    </row>
    <row r="640" ht="12.75" customHeight="1">
      <c r="A640" s="50"/>
      <c r="B640" s="50"/>
      <c r="C640" s="50"/>
      <c r="D640" s="50"/>
      <c r="E640" s="50"/>
      <c r="F640" s="50"/>
      <c r="G640" s="50"/>
      <c r="H640" s="50"/>
      <c r="I640" s="50"/>
      <c r="J640" s="50"/>
      <c r="K640" s="50"/>
      <c r="L640" s="50"/>
      <c r="M640" s="51"/>
      <c r="N640" s="51"/>
      <c r="O640" s="50"/>
      <c r="P640" s="52"/>
      <c r="Q640" s="50"/>
      <c r="R640" s="51"/>
      <c r="S640" s="50"/>
      <c r="T640" s="50"/>
      <c r="U640" s="50"/>
    </row>
    <row r="641" ht="12.75" customHeight="1">
      <c r="A641" s="50"/>
      <c r="B641" s="50"/>
      <c r="C641" s="50"/>
      <c r="D641" s="50"/>
      <c r="E641" s="50"/>
      <c r="F641" s="50"/>
      <c r="G641" s="50"/>
      <c r="H641" s="50"/>
      <c r="I641" s="50"/>
      <c r="J641" s="50"/>
      <c r="K641" s="50"/>
      <c r="L641" s="50"/>
      <c r="M641" s="51"/>
      <c r="N641" s="51"/>
      <c r="O641" s="50"/>
      <c r="P641" s="52"/>
      <c r="Q641" s="50"/>
      <c r="R641" s="51"/>
      <c r="S641" s="50"/>
      <c r="T641" s="50"/>
      <c r="U641" s="50"/>
    </row>
    <row r="642" ht="12.75" customHeight="1">
      <c r="A642" s="50"/>
      <c r="B642" s="50"/>
      <c r="C642" s="50"/>
      <c r="D642" s="50"/>
      <c r="E642" s="50"/>
      <c r="F642" s="50"/>
      <c r="G642" s="50"/>
      <c r="H642" s="50"/>
      <c r="I642" s="50"/>
      <c r="J642" s="50"/>
      <c r="K642" s="50"/>
      <c r="L642" s="50"/>
      <c r="M642" s="51"/>
      <c r="N642" s="51"/>
      <c r="O642" s="50"/>
      <c r="P642" s="52"/>
      <c r="Q642" s="50"/>
      <c r="R642" s="51"/>
      <c r="S642" s="50"/>
      <c r="T642" s="50"/>
      <c r="U642" s="50"/>
    </row>
    <row r="643" ht="12.75" customHeight="1">
      <c r="A643" s="50"/>
      <c r="B643" s="50"/>
      <c r="C643" s="50"/>
      <c r="D643" s="50"/>
      <c r="E643" s="50"/>
      <c r="F643" s="50"/>
      <c r="G643" s="50"/>
      <c r="H643" s="50"/>
      <c r="I643" s="50"/>
      <c r="J643" s="50"/>
      <c r="K643" s="50"/>
      <c r="L643" s="50"/>
      <c r="M643" s="51"/>
      <c r="N643" s="51"/>
      <c r="O643" s="50"/>
      <c r="P643" s="52"/>
      <c r="Q643" s="50"/>
      <c r="R643" s="51"/>
      <c r="S643" s="50"/>
      <c r="T643" s="50"/>
      <c r="U643" s="50"/>
    </row>
    <row r="644" ht="12.75" customHeight="1">
      <c r="A644" s="50"/>
      <c r="B644" s="50"/>
      <c r="C644" s="50"/>
      <c r="D644" s="50"/>
      <c r="E644" s="50"/>
      <c r="F644" s="50"/>
      <c r="G644" s="50"/>
      <c r="H644" s="50"/>
      <c r="I644" s="50"/>
      <c r="J644" s="50"/>
      <c r="K644" s="50"/>
      <c r="L644" s="50"/>
      <c r="M644" s="51"/>
      <c r="N644" s="51"/>
      <c r="O644" s="50"/>
      <c r="P644" s="52"/>
      <c r="Q644" s="50"/>
      <c r="R644" s="51"/>
      <c r="S644" s="50"/>
      <c r="T644" s="50"/>
      <c r="U644" s="50"/>
    </row>
    <row r="645" ht="12.75" customHeight="1">
      <c r="A645" s="50"/>
      <c r="B645" s="50"/>
      <c r="C645" s="50"/>
      <c r="D645" s="50"/>
      <c r="E645" s="50"/>
      <c r="F645" s="50"/>
      <c r="G645" s="50"/>
      <c r="H645" s="50"/>
      <c r="I645" s="50"/>
      <c r="J645" s="50"/>
      <c r="K645" s="50"/>
      <c r="L645" s="50"/>
      <c r="M645" s="51"/>
      <c r="N645" s="51"/>
      <c r="O645" s="50"/>
      <c r="P645" s="52"/>
      <c r="Q645" s="50"/>
      <c r="R645" s="51"/>
      <c r="S645" s="50"/>
      <c r="T645" s="50"/>
      <c r="U645" s="50"/>
    </row>
    <row r="646" ht="12.75" customHeight="1">
      <c r="A646" s="50"/>
      <c r="B646" s="50"/>
      <c r="C646" s="50"/>
      <c r="D646" s="50"/>
      <c r="E646" s="50"/>
      <c r="F646" s="50"/>
      <c r="G646" s="50"/>
      <c r="H646" s="50"/>
      <c r="I646" s="50"/>
      <c r="J646" s="50"/>
      <c r="K646" s="50"/>
      <c r="L646" s="50"/>
      <c r="M646" s="51"/>
      <c r="N646" s="51"/>
      <c r="O646" s="50"/>
      <c r="P646" s="52"/>
      <c r="Q646" s="50"/>
      <c r="R646" s="51"/>
      <c r="S646" s="50"/>
      <c r="T646" s="50"/>
      <c r="U646" s="50"/>
    </row>
    <row r="647" ht="12.75" customHeight="1">
      <c r="A647" s="50"/>
      <c r="B647" s="50"/>
      <c r="C647" s="50"/>
      <c r="D647" s="50"/>
      <c r="E647" s="50"/>
      <c r="F647" s="50"/>
      <c r="G647" s="50"/>
      <c r="H647" s="50"/>
      <c r="I647" s="50"/>
      <c r="J647" s="50"/>
      <c r="K647" s="50"/>
      <c r="L647" s="50"/>
      <c r="M647" s="51"/>
      <c r="N647" s="51"/>
      <c r="O647" s="50"/>
      <c r="P647" s="52"/>
      <c r="Q647" s="50"/>
      <c r="R647" s="51"/>
      <c r="S647" s="50"/>
      <c r="T647" s="50"/>
      <c r="U647" s="50"/>
    </row>
    <row r="648" ht="12.75" customHeight="1">
      <c r="A648" s="50"/>
      <c r="B648" s="50"/>
      <c r="C648" s="50"/>
      <c r="D648" s="50"/>
      <c r="E648" s="50"/>
      <c r="F648" s="50"/>
      <c r="G648" s="50"/>
      <c r="H648" s="50"/>
      <c r="I648" s="50"/>
      <c r="J648" s="50"/>
      <c r="K648" s="50"/>
      <c r="L648" s="50"/>
      <c r="M648" s="51"/>
      <c r="N648" s="51"/>
      <c r="O648" s="50"/>
      <c r="P648" s="52"/>
      <c r="Q648" s="50"/>
      <c r="R648" s="51"/>
      <c r="S648" s="50"/>
      <c r="T648" s="50"/>
      <c r="U648" s="50"/>
    </row>
    <row r="649" ht="12.75" customHeight="1">
      <c r="A649" s="50"/>
      <c r="B649" s="50"/>
      <c r="C649" s="50"/>
      <c r="D649" s="50"/>
      <c r="E649" s="50"/>
      <c r="F649" s="50"/>
      <c r="G649" s="50"/>
      <c r="H649" s="50"/>
      <c r="I649" s="50"/>
      <c r="J649" s="50"/>
      <c r="K649" s="50"/>
      <c r="L649" s="50"/>
      <c r="M649" s="51"/>
      <c r="N649" s="51"/>
      <c r="O649" s="50"/>
      <c r="P649" s="52"/>
      <c r="Q649" s="50"/>
      <c r="R649" s="51"/>
      <c r="S649" s="50"/>
      <c r="T649" s="50"/>
      <c r="U649" s="50"/>
    </row>
    <row r="650" ht="12.75" customHeight="1">
      <c r="A650" s="50"/>
      <c r="B650" s="50"/>
      <c r="C650" s="50"/>
      <c r="D650" s="50"/>
      <c r="E650" s="50"/>
      <c r="F650" s="50"/>
      <c r="G650" s="50"/>
      <c r="H650" s="50"/>
      <c r="I650" s="50"/>
      <c r="J650" s="50"/>
      <c r="K650" s="50"/>
      <c r="L650" s="50"/>
      <c r="M650" s="51"/>
      <c r="N650" s="51"/>
      <c r="O650" s="50"/>
      <c r="P650" s="52"/>
      <c r="Q650" s="50"/>
      <c r="R650" s="51"/>
      <c r="S650" s="50"/>
      <c r="T650" s="50"/>
      <c r="U650" s="50"/>
    </row>
    <row r="651" ht="12.75" customHeight="1">
      <c r="A651" s="50"/>
      <c r="B651" s="50"/>
      <c r="C651" s="50"/>
      <c r="D651" s="50"/>
      <c r="E651" s="50"/>
      <c r="F651" s="50"/>
      <c r="G651" s="50"/>
      <c r="H651" s="50"/>
      <c r="I651" s="50"/>
      <c r="J651" s="50"/>
      <c r="K651" s="50"/>
      <c r="L651" s="50"/>
      <c r="M651" s="51"/>
      <c r="N651" s="51"/>
      <c r="O651" s="50"/>
      <c r="P651" s="52"/>
      <c r="Q651" s="50"/>
      <c r="R651" s="51"/>
      <c r="S651" s="50"/>
      <c r="T651" s="50"/>
      <c r="U651" s="50"/>
    </row>
    <row r="652" ht="12.75" customHeight="1">
      <c r="A652" s="50"/>
      <c r="B652" s="50"/>
      <c r="C652" s="50"/>
      <c r="D652" s="50"/>
      <c r="E652" s="50"/>
      <c r="F652" s="50"/>
      <c r="G652" s="50"/>
      <c r="H652" s="50"/>
      <c r="I652" s="50"/>
      <c r="J652" s="50"/>
      <c r="K652" s="50"/>
      <c r="L652" s="50"/>
      <c r="M652" s="51"/>
      <c r="N652" s="51"/>
      <c r="O652" s="50"/>
      <c r="P652" s="52"/>
      <c r="Q652" s="50"/>
      <c r="R652" s="51"/>
      <c r="S652" s="50"/>
      <c r="T652" s="50"/>
      <c r="U652" s="50"/>
    </row>
    <row r="653" ht="12.75" customHeight="1">
      <c r="A653" s="50"/>
      <c r="B653" s="50"/>
      <c r="C653" s="50"/>
      <c r="D653" s="50"/>
      <c r="E653" s="50"/>
      <c r="F653" s="50"/>
      <c r="G653" s="50"/>
      <c r="H653" s="50"/>
      <c r="I653" s="50"/>
      <c r="J653" s="50"/>
      <c r="K653" s="50"/>
      <c r="L653" s="50"/>
      <c r="M653" s="51"/>
      <c r="N653" s="51"/>
      <c r="O653" s="50"/>
      <c r="P653" s="52"/>
      <c r="Q653" s="50"/>
      <c r="R653" s="51"/>
      <c r="S653" s="50"/>
      <c r="T653" s="50"/>
      <c r="U653" s="50"/>
    </row>
    <row r="654" ht="12.75" customHeight="1">
      <c r="A654" s="50"/>
      <c r="B654" s="50"/>
      <c r="C654" s="50"/>
      <c r="D654" s="50"/>
      <c r="E654" s="50"/>
      <c r="F654" s="50"/>
      <c r="G654" s="50"/>
      <c r="H654" s="50"/>
      <c r="I654" s="50"/>
      <c r="J654" s="50"/>
      <c r="K654" s="50"/>
      <c r="L654" s="50"/>
      <c r="M654" s="51"/>
      <c r="N654" s="51"/>
      <c r="O654" s="50"/>
      <c r="P654" s="52"/>
      <c r="Q654" s="50"/>
      <c r="R654" s="51"/>
      <c r="S654" s="50"/>
      <c r="T654" s="50"/>
      <c r="U654" s="50"/>
    </row>
    <row r="655" ht="12.75" customHeight="1">
      <c r="A655" s="50"/>
      <c r="B655" s="50"/>
      <c r="C655" s="50"/>
      <c r="D655" s="50"/>
      <c r="E655" s="50"/>
      <c r="F655" s="50"/>
      <c r="G655" s="50"/>
      <c r="H655" s="50"/>
      <c r="I655" s="50"/>
      <c r="J655" s="50"/>
      <c r="K655" s="50"/>
      <c r="L655" s="50"/>
      <c r="M655" s="51"/>
      <c r="N655" s="51"/>
      <c r="O655" s="50"/>
      <c r="P655" s="52"/>
      <c r="Q655" s="50"/>
      <c r="R655" s="51"/>
      <c r="S655" s="50"/>
      <c r="T655" s="50"/>
      <c r="U655" s="50"/>
    </row>
    <row r="656" ht="12.75" customHeight="1">
      <c r="A656" s="50"/>
      <c r="B656" s="50"/>
      <c r="C656" s="50"/>
      <c r="D656" s="50"/>
      <c r="E656" s="50"/>
      <c r="F656" s="50"/>
      <c r="G656" s="50"/>
      <c r="H656" s="50"/>
      <c r="I656" s="50"/>
      <c r="J656" s="50"/>
      <c r="K656" s="50"/>
      <c r="L656" s="50"/>
      <c r="M656" s="51"/>
      <c r="N656" s="51"/>
      <c r="O656" s="50"/>
      <c r="P656" s="52"/>
      <c r="Q656" s="50"/>
      <c r="R656" s="51"/>
      <c r="S656" s="50"/>
      <c r="T656" s="50"/>
      <c r="U656" s="50"/>
    </row>
    <row r="657" ht="12.75" customHeight="1">
      <c r="A657" s="50"/>
      <c r="B657" s="50"/>
      <c r="C657" s="50"/>
      <c r="D657" s="50"/>
      <c r="E657" s="50"/>
      <c r="F657" s="50"/>
      <c r="G657" s="50"/>
      <c r="H657" s="50"/>
      <c r="I657" s="50"/>
      <c r="J657" s="50"/>
      <c r="K657" s="50"/>
      <c r="L657" s="50"/>
      <c r="M657" s="51"/>
      <c r="N657" s="51"/>
      <c r="O657" s="50"/>
      <c r="P657" s="52"/>
      <c r="Q657" s="50"/>
      <c r="R657" s="51"/>
      <c r="S657" s="50"/>
      <c r="T657" s="50"/>
      <c r="U657" s="50"/>
    </row>
    <row r="658" ht="12.75" customHeight="1">
      <c r="A658" s="50"/>
      <c r="B658" s="50"/>
      <c r="C658" s="50"/>
      <c r="D658" s="50"/>
      <c r="E658" s="50"/>
      <c r="F658" s="50"/>
      <c r="G658" s="50"/>
      <c r="H658" s="50"/>
      <c r="I658" s="50"/>
      <c r="J658" s="50"/>
      <c r="K658" s="50"/>
      <c r="L658" s="50"/>
      <c r="M658" s="51"/>
      <c r="N658" s="51"/>
      <c r="O658" s="50"/>
      <c r="P658" s="52"/>
      <c r="Q658" s="50"/>
      <c r="R658" s="51"/>
      <c r="S658" s="50"/>
      <c r="T658" s="50"/>
      <c r="U658" s="50"/>
    </row>
    <row r="659" ht="12.75" customHeight="1">
      <c r="A659" s="50"/>
      <c r="B659" s="50"/>
      <c r="C659" s="50"/>
      <c r="D659" s="50"/>
      <c r="E659" s="50"/>
      <c r="F659" s="50"/>
      <c r="G659" s="50"/>
      <c r="H659" s="50"/>
      <c r="I659" s="50"/>
      <c r="J659" s="50"/>
      <c r="K659" s="50"/>
      <c r="L659" s="50"/>
      <c r="M659" s="51"/>
      <c r="N659" s="51"/>
      <c r="O659" s="50"/>
      <c r="P659" s="52"/>
      <c r="Q659" s="50"/>
      <c r="R659" s="51"/>
      <c r="S659" s="50"/>
      <c r="T659" s="50"/>
      <c r="U659" s="50"/>
    </row>
    <row r="660" ht="12.75" customHeight="1">
      <c r="A660" s="50"/>
      <c r="B660" s="50"/>
      <c r="C660" s="50"/>
      <c r="D660" s="50"/>
      <c r="E660" s="50"/>
      <c r="F660" s="50"/>
      <c r="G660" s="50"/>
      <c r="H660" s="50"/>
      <c r="I660" s="50"/>
      <c r="J660" s="50"/>
      <c r="K660" s="50"/>
      <c r="L660" s="50"/>
      <c r="M660" s="51"/>
      <c r="N660" s="51"/>
      <c r="O660" s="50"/>
      <c r="P660" s="52"/>
      <c r="Q660" s="50"/>
      <c r="R660" s="51"/>
      <c r="S660" s="50"/>
      <c r="T660" s="50"/>
      <c r="U660" s="50"/>
    </row>
    <row r="661" ht="12.75" customHeight="1">
      <c r="A661" s="50"/>
      <c r="B661" s="50"/>
      <c r="C661" s="50"/>
      <c r="D661" s="50"/>
      <c r="E661" s="50"/>
      <c r="F661" s="50"/>
      <c r="G661" s="50"/>
      <c r="H661" s="50"/>
      <c r="I661" s="50"/>
      <c r="J661" s="50"/>
      <c r="K661" s="50"/>
      <c r="L661" s="50"/>
      <c r="M661" s="51"/>
      <c r="N661" s="51"/>
      <c r="O661" s="50"/>
      <c r="P661" s="52"/>
      <c r="Q661" s="50"/>
      <c r="R661" s="51"/>
      <c r="S661" s="50"/>
      <c r="T661" s="50"/>
      <c r="U661" s="50"/>
    </row>
    <row r="662" ht="12.75" customHeight="1">
      <c r="A662" s="50"/>
      <c r="B662" s="50"/>
      <c r="C662" s="50"/>
      <c r="D662" s="50"/>
      <c r="E662" s="50"/>
      <c r="F662" s="50"/>
      <c r="G662" s="50"/>
      <c r="H662" s="50"/>
      <c r="I662" s="50"/>
      <c r="J662" s="50"/>
      <c r="K662" s="50"/>
      <c r="L662" s="50"/>
      <c r="M662" s="51"/>
      <c r="N662" s="51"/>
      <c r="O662" s="50"/>
      <c r="P662" s="52"/>
      <c r="Q662" s="50"/>
      <c r="R662" s="51"/>
      <c r="S662" s="50"/>
      <c r="T662" s="50"/>
      <c r="U662" s="50"/>
    </row>
    <row r="663" ht="12.75" customHeight="1">
      <c r="A663" s="50"/>
      <c r="B663" s="50"/>
      <c r="C663" s="50"/>
      <c r="D663" s="50"/>
      <c r="E663" s="50"/>
      <c r="F663" s="50"/>
      <c r="G663" s="50"/>
      <c r="H663" s="50"/>
      <c r="I663" s="50"/>
      <c r="J663" s="50"/>
      <c r="K663" s="50"/>
      <c r="L663" s="50"/>
      <c r="M663" s="51"/>
      <c r="N663" s="51"/>
      <c r="O663" s="50"/>
      <c r="P663" s="52"/>
      <c r="Q663" s="50"/>
      <c r="R663" s="51"/>
      <c r="S663" s="50"/>
      <c r="T663" s="50"/>
      <c r="U663" s="50"/>
    </row>
    <row r="664" ht="12.75" customHeight="1">
      <c r="A664" s="50"/>
      <c r="B664" s="50"/>
      <c r="C664" s="50"/>
      <c r="D664" s="50"/>
      <c r="E664" s="50"/>
      <c r="F664" s="50"/>
      <c r="G664" s="50"/>
      <c r="H664" s="50"/>
      <c r="I664" s="50"/>
      <c r="J664" s="50"/>
      <c r="K664" s="50"/>
      <c r="L664" s="50"/>
      <c r="M664" s="51"/>
      <c r="N664" s="51"/>
      <c r="O664" s="50"/>
      <c r="P664" s="52"/>
      <c r="Q664" s="50"/>
      <c r="R664" s="51"/>
      <c r="S664" s="50"/>
      <c r="T664" s="50"/>
      <c r="U664" s="50"/>
    </row>
    <row r="665" ht="12.75" customHeight="1">
      <c r="A665" s="50"/>
      <c r="B665" s="50"/>
      <c r="C665" s="50"/>
      <c r="D665" s="50"/>
      <c r="E665" s="50"/>
      <c r="F665" s="50"/>
      <c r="G665" s="50"/>
      <c r="H665" s="50"/>
      <c r="I665" s="50"/>
      <c r="J665" s="50"/>
      <c r="K665" s="50"/>
      <c r="L665" s="50"/>
      <c r="M665" s="51"/>
      <c r="N665" s="51"/>
      <c r="O665" s="50"/>
      <c r="P665" s="52"/>
      <c r="Q665" s="50"/>
      <c r="R665" s="51"/>
      <c r="S665" s="50"/>
      <c r="T665" s="50"/>
      <c r="U665" s="50"/>
    </row>
    <row r="666" ht="12.75" customHeight="1">
      <c r="A666" s="50"/>
      <c r="B666" s="50"/>
      <c r="C666" s="50"/>
      <c r="D666" s="50"/>
      <c r="E666" s="50"/>
      <c r="F666" s="50"/>
      <c r="G666" s="50"/>
      <c r="H666" s="50"/>
      <c r="I666" s="50"/>
      <c r="J666" s="50"/>
      <c r="K666" s="50"/>
      <c r="L666" s="50"/>
      <c r="M666" s="51"/>
      <c r="N666" s="51"/>
      <c r="O666" s="50"/>
      <c r="P666" s="52"/>
      <c r="Q666" s="50"/>
      <c r="R666" s="51"/>
      <c r="S666" s="50"/>
      <c r="T666" s="50"/>
      <c r="U666" s="50"/>
    </row>
    <row r="667" ht="12.75" customHeight="1">
      <c r="A667" s="50"/>
      <c r="B667" s="50"/>
      <c r="C667" s="50"/>
      <c r="D667" s="50"/>
      <c r="E667" s="50"/>
      <c r="F667" s="50"/>
      <c r="G667" s="50"/>
      <c r="H667" s="50"/>
      <c r="I667" s="50"/>
      <c r="J667" s="50"/>
      <c r="K667" s="50"/>
      <c r="L667" s="50"/>
      <c r="M667" s="51"/>
      <c r="N667" s="51"/>
      <c r="O667" s="50"/>
      <c r="P667" s="52"/>
      <c r="Q667" s="50"/>
      <c r="R667" s="51"/>
      <c r="S667" s="50"/>
      <c r="T667" s="50"/>
      <c r="U667" s="50"/>
    </row>
    <row r="668" ht="12.75" customHeight="1">
      <c r="A668" s="50"/>
      <c r="B668" s="50"/>
      <c r="C668" s="50"/>
      <c r="D668" s="50"/>
      <c r="E668" s="50"/>
      <c r="F668" s="50"/>
      <c r="G668" s="50"/>
      <c r="H668" s="50"/>
      <c r="I668" s="50"/>
      <c r="J668" s="50"/>
      <c r="K668" s="50"/>
      <c r="L668" s="50"/>
      <c r="M668" s="51"/>
      <c r="N668" s="51"/>
      <c r="O668" s="50"/>
      <c r="P668" s="52"/>
      <c r="Q668" s="50"/>
      <c r="R668" s="51"/>
      <c r="S668" s="50"/>
      <c r="T668" s="50"/>
      <c r="U668" s="50"/>
    </row>
    <row r="669" ht="12.75" customHeight="1">
      <c r="A669" s="50"/>
      <c r="B669" s="50"/>
      <c r="C669" s="50"/>
      <c r="D669" s="50"/>
      <c r="E669" s="50"/>
      <c r="F669" s="50"/>
      <c r="G669" s="50"/>
      <c r="H669" s="50"/>
      <c r="I669" s="50"/>
      <c r="J669" s="50"/>
      <c r="K669" s="50"/>
      <c r="L669" s="50"/>
      <c r="M669" s="51"/>
      <c r="N669" s="51"/>
      <c r="O669" s="50"/>
      <c r="P669" s="52"/>
      <c r="Q669" s="50"/>
      <c r="R669" s="51"/>
      <c r="S669" s="50"/>
      <c r="T669" s="50"/>
      <c r="U669" s="50"/>
    </row>
    <row r="670" ht="12.75" customHeight="1">
      <c r="A670" s="50"/>
      <c r="B670" s="50"/>
      <c r="C670" s="50"/>
      <c r="D670" s="50"/>
      <c r="E670" s="50"/>
      <c r="F670" s="50"/>
      <c r="G670" s="50"/>
      <c r="H670" s="50"/>
      <c r="I670" s="50"/>
      <c r="J670" s="50"/>
      <c r="K670" s="50"/>
      <c r="L670" s="50"/>
      <c r="M670" s="51"/>
      <c r="N670" s="51"/>
      <c r="O670" s="50"/>
      <c r="P670" s="52"/>
      <c r="Q670" s="50"/>
      <c r="R670" s="51"/>
      <c r="S670" s="50"/>
      <c r="T670" s="50"/>
      <c r="U670" s="50"/>
    </row>
    <row r="671" ht="12.75" customHeight="1">
      <c r="A671" s="50"/>
      <c r="B671" s="50"/>
      <c r="C671" s="50"/>
      <c r="D671" s="50"/>
      <c r="E671" s="50"/>
      <c r="F671" s="50"/>
      <c r="G671" s="50"/>
      <c r="H671" s="50"/>
      <c r="I671" s="50"/>
      <c r="J671" s="50"/>
      <c r="K671" s="50"/>
      <c r="L671" s="50"/>
      <c r="M671" s="51"/>
      <c r="N671" s="51"/>
      <c r="O671" s="50"/>
      <c r="P671" s="52"/>
      <c r="Q671" s="50"/>
      <c r="R671" s="51"/>
      <c r="S671" s="50"/>
      <c r="T671" s="50"/>
      <c r="U671" s="50"/>
    </row>
    <row r="672" ht="12.75" customHeight="1">
      <c r="A672" s="50"/>
      <c r="B672" s="50"/>
      <c r="C672" s="50"/>
      <c r="D672" s="50"/>
      <c r="E672" s="50"/>
      <c r="F672" s="50"/>
      <c r="G672" s="50"/>
      <c r="H672" s="50"/>
      <c r="I672" s="50"/>
      <c r="J672" s="50"/>
      <c r="K672" s="50"/>
      <c r="L672" s="50"/>
      <c r="M672" s="51"/>
      <c r="N672" s="51"/>
      <c r="O672" s="50"/>
      <c r="P672" s="52"/>
      <c r="Q672" s="50"/>
      <c r="R672" s="51"/>
      <c r="S672" s="50"/>
      <c r="T672" s="50"/>
      <c r="U672" s="50"/>
    </row>
    <row r="673" ht="12.75" customHeight="1">
      <c r="A673" s="50"/>
      <c r="B673" s="50"/>
      <c r="C673" s="50"/>
      <c r="D673" s="50"/>
      <c r="E673" s="50"/>
      <c r="F673" s="50"/>
      <c r="G673" s="50"/>
      <c r="H673" s="50"/>
      <c r="I673" s="50"/>
      <c r="J673" s="50"/>
      <c r="K673" s="50"/>
      <c r="L673" s="50"/>
      <c r="M673" s="51"/>
      <c r="N673" s="51"/>
      <c r="O673" s="50"/>
      <c r="P673" s="52"/>
      <c r="Q673" s="50"/>
      <c r="R673" s="51"/>
      <c r="S673" s="50"/>
      <c r="T673" s="50"/>
      <c r="U673" s="50"/>
    </row>
    <row r="674" ht="12.75" customHeight="1">
      <c r="A674" s="50"/>
      <c r="B674" s="50"/>
      <c r="C674" s="50"/>
      <c r="D674" s="50"/>
      <c r="E674" s="50"/>
      <c r="F674" s="50"/>
      <c r="G674" s="50"/>
      <c r="H674" s="50"/>
      <c r="I674" s="50"/>
      <c r="J674" s="50"/>
      <c r="K674" s="50"/>
      <c r="L674" s="50"/>
      <c r="M674" s="51"/>
      <c r="N674" s="51"/>
      <c r="O674" s="50"/>
      <c r="P674" s="52"/>
      <c r="Q674" s="50"/>
      <c r="R674" s="51"/>
      <c r="S674" s="50"/>
      <c r="T674" s="50"/>
      <c r="U674" s="50"/>
    </row>
    <row r="675" ht="12.75" customHeight="1">
      <c r="A675" s="50"/>
      <c r="B675" s="50"/>
      <c r="C675" s="50"/>
      <c r="D675" s="50"/>
      <c r="E675" s="50"/>
      <c r="F675" s="50"/>
      <c r="G675" s="50"/>
      <c r="H675" s="50"/>
      <c r="I675" s="50"/>
      <c r="J675" s="50"/>
      <c r="K675" s="50"/>
      <c r="L675" s="50"/>
      <c r="M675" s="51"/>
      <c r="N675" s="51"/>
      <c r="O675" s="50"/>
      <c r="P675" s="52"/>
      <c r="Q675" s="50"/>
      <c r="R675" s="51"/>
      <c r="S675" s="50"/>
      <c r="T675" s="50"/>
      <c r="U675" s="50"/>
    </row>
    <row r="676" ht="12.75" customHeight="1">
      <c r="A676" s="50"/>
      <c r="B676" s="50"/>
      <c r="C676" s="50"/>
      <c r="D676" s="50"/>
      <c r="E676" s="50"/>
      <c r="F676" s="50"/>
      <c r="G676" s="50"/>
      <c r="H676" s="50"/>
      <c r="I676" s="50"/>
      <c r="J676" s="50"/>
      <c r="K676" s="50"/>
      <c r="L676" s="50"/>
      <c r="M676" s="51"/>
      <c r="N676" s="51"/>
      <c r="O676" s="50"/>
      <c r="P676" s="52"/>
      <c r="Q676" s="50"/>
      <c r="R676" s="51"/>
      <c r="S676" s="50"/>
      <c r="T676" s="50"/>
      <c r="U676" s="50"/>
    </row>
    <row r="677" ht="12.75" customHeight="1">
      <c r="A677" s="50"/>
      <c r="B677" s="50"/>
      <c r="C677" s="50"/>
      <c r="D677" s="50"/>
      <c r="E677" s="50"/>
      <c r="F677" s="50"/>
      <c r="G677" s="50"/>
      <c r="H677" s="50"/>
      <c r="I677" s="50"/>
      <c r="J677" s="50"/>
      <c r="K677" s="50"/>
      <c r="L677" s="50"/>
      <c r="M677" s="51"/>
      <c r="N677" s="51"/>
      <c r="O677" s="50"/>
      <c r="P677" s="52"/>
      <c r="Q677" s="50"/>
      <c r="R677" s="51"/>
      <c r="S677" s="50"/>
      <c r="T677" s="50"/>
      <c r="U677" s="50"/>
    </row>
    <row r="678" ht="12.75" customHeight="1">
      <c r="A678" s="50"/>
      <c r="B678" s="50"/>
      <c r="C678" s="50"/>
      <c r="D678" s="50"/>
      <c r="E678" s="50"/>
      <c r="F678" s="50"/>
      <c r="G678" s="50"/>
      <c r="H678" s="50"/>
      <c r="I678" s="50"/>
      <c r="J678" s="50"/>
      <c r="K678" s="50"/>
      <c r="L678" s="50"/>
      <c r="M678" s="51"/>
      <c r="N678" s="51"/>
      <c r="O678" s="50"/>
      <c r="P678" s="52"/>
      <c r="Q678" s="50"/>
      <c r="R678" s="51"/>
      <c r="S678" s="50"/>
      <c r="T678" s="50"/>
      <c r="U678" s="50"/>
    </row>
    <row r="679" ht="12.75" customHeight="1">
      <c r="A679" s="50"/>
      <c r="B679" s="50"/>
      <c r="C679" s="50"/>
      <c r="D679" s="50"/>
      <c r="E679" s="50"/>
      <c r="F679" s="50"/>
      <c r="G679" s="50"/>
      <c r="H679" s="50"/>
      <c r="I679" s="50"/>
      <c r="J679" s="50"/>
      <c r="K679" s="50"/>
      <c r="L679" s="50"/>
      <c r="M679" s="51"/>
      <c r="N679" s="51"/>
      <c r="O679" s="50"/>
      <c r="P679" s="52"/>
      <c r="Q679" s="50"/>
      <c r="R679" s="51"/>
      <c r="S679" s="50"/>
      <c r="T679" s="50"/>
      <c r="U679" s="50"/>
    </row>
    <row r="680" ht="12.75" customHeight="1">
      <c r="A680" s="50"/>
      <c r="B680" s="50"/>
      <c r="C680" s="50"/>
      <c r="D680" s="50"/>
      <c r="E680" s="50"/>
      <c r="F680" s="50"/>
      <c r="G680" s="50"/>
      <c r="H680" s="50"/>
      <c r="I680" s="50"/>
      <c r="J680" s="50"/>
      <c r="K680" s="50"/>
      <c r="L680" s="50"/>
      <c r="M680" s="51"/>
      <c r="N680" s="51"/>
      <c r="O680" s="50"/>
      <c r="P680" s="52"/>
      <c r="Q680" s="50"/>
      <c r="R680" s="51"/>
      <c r="S680" s="50"/>
      <c r="T680" s="50"/>
      <c r="U680" s="50"/>
    </row>
    <row r="681" ht="12.75" customHeight="1">
      <c r="A681" s="50"/>
      <c r="B681" s="50"/>
      <c r="C681" s="50"/>
      <c r="D681" s="50"/>
      <c r="E681" s="50"/>
      <c r="F681" s="50"/>
      <c r="G681" s="50"/>
      <c r="H681" s="50"/>
      <c r="I681" s="50"/>
      <c r="J681" s="50"/>
      <c r="K681" s="50"/>
      <c r="L681" s="50"/>
      <c r="M681" s="51"/>
      <c r="N681" s="51"/>
      <c r="O681" s="50"/>
      <c r="P681" s="52"/>
      <c r="Q681" s="50"/>
      <c r="R681" s="51"/>
      <c r="S681" s="50"/>
      <c r="T681" s="50"/>
      <c r="U681" s="50"/>
    </row>
    <row r="682" ht="12.75" customHeight="1">
      <c r="A682" s="50"/>
      <c r="B682" s="50"/>
      <c r="C682" s="50"/>
      <c r="D682" s="50"/>
      <c r="E682" s="50"/>
      <c r="F682" s="50"/>
      <c r="G682" s="50"/>
      <c r="H682" s="50"/>
      <c r="I682" s="50"/>
      <c r="J682" s="50"/>
      <c r="K682" s="50"/>
      <c r="L682" s="50"/>
      <c r="M682" s="51"/>
      <c r="N682" s="51"/>
      <c r="O682" s="50"/>
      <c r="P682" s="52"/>
      <c r="Q682" s="50"/>
      <c r="R682" s="51"/>
      <c r="S682" s="50"/>
      <c r="T682" s="50"/>
      <c r="U682" s="50"/>
    </row>
    <row r="683" ht="12.75" customHeight="1">
      <c r="A683" s="50"/>
      <c r="B683" s="50"/>
      <c r="C683" s="50"/>
      <c r="D683" s="50"/>
      <c r="E683" s="50"/>
      <c r="F683" s="50"/>
      <c r="G683" s="50"/>
      <c r="H683" s="50"/>
      <c r="I683" s="50"/>
      <c r="J683" s="50"/>
      <c r="K683" s="50"/>
      <c r="L683" s="50"/>
      <c r="M683" s="51"/>
      <c r="N683" s="51"/>
      <c r="O683" s="50"/>
      <c r="P683" s="52"/>
      <c r="Q683" s="50"/>
      <c r="R683" s="51"/>
      <c r="S683" s="50"/>
      <c r="T683" s="50"/>
      <c r="U683" s="50"/>
    </row>
    <row r="684" ht="12.75" customHeight="1">
      <c r="A684" s="50"/>
      <c r="B684" s="50"/>
      <c r="C684" s="50"/>
      <c r="D684" s="50"/>
      <c r="E684" s="50"/>
      <c r="F684" s="50"/>
      <c r="G684" s="50"/>
      <c r="H684" s="50"/>
      <c r="I684" s="50"/>
      <c r="J684" s="50"/>
      <c r="K684" s="50"/>
      <c r="L684" s="50"/>
      <c r="M684" s="51"/>
      <c r="N684" s="51"/>
      <c r="O684" s="50"/>
      <c r="P684" s="52"/>
      <c r="Q684" s="50"/>
      <c r="R684" s="51"/>
      <c r="S684" s="50"/>
      <c r="T684" s="50"/>
      <c r="U684" s="50"/>
    </row>
    <row r="685" ht="12.75" customHeight="1">
      <c r="A685" s="50"/>
      <c r="B685" s="50"/>
      <c r="C685" s="50"/>
      <c r="D685" s="50"/>
      <c r="E685" s="50"/>
      <c r="F685" s="50"/>
      <c r="G685" s="50"/>
      <c r="H685" s="50"/>
      <c r="I685" s="50"/>
      <c r="J685" s="50"/>
      <c r="K685" s="50"/>
      <c r="L685" s="50"/>
      <c r="M685" s="51"/>
      <c r="N685" s="51"/>
      <c r="O685" s="50"/>
      <c r="P685" s="52"/>
      <c r="Q685" s="50"/>
      <c r="R685" s="51"/>
      <c r="S685" s="50"/>
      <c r="T685" s="50"/>
      <c r="U685" s="50"/>
    </row>
    <row r="686" ht="12.75" customHeight="1">
      <c r="A686" s="50"/>
      <c r="B686" s="50"/>
      <c r="C686" s="50"/>
      <c r="D686" s="50"/>
      <c r="E686" s="50"/>
      <c r="F686" s="50"/>
      <c r="G686" s="50"/>
      <c r="H686" s="50"/>
      <c r="I686" s="50"/>
      <c r="J686" s="50"/>
      <c r="K686" s="50"/>
      <c r="L686" s="50"/>
      <c r="M686" s="51"/>
      <c r="N686" s="51"/>
      <c r="O686" s="50"/>
      <c r="P686" s="52"/>
      <c r="Q686" s="50"/>
      <c r="R686" s="51"/>
      <c r="S686" s="50"/>
      <c r="T686" s="50"/>
      <c r="U686" s="50"/>
    </row>
    <row r="687" ht="12.75" customHeight="1">
      <c r="A687" s="50"/>
      <c r="B687" s="50"/>
      <c r="C687" s="50"/>
      <c r="D687" s="50"/>
      <c r="E687" s="50"/>
      <c r="F687" s="50"/>
      <c r="G687" s="50"/>
      <c r="H687" s="50"/>
      <c r="I687" s="50"/>
      <c r="J687" s="50"/>
      <c r="K687" s="50"/>
      <c r="L687" s="50"/>
      <c r="M687" s="51"/>
      <c r="N687" s="51"/>
      <c r="O687" s="50"/>
      <c r="P687" s="52"/>
      <c r="Q687" s="50"/>
      <c r="R687" s="51"/>
      <c r="S687" s="50"/>
      <c r="T687" s="50"/>
      <c r="U687" s="50"/>
    </row>
    <row r="688" ht="12.75" customHeight="1">
      <c r="A688" s="50"/>
      <c r="B688" s="50"/>
      <c r="C688" s="50"/>
      <c r="D688" s="50"/>
      <c r="E688" s="50"/>
      <c r="F688" s="50"/>
      <c r="G688" s="50"/>
      <c r="H688" s="50"/>
      <c r="I688" s="50"/>
      <c r="J688" s="50"/>
      <c r="K688" s="50"/>
      <c r="L688" s="50"/>
      <c r="M688" s="51"/>
      <c r="N688" s="51"/>
      <c r="O688" s="50"/>
      <c r="P688" s="52"/>
      <c r="Q688" s="50"/>
      <c r="R688" s="51"/>
      <c r="S688" s="50"/>
      <c r="T688" s="50"/>
      <c r="U688" s="50"/>
    </row>
    <row r="689" ht="12.75" customHeight="1">
      <c r="A689" s="50"/>
      <c r="B689" s="50"/>
      <c r="C689" s="50"/>
      <c r="D689" s="50"/>
      <c r="E689" s="50"/>
      <c r="F689" s="50"/>
      <c r="G689" s="50"/>
      <c r="H689" s="50"/>
      <c r="I689" s="50"/>
      <c r="J689" s="50"/>
      <c r="K689" s="50"/>
      <c r="L689" s="50"/>
      <c r="M689" s="51"/>
      <c r="N689" s="51"/>
      <c r="O689" s="50"/>
      <c r="P689" s="52"/>
      <c r="Q689" s="50"/>
      <c r="R689" s="51"/>
      <c r="S689" s="50"/>
      <c r="T689" s="50"/>
      <c r="U689" s="50"/>
    </row>
    <row r="690" ht="12.75" customHeight="1">
      <c r="A690" s="50"/>
      <c r="B690" s="50"/>
      <c r="C690" s="50"/>
      <c r="D690" s="50"/>
      <c r="E690" s="50"/>
      <c r="F690" s="50"/>
      <c r="G690" s="50"/>
      <c r="H690" s="50"/>
      <c r="I690" s="50"/>
      <c r="J690" s="50"/>
      <c r="K690" s="50"/>
      <c r="L690" s="50"/>
      <c r="M690" s="51"/>
      <c r="N690" s="51"/>
      <c r="O690" s="50"/>
      <c r="P690" s="52"/>
      <c r="Q690" s="50"/>
      <c r="R690" s="51"/>
      <c r="S690" s="50"/>
      <c r="T690" s="50"/>
      <c r="U690" s="50"/>
    </row>
    <row r="691" ht="12.75" customHeight="1">
      <c r="A691" s="50"/>
      <c r="B691" s="50"/>
      <c r="C691" s="50"/>
      <c r="D691" s="50"/>
      <c r="E691" s="50"/>
      <c r="F691" s="50"/>
      <c r="G691" s="50"/>
      <c r="H691" s="50"/>
      <c r="I691" s="50"/>
      <c r="J691" s="50"/>
      <c r="K691" s="50"/>
      <c r="L691" s="50"/>
      <c r="M691" s="51"/>
      <c r="N691" s="51"/>
      <c r="O691" s="50"/>
      <c r="P691" s="52"/>
      <c r="Q691" s="50"/>
      <c r="R691" s="51"/>
      <c r="S691" s="50"/>
      <c r="T691" s="50"/>
      <c r="U691" s="50"/>
    </row>
    <row r="692" ht="12.75" customHeight="1">
      <c r="A692" s="50"/>
      <c r="B692" s="50"/>
      <c r="C692" s="50"/>
      <c r="D692" s="50"/>
      <c r="E692" s="50"/>
      <c r="F692" s="50"/>
      <c r="G692" s="50"/>
      <c r="H692" s="50"/>
      <c r="I692" s="50"/>
      <c r="J692" s="50"/>
      <c r="K692" s="50"/>
      <c r="L692" s="50"/>
      <c r="M692" s="51"/>
      <c r="N692" s="51"/>
      <c r="O692" s="50"/>
      <c r="P692" s="52"/>
      <c r="Q692" s="50"/>
      <c r="R692" s="51"/>
      <c r="S692" s="50"/>
      <c r="T692" s="50"/>
      <c r="U692" s="50"/>
    </row>
    <row r="693" ht="12.75" customHeight="1">
      <c r="A693" s="50"/>
      <c r="B693" s="50"/>
      <c r="C693" s="50"/>
      <c r="D693" s="50"/>
      <c r="E693" s="50"/>
      <c r="F693" s="50"/>
      <c r="G693" s="50"/>
      <c r="H693" s="50"/>
      <c r="I693" s="50"/>
      <c r="J693" s="50"/>
      <c r="K693" s="50"/>
      <c r="L693" s="50"/>
      <c r="M693" s="51"/>
      <c r="N693" s="51"/>
      <c r="O693" s="50"/>
      <c r="P693" s="52"/>
      <c r="Q693" s="50"/>
      <c r="R693" s="51"/>
      <c r="S693" s="50"/>
      <c r="T693" s="50"/>
      <c r="U693" s="50"/>
    </row>
    <row r="694" ht="12.75" customHeight="1">
      <c r="A694" s="50"/>
      <c r="B694" s="50"/>
      <c r="C694" s="50"/>
      <c r="D694" s="50"/>
      <c r="E694" s="50"/>
      <c r="F694" s="50"/>
      <c r="G694" s="50"/>
      <c r="H694" s="50"/>
      <c r="I694" s="50"/>
      <c r="J694" s="50"/>
      <c r="K694" s="50"/>
      <c r="L694" s="50"/>
      <c r="M694" s="51"/>
      <c r="N694" s="51"/>
      <c r="O694" s="50"/>
      <c r="P694" s="52"/>
      <c r="Q694" s="50"/>
      <c r="R694" s="51"/>
      <c r="S694" s="50"/>
      <c r="T694" s="50"/>
      <c r="U694" s="50"/>
    </row>
    <row r="695" ht="12.75" customHeight="1">
      <c r="A695" s="50"/>
      <c r="B695" s="50"/>
      <c r="C695" s="50"/>
      <c r="D695" s="50"/>
      <c r="E695" s="50"/>
      <c r="F695" s="50"/>
      <c r="G695" s="50"/>
      <c r="H695" s="50"/>
      <c r="I695" s="50"/>
      <c r="J695" s="50"/>
      <c r="K695" s="50"/>
      <c r="L695" s="50"/>
      <c r="M695" s="51"/>
      <c r="N695" s="51"/>
      <c r="O695" s="50"/>
      <c r="P695" s="52"/>
      <c r="Q695" s="50"/>
      <c r="R695" s="51"/>
      <c r="S695" s="50"/>
      <c r="T695" s="50"/>
      <c r="U695" s="50"/>
    </row>
    <row r="696" ht="12.75" customHeight="1">
      <c r="A696" s="50"/>
      <c r="B696" s="50"/>
      <c r="C696" s="50"/>
      <c r="D696" s="50"/>
      <c r="E696" s="50"/>
      <c r="F696" s="50"/>
      <c r="G696" s="50"/>
      <c r="H696" s="50"/>
      <c r="I696" s="50"/>
      <c r="J696" s="50"/>
      <c r="K696" s="50"/>
      <c r="L696" s="50"/>
      <c r="M696" s="51"/>
      <c r="N696" s="51"/>
      <c r="O696" s="50"/>
      <c r="P696" s="52"/>
      <c r="Q696" s="50"/>
      <c r="R696" s="51"/>
      <c r="S696" s="50"/>
      <c r="T696" s="50"/>
      <c r="U696" s="50"/>
    </row>
    <row r="697" ht="12.75" customHeight="1">
      <c r="A697" s="50"/>
      <c r="B697" s="50"/>
      <c r="C697" s="50"/>
      <c r="D697" s="50"/>
      <c r="E697" s="50"/>
      <c r="F697" s="50"/>
      <c r="G697" s="50"/>
      <c r="H697" s="50"/>
      <c r="I697" s="50"/>
      <c r="J697" s="50"/>
      <c r="K697" s="50"/>
      <c r="L697" s="50"/>
      <c r="M697" s="51"/>
      <c r="N697" s="51"/>
      <c r="O697" s="50"/>
      <c r="P697" s="52"/>
      <c r="Q697" s="50"/>
      <c r="R697" s="51"/>
      <c r="S697" s="50"/>
      <c r="T697" s="50"/>
      <c r="U697" s="50"/>
    </row>
    <row r="698" ht="12.75" customHeight="1">
      <c r="A698" s="50"/>
      <c r="B698" s="50"/>
      <c r="C698" s="50"/>
      <c r="D698" s="50"/>
      <c r="E698" s="50"/>
      <c r="F698" s="50"/>
      <c r="G698" s="50"/>
      <c r="H698" s="50"/>
      <c r="I698" s="50"/>
      <c r="J698" s="50"/>
      <c r="K698" s="50"/>
      <c r="L698" s="50"/>
      <c r="M698" s="51"/>
      <c r="N698" s="51"/>
      <c r="O698" s="50"/>
      <c r="P698" s="52"/>
      <c r="Q698" s="50"/>
      <c r="R698" s="51"/>
      <c r="S698" s="50"/>
      <c r="T698" s="50"/>
      <c r="U698" s="50"/>
    </row>
    <row r="699" ht="12.75" customHeight="1">
      <c r="A699" s="50"/>
      <c r="B699" s="50"/>
      <c r="C699" s="50"/>
      <c r="D699" s="50"/>
      <c r="E699" s="50"/>
      <c r="F699" s="50"/>
      <c r="G699" s="50"/>
      <c r="H699" s="50"/>
      <c r="I699" s="50"/>
      <c r="J699" s="50"/>
      <c r="K699" s="50"/>
      <c r="L699" s="50"/>
      <c r="M699" s="51"/>
      <c r="N699" s="51"/>
      <c r="O699" s="50"/>
      <c r="P699" s="52"/>
      <c r="Q699" s="50"/>
      <c r="R699" s="51"/>
      <c r="S699" s="50"/>
      <c r="T699" s="50"/>
      <c r="U699" s="50"/>
    </row>
    <row r="700" ht="12.75" customHeight="1">
      <c r="A700" s="50"/>
      <c r="B700" s="50"/>
      <c r="C700" s="50"/>
      <c r="D700" s="50"/>
      <c r="E700" s="50"/>
      <c r="F700" s="50"/>
      <c r="G700" s="50"/>
      <c r="H700" s="50"/>
      <c r="I700" s="50"/>
      <c r="J700" s="50"/>
      <c r="K700" s="50"/>
      <c r="L700" s="50"/>
      <c r="M700" s="51"/>
      <c r="N700" s="51"/>
      <c r="O700" s="50"/>
      <c r="P700" s="52"/>
      <c r="Q700" s="50"/>
      <c r="R700" s="51"/>
      <c r="S700" s="50"/>
      <c r="T700" s="50"/>
      <c r="U700" s="50"/>
    </row>
    <row r="701" ht="12.75" customHeight="1">
      <c r="A701" s="50"/>
      <c r="B701" s="50"/>
      <c r="C701" s="50"/>
      <c r="D701" s="50"/>
      <c r="E701" s="50"/>
      <c r="F701" s="50"/>
      <c r="G701" s="50"/>
      <c r="H701" s="50"/>
      <c r="I701" s="50"/>
      <c r="J701" s="50"/>
      <c r="K701" s="50"/>
      <c r="L701" s="50"/>
      <c r="M701" s="51"/>
      <c r="N701" s="51"/>
      <c r="O701" s="50"/>
      <c r="P701" s="52"/>
      <c r="Q701" s="50"/>
      <c r="R701" s="51"/>
      <c r="S701" s="50"/>
      <c r="T701" s="50"/>
      <c r="U701" s="50"/>
    </row>
    <row r="702" ht="12.75" customHeight="1">
      <c r="A702" s="50"/>
      <c r="B702" s="50"/>
      <c r="C702" s="50"/>
      <c r="D702" s="50"/>
      <c r="E702" s="50"/>
      <c r="F702" s="50"/>
      <c r="G702" s="50"/>
      <c r="H702" s="50"/>
      <c r="I702" s="50"/>
      <c r="J702" s="50"/>
      <c r="K702" s="50"/>
      <c r="L702" s="50"/>
      <c r="M702" s="51"/>
      <c r="N702" s="51"/>
      <c r="O702" s="50"/>
      <c r="P702" s="52"/>
      <c r="Q702" s="50"/>
      <c r="R702" s="51"/>
      <c r="S702" s="50"/>
      <c r="T702" s="50"/>
      <c r="U702" s="50"/>
    </row>
    <row r="703" ht="12.75" customHeight="1">
      <c r="A703" s="50"/>
      <c r="B703" s="50"/>
      <c r="C703" s="50"/>
      <c r="D703" s="50"/>
      <c r="E703" s="50"/>
      <c r="F703" s="50"/>
      <c r="G703" s="50"/>
      <c r="H703" s="50"/>
      <c r="I703" s="50"/>
      <c r="J703" s="50"/>
      <c r="K703" s="50"/>
      <c r="L703" s="50"/>
      <c r="M703" s="51"/>
      <c r="N703" s="51"/>
      <c r="O703" s="50"/>
      <c r="P703" s="52"/>
      <c r="Q703" s="50"/>
      <c r="R703" s="51"/>
      <c r="S703" s="50"/>
      <c r="T703" s="50"/>
      <c r="U703" s="50"/>
    </row>
    <row r="704" ht="12.75" customHeight="1">
      <c r="A704" s="50"/>
      <c r="B704" s="50"/>
      <c r="C704" s="50"/>
      <c r="D704" s="50"/>
      <c r="E704" s="50"/>
      <c r="F704" s="50"/>
      <c r="G704" s="50"/>
      <c r="H704" s="50"/>
      <c r="I704" s="50"/>
      <c r="J704" s="50"/>
      <c r="K704" s="50"/>
      <c r="L704" s="50"/>
      <c r="M704" s="51"/>
      <c r="N704" s="51"/>
      <c r="O704" s="50"/>
      <c r="P704" s="52"/>
      <c r="Q704" s="50"/>
      <c r="R704" s="51"/>
      <c r="S704" s="50"/>
      <c r="T704" s="50"/>
      <c r="U704" s="50"/>
    </row>
    <row r="705" ht="12.75" customHeight="1">
      <c r="A705" s="50"/>
      <c r="B705" s="50"/>
      <c r="C705" s="50"/>
      <c r="D705" s="50"/>
      <c r="E705" s="50"/>
      <c r="F705" s="50"/>
      <c r="G705" s="50"/>
      <c r="H705" s="50"/>
      <c r="I705" s="50"/>
      <c r="J705" s="50"/>
      <c r="K705" s="50"/>
      <c r="L705" s="50"/>
      <c r="M705" s="51"/>
      <c r="N705" s="51"/>
      <c r="O705" s="50"/>
      <c r="P705" s="52"/>
      <c r="Q705" s="50"/>
      <c r="R705" s="51"/>
      <c r="S705" s="50"/>
      <c r="T705" s="50"/>
      <c r="U705" s="50"/>
    </row>
    <row r="706" ht="12.75" customHeight="1">
      <c r="A706" s="50"/>
      <c r="B706" s="50"/>
      <c r="C706" s="50"/>
      <c r="D706" s="50"/>
      <c r="E706" s="50"/>
      <c r="F706" s="50"/>
      <c r="G706" s="50"/>
      <c r="H706" s="50"/>
      <c r="I706" s="50"/>
      <c r="J706" s="50"/>
      <c r="K706" s="50"/>
      <c r="L706" s="50"/>
      <c r="M706" s="51"/>
      <c r="N706" s="51"/>
      <c r="O706" s="50"/>
      <c r="P706" s="52"/>
      <c r="Q706" s="50"/>
      <c r="R706" s="51"/>
      <c r="S706" s="50"/>
      <c r="T706" s="50"/>
      <c r="U706" s="50"/>
    </row>
    <row r="707" ht="12.75" customHeight="1">
      <c r="A707" s="50"/>
      <c r="B707" s="50"/>
      <c r="C707" s="50"/>
      <c r="D707" s="50"/>
      <c r="E707" s="50"/>
      <c r="F707" s="50"/>
      <c r="G707" s="50"/>
      <c r="H707" s="50"/>
      <c r="I707" s="50"/>
      <c r="J707" s="50"/>
      <c r="K707" s="50"/>
      <c r="L707" s="50"/>
      <c r="M707" s="51"/>
      <c r="N707" s="51"/>
      <c r="O707" s="50"/>
      <c r="P707" s="52"/>
      <c r="Q707" s="50"/>
      <c r="R707" s="51"/>
      <c r="S707" s="50"/>
      <c r="T707" s="50"/>
      <c r="U707" s="50"/>
    </row>
    <row r="708" ht="12.75" customHeight="1">
      <c r="A708" s="50"/>
      <c r="B708" s="50"/>
      <c r="C708" s="50"/>
      <c r="D708" s="50"/>
      <c r="E708" s="50"/>
      <c r="F708" s="50"/>
      <c r="G708" s="50"/>
      <c r="H708" s="50"/>
      <c r="I708" s="50"/>
      <c r="J708" s="50"/>
      <c r="K708" s="50"/>
      <c r="L708" s="50"/>
      <c r="M708" s="51"/>
      <c r="N708" s="51"/>
      <c r="O708" s="50"/>
      <c r="P708" s="52"/>
      <c r="Q708" s="50"/>
      <c r="R708" s="51"/>
      <c r="S708" s="50"/>
      <c r="T708" s="50"/>
      <c r="U708" s="50"/>
    </row>
    <row r="709" ht="12.75" customHeight="1">
      <c r="A709" s="50"/>
      <c r="B709" s="50"/>
      <c r="C709" s="50"/>
      <c r="D709" s="50"/>
      <c r="E709" s="50"/>
      <c r="F709" s="50"/>
      <c r="G709" s="50"/>
      <c r="H709" s="50"/>
      <c r="I709" s="50"/>
      <c r="J709" s="50"/>
      <c r="K709" s="50"/>
      <c r="L709" s="50"/>
      <c r="M709" s="51"/>
      <c r="N709" s="51"/>
      <c r="O709" s="50"/>
      <c r="P709" s="52"/>
      <c r="Q709" s="50"/>
      <c r="R709" s="51"/>
      <c r="S709" s="50"/>
      <c r="T709" s="50"/>
      <c r="U709" s="50"/>
    </row>
    <row r="710" ht="12.75" customHeight="1">
      <c r="A710" s="50"/>
      <c r="B710" s="50"/>
      <c r="C710" s="50"/>
      <c r="D710" s="50"/>
      <c r="E710" s="50"/>
      <c r="F710" s="50"/>
      <c r="G710" s="50"/>
      <c r="H710" s="50"/>
      <c r="I710" s="50"/>
      <c r="J710" s="50"/>
      <c r="K710" s="50"/>
      <c r="L710" s="50"/>
      <c r="M710" s="51"/>
      <c r="N710" s="51"/>
      <c r="O710" s="50"/>
      <c r="P710" s="52"/>
      <c r="Q710" s="50"/>
      <c r="R710" s="51"/>
      <c r="S710" s="50"/>
      <c r="T710" s="50"/>
      <c r="U710" s="50"/>
    </row>
    <row r="711" ht="12.75" customHeight="1">
      <c r="A711" s="50"/>
      <c r="B711" s="50"/>
      <c r="C711" s="50"/>
      <c r="D711" s="50"/>
      <c r="E711" s="50"/>
      <c r="F711" s="50"/>
      <c r="G711" s="50"/>
      <c r="H711" s="50"/>
      <c r="I711" s="50"/>
      <c r="J711" s="50"/>
      <c r="K711" s="50"/>
      <c r="L711" s="50"/>
      <c r="M711" s="51"/>
      <c r="N711" s="51"/>
      <c r="O711" s="50"/>
      <c r="P711" s="52"/>
      <c r="Q711" s="50"/>
      <c r="R711" s="51"/>
      <c r="S711" s="50"/>
      <c r="T711" s="50"/>
      <c r="U711" s="50"/>
    </row>
    <row r="712" ht="12.75" customHeight="1">
      <c r="A712" s="50"/>
      <c r="B712" s="50"/>
      <c r="C712" s="50"/>
      <c r="D712" s="50"/>
      <c r="E712" s="50"/>
      <c r="F712" s="50"/>
      <c r="G712" s="50"/>
      <c r="H712" s="50"/>
      <c r="I712" s="50"/>
      <c r="J712" s="50"/>
      <c r="K712" s="50"/>
      <c r="L712" s="50"/>
      <c r="M712" s="51"/>
      <c r="N712" s="51"/>
      <c r="O712" s="50"/>
      <c r="P712" s="52"/>
      <c r="Q712" s="50"/>
      <c r="R712" s="51"/>
      <c r="S712" s="50"/>
      <c r="T712" s="50"/>
      <c r="U712" s="50"/>
    </row>
    <row r="713" ht="12.75" customHeight="1">
      <c r="A713" s="50"/>
      <c r="B713" s="50"/>
      <c r="C713" s="50"/>
      <c r="D713" s="50"/>
      <c r="E713" s="50"/>
      <c r="F713" s="50"/>
      <c r="G713" s="50"/>
      <c r="H713" s="50"/>
      <c r="I713" s="50"/>
      <c r="J713" s="50"/>
      <c r="K713" s="50"/>
      <c r="L713" s="50"/>
      <c r="M713" s="51"/>
      <c r="N713" s="51"/>
      <c r="O713" s="50"/>
      <c r="P713" s="52"/>
      <c r="Q713" s="50"/>
      <c r="R713" s="51"/>
      <c r="S713" s="50"/>
      <c r="T713" s="50"/>
      <c r="U713" s="50"/>
    </row>
    <row r="714" ht="12.75" customHeight="1">
      <c r="A714" s="50"/>
      <c r="B714" s="50"/>
      <c r="C714" s="50"/>
      <c r="D714" s="50"/>
      <c r="E714" s="50"/>
      <c r="F714" s="50"/>
      <c r="G714" s="50"/>
      <c r="H714" s="50"/>
      <c r="I714" s="50"/>
      <c r="J714" s="50"/>
      <c r="K714" s="50"/>
      <c r="L714" s="50"/>
      <c r="M714" s="51"/>
      <c r="N714" s="51"/>
      <c r="O714" s="50"/>
      <c r="P714" s="52"/>
      <c r="Q714" s="50"/>
      <c r="R714" s="51"/>
      <c r="S714" s="50"/>
      <c r="T714" s="50"/>
      <c r="U714" s="50"/>
    </row>
    <row r="715" ht="12.75" customHeight="1">
      <c r="A715" s="50"/>
      <c r="B715" s="50"/>
      <c r="C715" s="50"/>
      <c r="D715" s="50"/>
      <c r="E715" s="50"/>
      <c r="F715" s="50"/>
      <c r="G715" s="50"/>
      <c r="H715" s="50"/>
      <c r="I715" s="50"/>
      <c r="J715" s="50"/>
      <c r="K715" s="50"/>
      <c r="L715" s="50"/>
      <c r="M715" s="51"/>
      <c r="N715" s="51"/>
      <c r="O715" s="50"/>
      <c r="P715" s="52"/>
      <c r="Q715" s="50"/>
      <c r="R715" s="51"/>
      <c r="S715" s="50"/>
      <c r="T715" s="50"/>
      <c r="U715" s="50"/>
    </row>
    <row r="716" ht="12.75" customHeight="1">
      <c r="A716" s="50"/>
      <c r="B716" s="50"/>
      <c r="C716" s="50"/>
      <c r="D716" s="50"/>
      <c r="E716" s="50"/>
      <c r="F716" s="50"/>
      <c r="G716" s="50"/>
      <c r="H716" s="50"/>
      <c r="I716" s="50"/>
      <c r="J716" s="50"/>
      <c r="K716" s="50"/>
      <c r="L716" s="50"/>
      <c r="M716" s="51"/>
      <c r="N716" s="51"/>
      <c r="O716" s="50"/>
      <c r="P716" s="52"/>
      <c r="Q716" s="50"/>
      <c r="R716" s="51"/>
      <c r="S716" s="50"/>
      <c r="T716" s="50"/>
      <c r="U716" s="50"/>
    </row>
    <row r="717" ht="12.75" customHeight="1">
      <c r="A717" s="50"/>
      <c r="B717" s="50"/>
      <c r="C717" s="50"/>
      <c r="D717" s="50"/>
      <c r="E717" s="50"/>
      <c r="F717" s="50"/>
      <c r="G717" s="50"/>
      <c r="H717" s="50"/>
      <c r="I717" s="50"/>
      <c r="J717" s="50"/>
      <c r="K717" s="50"/>
      <c r="L717" s="50"/>
      <c r="M717" s="51"/>
      <c r="N717" s="51"/>
      <c r="O717" s="50"/>
      <c r="P717" s="52"/>
      <c r="Q717" s="50"/>
      <c r="R717" s="51"/>
      <c r="S717" s="50"/>
      <c r="T717" s="50"/>
      <c r="U717" s="50"/>
    </row>
    <row r="718" ht="12.75" customHeight="1">
      <c r="A718" s="50"/>
      <c r="B718" s="50"/>
      <c r="C718" s="50"/>
      <c r="D718" s="50"/>
      <c r="E718" s="50"/>
      <c r="F718" s="50"/>
      <c r="G718" s="50"/>
      <c r="H718" s="50"/>
      <c r="I718" s="50"/>
      <c r="J718" s="50"/>
      <c r="K718" s="50"/>
      <c r="L718" s="50"/>
      <c r="M718" s="51"/>
      <c r="N718" s="51"/>
      <c r="O718" s="50"/>
      <c r="P718" s="52"/>
      <c r="Q718" s="50"/>
      <c r="R718" s="51"/>
      <c r="S718" s="50"/>
      <c r="T718" s="50"/>
      <c r="U718" s="50"/>
    </row>
    <row r="719" ht="12.75" customHeight="1">
      <c r="A719" s="50"/>
      <c r="B719" s="50"/>
      <c r="C719" s="50"/>
      <c r="D719" s="50"/>
      <c r="E719" s="50"/>
      <c r="F719" s="50"/>
      <c r="G719" s="50"/>
      <c r="H719" s="50"/>
      <c r="I719" s="50"/>
      <c r="J719" s="50"/>
      <c r="K719" s="50"/>
      <c r="L719" s="50"/>
      <c r="M719" s="51"/>
      <c r="N719" s="51"/>
      <c r="O719" s="50"/>
      <c r="P719" s="52"/>
      <c r="Q719" s="50"/>
      <c r="R719" s="51"/>
      <c r="S719" s="50"/>
      <c r="T719" s="50"/>
      <c r="U719" s="50"/>
    </row>
    <row r="720" ht="12.75" customHeight="1">
      <c r="A720" s="50"/>
      <c r="B720" s="50"/>
      <c r="C720" s="50"/>
      <c r="D720" s="50"/>
      <c r="E720" s="50"/>
      <c r="F720" s="50"/>
      <c r="G720" s="50"/>
      <c r="H720" s="50"/>
      <c r="I720" s="50"/>
      <c r="J720" s="50"/>
      <c r="K720" s="50"/>
      <c r="L720" s="50"/>
      <c r="M720" s="51"/>
      <c r="N720" s="51"/>
      <c r="O720" s="50"/>
      <c r="P720" s="52"/>
      <c r="Q720" s="50"/>
      <c r="R720" s="51"/>
      <c r="S720" s="50"/>
      <c r="T720" s="50"/>
      <c r="U720" s="50"/>
    </row>
    <row r="721" ht="12.75" customHeight="1">
      <c r="A721" s="50"/>
      <c r="B721" s="50"/>
      <c r="C721" s="50"/>
      <c r="D721" s="50"/>
      <c r="E721" s="50"/>
      <c r="F721" s="50"/>
      <c r="G721" s="50"/>
      <c r="H721" s="50"/>
      <c r="I721" s="50"/>
      <c r="J721" s="50"/>
      <c r="K721" s="50"/>
      <c r="L721" s="50"/>
      <c r="M721" s="51"/>
      <c r="N721" s="51"/>
      <c r="O721" s="50"/>
      <c r="P721" s="52"/>
      <c r="Q721" s="50"/>
      <c r="R721" s="51"/>
      <c r="S721" s="50"/>
      <c r="T721" s="50"/>
      <c r="U721" s="50"/>
    </row>
    <row r="722" ht="12.75" customHeight="1">
      <c r="A722" s="50"/>
      <c r="B722" s="50"/>
      <c r="C722" s="50"/>
      <c r="D722" s="50"/>
      <c r="E722" s="50"/>
      <c r="F722" s="50"/>
      <c r="G722" s="50"/>
      <c r="H722" s="50"/>
      <c r="I722" s="50"/>
      <c r="J722" s="50"/>
      <c r="K722" s="50"/>
      <c r="L722" s="50"/>
      <c r="M722" s="51"/>
      <c r="N722" s="51"/>
      <c r="O722" s="50"/>
      <c r="P722" s="52"/>
      <c r="Q722" s="50"/>
      <c r="R722" s="51"/>
      <c r="S722" s="50"/>
      <c r="T722" s="50"/>
      <c r="U722" s="50"/>
    </row>
    <row r="723" ht="12.75" customHeight="1">
      <c r="A723" s="50"/>
      <c r="B723" s="50"/>
      <c r="C723" s="50"/>
      <c r="D723" s="50"/>
      <c r="E723" s="50"/>
      <c r="F723" s="50"/>
      <c r="G723" s="50"/>
      <c r="H723" s="50"/>
      <c r="I723" s="50"/>
      <c r="J723" s="50"/>
      <c r="K723" s="50"/>
      <c r="L723" s="50"/>
      <c r="M723" s="51"/>
      <c r="N723" s="51"/>
      <c r="O723" s="50"/>
      <c r="P723" s="52"/>
      <c r="Q723" s="50"/>
      <c r="R723" s="51"/>
      <c r="S723" s="50"/>
      <c r="T723" s="50"/>
      <c r="U723" s="50"/>
    </row>
    <row r="724" ht="12.75" customHeight="1">
      <c r="A724" s="50"/>
      <c r="B724" s="50"/>
      <c r="C724" s="50"/>
      <c r="D724" s="50"/>
      <c r="E724" s="50"/>
      <c r="F724" s="50"/>
      <c r="G724" s="50"/>
      <c r="H724" s="50"/>
      <c r="I724" s="50"/>
      <c r="J724" s="50"/>
      <c r="K724" s="50"/>
      <c r="L724" s="50"/>
      <c r="M724" s="51"/>
      <c r="N724" s="51"/>
      <c r="O724" s="50"/>
      <c r="P724" s="52"/>
      <c r="Q724" s="50"/>
      <c r="R724" s="51"/>
      <c r="S724" s="50"/>
      <c r="T724" s="50"/>
      <c r="U724" s="50"/>
    </row>
    <row r="725" ht="12.75" customHeight="1">
      <c r="A725" s="50"/>
      <c r="B725" s="50"/>
      <c r="C725" s="50"/>
      <c r="D725" s="50"/>
      <c r="E725" s="50"/>
      <c r="F725" s="50"/>
      <c r="G725" s="50"/>
      <c r="H725" s="50"/>
      <c r="I725" s="50"/>
      <c r="J725" s="50"/>
      <c r="K725" s="50"/>
      <c r="L725" s="50"/>
      <c r="M725" s="51"/>
      <c r="N725" s="51"/>
      <c r="O725" s="50"/>
      <c r="P725" s="52"/>
      <c r="Q725" s="50"/>
      <c r="R725" s="51"/>
      <c r="S725" s="50"/>
      <c r="T725" s="50"/>
      <c r="U725" s="50"/>
    </row>
    <row r="726" ht="12.75" customHeight="1">
      <c r="A726" s="50"/>
      <c r="B726" s="50"/>
      <c r="C726" s="50"/>
      <c r="D726" s="50"/>
      <c r="E726" s="50"/>
      <c r="F726" s="50"/>
      <c r="G726" s="50"/>
      <c r="H726" s="50"/>
      <c r="I726" s="50"/>
      <c r="J726" s="50"/>
      <c r="K726" s="50"/>
      <c r="L726" s="50"/>
      <c r="M726" s="51"/>
      <c r="N726" s="51"/>
      <c r="O726" s="50"/>
      <c r="P726" s="52"/>
      <c r="Q726" s="50"/>
      <c r="R726" s="51"/>
      <c r="S726" s="50"/>
      <c r="T726" s="50"/>
      <c r="U726" s="50"/>
    </row>
    <row r="727" ht="12.75" customHeight="1">
      <c r="A727" s="50"/>
      <c r="B727" s="50"/>
      <c r="C727" s="50"/>
      <c r="D727" s="50"/>
      <c r="E727" s="50"/>
      <c r="F727" s="50"/>
      <c r="G727" s="50"/>
      <c r="H727" s="50"/>
      <c r="I727" s="50"/>
      <c r="J727" s="50"/>
      <c r="K727" s="50"/>
      <c r="L727" s="50"/>
      <c r="M727" s="51"/>
      <c r="N727" s="51"/>
      <c r="O727" s="50"/>
      <c r="P727" s="52"/>
      <c r="Q727" s="50"/>
      <c r="R727" s="51"/>
      <c r="S727" s="50"/>
      <c r="T727" s="50"/>
      <c r="U727" s="50"/>
    </row>
    <row r="728" ht="12.75" customHeight="1">
      <c r="A728" s="50"/>
      <c r="B728" s="50"/>
      <c r="C728" s="50"/>
      <c r="D728" s="50"/>
      <c r="E728" s="50"/>
      <c r="F728" s="50"/>
      <c r="G728" s="50"/>
      <c r="H728" s="50"/>
      <c r="I728" s="50"/>
      <c r="J728" s="50"/>
      <c r="K728" s="50"/>
      <c r="L728" s="50"/>
      <c r="M728" s="51"/>
      <c r="N728" s="51"/>
      <c r="O728" s="50"/>
      <c r="P728" s="52"/>
      <c r="Q728" s="50"/>
      <c r="R728" s="51"/>
      <c r="S728" s="50"/>
      <c r="T728" s="50"/>
      <c r="U728" s="50"/>
    </row>
    <row r="729" ht="12.75" customHeight="1">
      <c r="A729" s="50"/>
      <c r="B729" s="50"/>
      <c r="C729" s="50"/>
      <c r="D729" s="50"/>
      <c r="E729" s="50"/>
      <c r="F729" s="50"/>
      <c r="G729" s="50"/>
      <c r="H729" s="50"/>
      <c r="I729" s="50"/>
      <c r="J729" s="50"/>
      <c r="K729" s="50"/>
      <c r="L729" s="50"/>
      <c r="M729" s="51"/>
      <c r="N729" s="51"/>
      <c r="O729" s="50"/>
      <c r="P729" s="52"/>
      <c r="Q729" s="50"/>
      <c r="R729" s="51"/>
      <c r="S729" s="50"/>
      <c r="T729" s="50"/>
      <c r="U729" s="50"/>
    </row>
    <row r="730" ht="12.75" customHeight="1">
      <c r="A730" s="50"/>
      <c r="B730" s="50"/>
      <c r="C730" s="50"/>
      <c r="D730" s="50"/>
      <c r="E730" s="50"/>
      <c r="F730" s="50"/>
      <c r="G730" s="50"/>
      <c r="H730" s="50"/>
      <c r="I730" s="50"/>
      <c r="J730" s="50"/>
      <c r="K730" s="50"/>
      <c r="L730" s="50"/>
      <c r="M730" s="51"/>
      <c r="N730" s="51"/>
      <c r="O730" s="50"/>
      <c r="P730" s="52"/>
      <c r="Q730" s="50"/>
      <c r="R730" s="51"/>
      <c r="S730" s="50"/>
      <c r="T730" s="50"/>
      <c r="U730" s="50"/>
    </row>
    <row r="731" ht="12.75" customHeight="1">
      <c r="A731" s="50"/>
      <c r="B731" s="50"/>
      <c r="C731" s="50"/>
      <c r="D731" s="50"/>
      <c r="E731" s="50"/>
      <c r="F731" s="50"/>
      <c r="G731" s="50"/>
      <c r="H731" s="50"/>
      <c r="I731" s="50"/>
      <c r="J731" s="50"/>
      <c r="K731" s="50"/>
      <c r="L731" s="50"/>
      <c r="M731" s="51"/>
      <c r="N731" s="51"/>
      <c r="O731" s="50"/>
      <c r="P731" s="52"/>
      <c r="Q731" s="50"/>
      <c r="R731" s="51"/>
      <c r="S731" s="50"/>
      <c r="T731" s="50"/>
      <c r="U731" s="50"/>
    </row>
    <row r="732" ht="12.75" customHeight="1">
      <c r="A732" s="50"/>
      <c r="B732" s="50"/>
      <c r="C732" s="50"/>
      <c r="D732" s="50"/>
      <c r="E732" s="50"/>
      <c r="F732" s="50"/>
      <c r="G732" s="50"/>
      <c r="H732" s="50"/>
      <c r="I732" s="50"/>
      <c r="J732" s="50"/>
      <c r="K732" s="50"/>
      <c r="L732" s="50"/>
      <c r="M732" s="51"/>
      <c r="N732" s="51"/>
      <c r="O732" s="50"/>
      <c r="P732" s="52"/>
      <c r="Q732" s="50"/>
      <c r="R732" s="51"/>
      <c r="S732" s="50"/>
      <c r="T732" s="50"/>
      <c r="U732" s="50"/>
    </row>
    <row r="733" ht="12.75" customHeight="1">
      <c r="A733" s="50"/>
      <c r="B733" s="50"/>
      <c r="C733" s="50"/>
      <c r="D733" s="50"/>
      <c r="E733" s="50"/>
      <c r="F733" s="50"/>
      <c r="G733" s="50"/>
      <c r="H733" s="50"/>
      <c r="I733" s="50"/>
      <c r="J733" s="50"/>
      <c r="K733" s="50"/>
      <c r="L733" s="50"/>
      <c r="M733" s="51"/>
      <c r="N733" s="51"/>
      <c r="O733" s="50"/>
      <c r="P733" s="52"/>
      <c r="Q733" s="50"/>
      <c r="R733" s="51"/>
      <c r="S733" s="50"/>
      <c r="T733" s="50"/>
      <c r="U733" s="50"/>
    </row>
    <row r="734" ht="12.75" customHeight="1">
      <c r="A734" s="50"/>
      <c r="B734" s="50"/>
      <c r="C734" s="50"/>
      <c r="D734" s="50"/>
      <c r="E734" s="50"/>
      <c r="F734" s="50"/>
      <c r="G734" s="50"/>
      <c r="H734" s="50"/>
      <c r="I734" s="50"/>
      <c r="J734" s="50"/>
      <c r="K734" s="50"/>
      <c r="L734" s="50"/>
      <c r="M734" s="51"/>
      <c r="N734" s="51"/>
      <c r="O734" s="50"/>
      <c r="P734" s="52"/>
      <c r="Q734" s="50"/>
      <c r="R734" s="51"/>
      <c r="S734" s="50"/>
      <c r="T734" s="50"/>
      <c r="U734" s="50"/>
    </row>
    <row r="735" ht="12.75" customHeight="1">
      <c r="A735" s="50"/>
      <c r="B735" s="50"/>
      <c r="C735" s="50"/>
      <c r="D735" s="50"/>
      <c r="E735" s="50"/>
      <c r="F735" s="50"/>
      <c r="G735" s="50"/>
      <c r="H735" s="50"/>
      <c r="I735" s="50"/>
      <c r="J735" s="50"/>
      <c r="K735" s="50"/>
      <c r="L735" s="50"/>
      <c r="M735" s="51"/>
      <c r="N735" s="51"/>
      <c r="O735" s="50"/>
      <c r="P735" s="52"/>
      <c r="Q735" s="50"/>
      <c r="R735" s="51"/>
      <c r="S735" s="50"/>
      <c r="T735" s="50"/>
      <c r="U735" s="50"/>
    </row>
    <row r="736" ht="12.75" customHeight="1">
      <c r="A736" s="50"/>
      <c r="B736" s="50"/>
      <c r="C736" s="50"/>
      <c r="D736" s="50"/>
      <c r="E736" s="50"/>
      <c r="F736" s="50"/>
      <c r="G736" s="50"/>
      <c r="H736" s="50"/>
      <c r="I736" s="50"/>
      <c r="J736" s="50"/>
      <c r="K736" s="50"/>
      <c r="L736" s="50"/>
      <c r="M736" s="51"/>
      <c r="N736" s="51"/>
      <c r="O736" s="50"/>
      <c r="P736" s="52"/>
      <c r="Q736" s="50"/>
      <c r="R736" s="51"/>
      <c r="S736" s="50"/>
      <c r="T736" s="50"/>
      <c r="U736" s="50"/>
    </row>
    <row r="737" ht="12.75" customHeight="1">
      <c r="A737" s="50"/>
      <c r="B737" s="50"/>
      <c r="C737" s="50"/>
      <c r="D737" s="50"/>
      <c r="E737" s="50"/>
      <c r="F737" s="50"/>
      <c r="G737" s="50"/>
      <c r="H737" s="50"/>
      <c r="I737" s="50"/>
      <c r="J737" s="50"/>
      <c r="K737" s="50"/>
      <c r="L737" s="50"/>
      <c r="M737" s="51"/>
      <c r="N737" s="51"/>
      <c r="O737" s="50"/>
      <c r="P737" s="52"/>
      <c r="Q737" s="50"/>
      <c r="R737" s="51"/>
      <c r="S737" s="50"/>
      <c r="T737" s="50"/>
      <c r="U737" s="50"/>
    </row>
    <row r="738" ht="12.75" customHeight="1">
      <c r="A738" s="50"/>
      <c r="B738" s="50"/>
      <c r="C738" s="50"/>
      <c r="D738" s="50"/>
      <c r="E738" s="50"/>
      <c r="F738" s="50"/>
      <c r="G738" s="50"/>
      <c r="H738" s="50"/>
      <c r="I738" s="50"/>
      <c r="J738" s="50"/>
      <c r="K738" s="50"/>
      <c r="L738" s="50"/>
      <c r="M738" s="51"/>
      <c r="N738" s="51"/>
      <c r="O738" s="50"/>
      <c r="P738" s="52"/>
      <c r="Q738" s="50"/>
      <c r="R738" s="51"/>
      <c r="S738" s="50"/>
      <c r="T738" s="50"/>
      <c r="U738" s="50"/>
    </row>
    <row r="739" ht="12.75" customHeight="1">
      <c r="A739" s="50"/>
      <c r="B739" s="50"/>
      <c r="C739" s="50"/>
      <c r="D739" s="50"/>
      <c r="E739" s="50"/>
      <c r="F739" s="50"/>
      <c r="G739" s="50"/>
      <c r="H739" s="50"/>
      <c r="I739" s="50"/>
      <c r="J739" s="50"/>
      <c r="K739" s="50"/>
      <c r="L739" s="50"/>
      <c r="M739" s="51"/>
      <c r="N739" s="51"/>
      <c r="O739" s="50"/>
      <c r="P739" s="52"/>
      <c r="Q739" s="50"/>
      <c r="R739" s="51"/>
      <c r="S739" s="50"/>
      <c r="T739" s="50"/>
      <c r="U739" s="50"/>
    </row>
    <row r="740" ht="12.75" customHeight="1">
      <c r="A740" s="50"/>
      <c r="B740" s="50"/>
      <c r="C740" s="50"/>
      <c r="D740" s="50"/>
      <c r="E740" s="50"/>
      <c r="F740" s="50"/>
      <c r="G740" s="50"/>
      <c r="H740" s="50"/>
      <c r="I740" s="50"/>
      <c r="J740" s="50"/>
      <c r="K740" s="50"/>
      <c r="L740" s="50"/>
      <c r="M740" s="51"/>
      <c r="N740" s="51"/>
      <c r="O740" s="50"/>
      <c r="P740" s="52"/>
      <c r="Q740" s="50"/>
      <c r="R740" s="51"/>
      <c r="S740" s="50"/>
      <c r="T740" s="50"/>
      <c r="U740" s="50"/>
    </row>
    <row r="741" ht="12.75" customHeight="1">
      <c r="A741" s="50"/>
      <c r="B741" s="50"/>
      <c r="C741" s="50"/>
      <c r="D741" s="50"/>
      <c r="E741" s="50"/>
      <c r="F741" s="50"/>
      <c r="G741" s="50"/>
      <c r="H741" s="50"/>
      <c r="I741" s="50"/>
      <c r="J741" s="50"/>
      <c r="K741" s="50"/>
      <c r="L741" s="50"/>
      <c r="M741" s="51"/>
      <c r="N741" s="51"/>
      <c r="O741" s="50"/>
      <c r="P741" s="52"/>
      <c r="Q741" s="50"/>
      <c r="R741" s="51"/>
      <c r="S741" s="50"/>
      <c r="T741" s="50"/>
      <c r="U741" s="50"/>
    </row>
    <row r="742" ht="12.75" customHeight="1">
      <c r="A742" s="50"/>
      <c r="B742" s="50"/>
      <c r="C742" s="50"/>
      <c r="D742" s="50"/>
      <c r="E742" s="50"/>
      <c r="F742" s="50"/>
      <c r="G742" s="50"/>
      <c r="H742" s="50"/>
      <c r="I742" s="50"/>
      <c r="J742" s="50"/>
      <c r="K742" s="50"/>
      <c r="L742" s="50"/>
      <c r="M742" s="51"/>
      <c r="N742" s="51"/>
      <c r="O742" s="50"/>
      <c r="P742" s="52"/>
      <c r="Q742" s="50"/>
      <c r="R742" s="51"/>
      <c r="S742" s="50"/>
      <c r="T742" s="50"/>
      <c r="U742" s="50"/>
    </row>
    <row r="743" ht="12.75" customHeight="1">
      <c r="A743" s="50"/>
      <c r="B743" s="50"/>
      <c r="C743" s="50"/>
      <c r="D743" s="50"/>
      <c r="E743" s="50"/>
      <c r="F743" s="50"/>
      <c r="G743" s="50"/>
      <c r="H743" s="50"/>
      <c r="I743" s="50"/>
      <c r="J743" s="50"/>
      <c r="K743" s="50"/>
      <c r="L743" s="50"/>
      <c r="M743" s="51"/>
      <c r="N743" s="51"/>
      <c r="O743" s="50"/>
      <c r="P743" s="52"/>
      <c r="Q743" s="50"/>
      <c r="R743" s="51"/>
      <c r="S743" s="50"/>
      <c r="T743" s="50"/>
      <c r="U743" s="50"/>
    </row>
    <row r="744" ht="12.75" customHeight="1">
      <c r="A744" s="50"/>
      <c r="B744" s="50"/>
      <c r="C744" s="50"/>
      <c r="D744" s="50"/>
      <c r="E744" s="50"/>
      <c r="F744" s="50"/>
      <c r="G744" s="50"/>
      <c r="H744" s="50"/>
      <c r="I744" s="50"/>
      <c r="J744" s="50"/>
      <c r="K744" s="50"/>
      <c r="L744" s="50"/>
      <c r="M744" s="51"/>
      <c r="N744" s="51"/>
      <c r="O744" s="50"/>
      <c r="P744" s="52"/>
      <c r="Q744" s="50"/>
      <c r="R744" s="51"/>
      <c r="S744" s="50"/>
      <c r="T744" s="50"/>
      <c r="U744" s="50"/>
    </row>
    <row r="745" ht="12.75" customHeight="1">
      <c r="A745" s="50"/>
      <c r="B745" s="50"/>
      <c r="C745" s="50"/>
      <c r="D745" s="50"/>
      <c r="E745" s="50"/>
      <c r="F745" s="50"/>
      <c r="G745" s="50"/>
      <c r="H745" s="50"/>
      <c r="I745" s="50"/>
      <c r="J745" s="50"/>
      <c r="K745" s="50"/>
      <c r="L745" s="50"/>
      <c r="M745" s="51"/>
      <c r="N745" s="51"/>
      <c r="O745" s="50"/>
      <c r="P745" s="52"/>
      <c r="Q745" s="50"/>
      <c r="R745" s="51"/>
      <c r="S745" s="50"/>
      <c r="T745" s="50"/>
      <c r="U745" s="50"/>
    </row>
    <row r="746" ht="12.75" customHeight="1">
      <c r="A746" s="50"/>
      <c r="B746" s="50"/>
      <c r="C746" s="50"/>
      <c r="D746" s="50"/>
      <c r="E746" s="50"/>
      <c r="F746" s="50"/>
      <c r="G746" s="50"/>
      <c r="H746" s="50"/>
      <c r="I746" s="50"/>
      <c r="J746" s="50"/>
      <c r="K746" s="50"/>
      <c r="L746" s="50"/>
      <c r="M746" s="51"/>
      <c r="N746" s="51"/>
      <c r="O746" s="50"/>
      <c r="P746" s="52"/>
      <c r="Q746" s="50"/>
      <c r="R746" s="51"/>
      <c r="S746" s="50"/>
      <c r="T746" s="50"/>
      <c r="U746" s="50"/>
    </row>
    <row r="747" ht="12.75" customHeight="1">
      <c r="A747" s="50"/>
      <c r="B747" s="50"/>
      <c r="C747" s="50"/>
      <c r="D747" s="50"/>
      <c r="E747" s="50"/>
      <c r="F747" s="50"/>
      <c r="G747" s="50"/>
      <c r="H747" s="50"/>
      <c r="I747" s="50"/>
      <c r="J747" s="50"/>
      <c r="K747" s="50"/>
      <c r="L747" s="50"/>
      <c r="M747" s="51"/>
      <c r="N747" s="51"/>
      <c r="O747" s="50"/>
      <c r="P747" s="52"/>
      <c r="Q747" s="50"/>
      <c r="R747" s="51"/>
      <c r="S747" s="50"/>
      <c r="T747" s="50"/>
      <c r="U747" s="50"/>
    </row>
    <row r="748" ht="12.75" customHeight="1">
      <c r="A748" s="50"/>
      <c r="B748" s="50"/>
      <c r="C748" s="50"/>
      <c r="D748" s="50"/>
      <c r="E748" s="50"/>
      <c r="F748" s="50"/>
      <c r="G748" s="50"/>
      <c r="H748" s="50"/>
      <c r="I748" s="50"/>
      <c r="J748" s="50"/>
      <c r="K748" s="50"/>
      <c r="L748" s="50"/>
      <c r="M748" s="51"/>
      <c r="N748" s="51"/>
      <c r="O748" s="50"/>
      <c r="P748" s="52"/>
      <c r="Q748" s="50"/>
      <c r="R748" s="51"/>
      <c r="S748" s="50"/>
      <c r="T748" s="50"/>
      <c r="U748" s="50"/>
    </row>
    <row r="749" ht="12.75" customHeight="1">
      <c r="A749" s="50"/>
      <c r="B749" s="50"/>
      <c r="C749" s="50"/>
      <c r="D749" s="50"/>
      <c r="E749" s="50"/>
      <c r="F749" s="50"/>
      <c r="G749" s="50"/>
      <c r="H749" s="50"/>
      <c r="I749" s="50"/>
      <c r="J749" s="50"/>
      <c r="K749" s="50"/>
      <c r="L749" s="50"/>
      <c r="M749" s="51"/>
      <c r="N749" s="51"/>
      <c r="O749" s="50"/>
      <c r="P749" s="52"/>
      <c r="Q749" s="50"/>
      <c r="R749" s="51"/>
      <c r="S749" s="50"/>
      <c r="T749" s="50"/>
      <c r="U749" s="50"/>
    </row>
    <row r="750" ht="12.75" customHeight="1">
      <c r="A750" s="50"/>
      <c r="B750" s="50"/>
      <c r="C750" s="50"/>
      <c r="D750" s="50"/>
      <c r="E750" s="50"/>
      <c r="F750" s="50"/>
      <c r="G750" s="50"/>
      <c r="H750" s="50"/>
      <c r="I750" s="50"/>
      <c r="J750" s="50"/>
      <c r="K750" s="50"/>
      <c r="L750" s="50"/>
      <c r="M750" s="51"/>
      <c r="N750" s="51"/>
      <c r="O750" s="50"/>
      <c r="P750" s="52"/>
      <c r="Q750" s="50"/>
      <c r="R750" s="51"/>
      <c r="S750" s="50"/>
      <c r="T750" s="50"/>
      <c r="U750" s="50"/>
    </row>
    <row r="751" ht="12.75" customHeight="1">
      <c r="A751" s="50"/>
      <c r="B751" s="50"/>
      <c r="C751" s="50"/>
      <c r="D751" s="50"/>
      <c r="E751" s="50"/>
      <c r="F751" s="50"/>
      <c r="G751" s="50"/>
      <c r="H751" s="50"/>
      <c r="I751" s="50"/>
      <c r="J751" s="50"/>
      <c r="K751" s="50"/>
      <c r="L751" s="50"/>
      <c r="M751" s="51"/>
      <c r="N751" s="51"/>
      <c r="O751" s="50"/>
      <c r="P751" s="52"/>
      <c r="Q751" s="50"/>
      <c r="R751" s="51"/>
      <c r="S751" s="50"/>
      <c r="T751" s="50"/>
      <c r="U751" s="50"/>
    </row>
    <row r="752" ht="12.75" customHeight="1">
      <c r="A752" s="50"/>
      <c r="B752" s="50"/>
      <c r="C752" s="50"/>
      <c r="D752" s="50"/>
      <c r="E752" s="50"/>
      <c r="F752" s="50"/>
      <c r="G752" s="50"/>
      <c r="H752" s="50"/>
      <c r="I752" s="50"/>
      <c r="J752" s="50"/>
      <c r="K752" s="50"/>
      <c r="L752" s="50"/>
      <c r="M752" s="51"/>
      <c r="N752" s="51"/>
      <c r="O752" s="50"/>
      <c r="P752" s="52"/>
      <c r="Q752" s="50"/>
      <c r="R752" s="51"/>
      <c r="S752" s="50"/>
      <c r="T752" s="50"/>
      <c r="U752" s="50"/>
    </row>
    <row r="753" ht="12.75" customHeight="1">
      <c r="A753" s="50"/>
      <c r="B753" s="50"/>
      <c r="C753" s="50"/>
      <c r="D753" s="50"/>
      <c r="E753" s="50"/>
      <c r="F753" s="50"/>
      <c r="G753" s="50"/>
      <c r="H753" s="50"/>
      <c r="I753" s="50"/>
      <c r="J753" s="50"/>
      <c r="K753" s="50"/>
      <c r="L753" s="50"/>
      <c r="M753" s="51"/>
      <c r="N753" s="51"/>
      <c r="O753" s="50"/>
      <c r="P753" s="52"/>
      <c r="Q753" s="50"/>
      <c r="R753" s="51"/>
      <c r="S753" s="50"/>
      <c r="T753" s="50"/>
      <c r="U753" s="50"/>
    </row>
    <row r="754" ht="12.75" customHeight="1">
      <c r="A754" s="50"/>
      <c r="B754" s="50"/>
      <c r="C754" s="50"/>
      <c r="D754" s="50"/>
      <c r="E754" s="50"/>
      <c r="F754" s="50"/>
      <c r="G754" s="50"/>
      <c r="H754" s="50"/>
      <c r="I754" s="50"/>
      <c r="J754" s="50"/>
      <c r="K754" s="50"/>
      <c r="L754" s="50"/>
      <c r="M754" s="51"/>
      <c r="N754" s="51"/>
      <c r="O754" s="50"/>
      <c r="P754" s="52"/>
      <c r="Q754" s="50"/>
      <c r="R754" s="51"/>
      <c r="S754" s="50"/>
      <c r="T754" s="50"/>
      <c r="U754" s="50"/>
    </row>
    <row r="755" ht="12.75" customHeight="1">
      <c r="A755" s="50"/>
      <c r="B755" s="50"/>
      <c r="C755" s="50"/>
      <c r="D755" s="50"/>
      <c r="E755" s="50"/>
      <c r="F755" s="50"/>
      <c r="G755" s="50"/>
      <c r="H755" s="50"/>
      <c r="I755" s="50"/>
      <c r="J755" s="50"/>
      <c r="K755" s="50"/>
      <c r="L755" s="50"/>
      <c r="M755" s="51"/>
      <c r="N755" s="51"/>
      <c r="O755" s="50"/>
      <c r="P755" s="52"/>
      <c r="Q755" s="50"/>
      <c r="R755" s="51"/>
      <c r="S755" s="50"/>
      <c r="T755" s="50"/>
      <c r="U755" s="50"/>
    </row>
    <row r="756" ht="12.75" customHeight="1">
      <c r="A756" s="50"/>
      <c r="B756" s="50"/>
      <c r="C756" s="50"/>
      <c r="D756" s="50"/>
      <c r="E756" s="50"/>
      <c r="F756" s="50"/>
      <c r="G756" s="50"/>
      <c r="H756" s="50"/>
      <c r="I756" s="50"/>
      <c r="J756" s="50"/>
      <c r="K756" s="50"/>
      <c r="L756" s="50"/>
      <c r="M756" s="51"/>
      <c r="N756" s="51"/>
      <c r="O756" s="50"/>
      <c r="P756" s="52"/>
      <c r="Q756" s="50"/>
      <c r="R756" s="51"/>
      <c r="S756" s="50"/>
      <c r="T756" s="50"/>
      <c r="U756" s="50"/>
    </row>
    <row r="757" ht="12.75" customHeight="1">
      <c r="A757" s="50"/>
      <c r="B757" s="50"/>
      <c r="C757" s="50"/>
      <c r="D757" s="50"/>
      <c r="E757" s="50"/>
      <c r="F757" s="50"/>
      <c r="G757" s="50"/>
      <c r="H757" s="50"/>
      <c r="I757" s="50"/>
      <c r="J757" s="50"/>
      <c r="K757" s="50"/>
      <c r="L757" s="50"/>
      <c r="M757" s="51"/>
      <c r="N757" s="51"/>
      <c r="O757" s="50"/>
      <c r="P757" s="52"/>
      <c r="Q757" s="50"/>
      <c r="R757" s="51"/>
      <c r="S757" s="50"/>
      <c r="T757" s="50"/>
      <c r="U757" s="50"/>
    </row>
    <row r="758" ht="12.75" customHeight="1">
      <c r="A758" s="50"/>
      <c r="B758" s="50"/>
      <c r="C758" s="50"/>
      <c r="D758" s="50"/>
      <c r="E758" s="50"/>
      <c r="F758" s="50"/>
      <c r="G758" s="50"/>
      <c r="H758" s="50"/>
      <c r="I758" s="50"/>
      <c r="J758" s="50"/>
      <c r="K758" s="50"/>
      <c r="L758" s="50"/>
      <c r="M758" s="51"/>
      <c r="N758" s="51"/>
      <c r="O758" s="50"/>
      <c r="P758" s="52"/>
      <c r="Q758" s="50"/>
      <c r="R758" s="51"/>
      <c r="S758" s="50"/>
      <c r="T758" s="50"/>
      <c r="U758" s="50"/>
    </row>
    <row r="759" ht="12.75" customHeight="1">
      <c r="A759" s="50"/>
      <c r="B759" s="50"/>
      <c r="C759" s="50"/>
      <c r="D759" s="50"/>
      <c r="E759" s="50"/>
      <c r="F759" s="50"/>
      <c r="G759" s="50"/>
      <c r="H759" s="50"/>
      <c r="I759" s="50"/>
      <c r="J759" s="50"/>
      <c r="K759" s="50"/>
      <c r="L759" s="50"/>
      <c r="M759" s="51"/>
      <c r="N759" s="51"/>
      <c r="O759" s="50"/>
      <c r="P759" s="52"/>
      <c r="Q759" s="50"/>
      <c r="R759" s="51"/>
      <c r="S759" s="50"/>
      <c r="T759" s="50"/>
      <c r="U759" s="50"/>
    </row>
    <row r="760" ht="12.75" customHeight="1">
      <c r="A760" s="50"/>
      <c r="B760" s="50"/>
      <c r="C760" s="50"/>
      <c r="D760" s="50"/>
      <c r="E760" s="50"/>
      <c r="F760" s="50"/>
      <c r="G760" s="50"/>
      <c r="H760" s="50"/>
      <c r="I760" s="50"/>
      <c r="J760" s="50"/>
      <c r="K760" s="50"/>
      <c r="L760" s="50"/>
      <c r="M760" s="51"/>
      <c r="N760" s="51"/>
      <c r="O760" s="50"/>
      <c r="P760" s="52"/>
      <c r="Q760" s="50"/>
      <c r="R760" s="51"/>
      <c r="S760" s="50"/>
      <c r="T760" s="50"/>
      <c r="U760" s="50"/>
    </row>
    <row r="761" ht="12.75" customHeight="1">
      <c r="A761" s="50"/>
      <c r="B761" s="50"/>
      <c r="C761" s="50"/>
      <c r="D761" s="50"/>
      <c r="E761" s="50"/>
      <c r="F761" s="50"/>
      <c r="G761" s="50"/>
      <c r="H761" s="50"/>
      <c r="I761" s="50"/>
      <c r="J761" s="50"/>
      <c r="K761" s="50"/>
      <c r="L761" s="50"/>
      <c r="M761" s="51"/>
      <c r="N761" s="51"/>
      <c r="O761" s="50"/>
      <c r="P761" s="52"/>
      <c r="Q761" s="50"/>
      <c r="R761" s="51"/>
      <c r="S761" s="50"/>
      <c r="T761" s="50"/>
      <c r="U761" s="50"/>
    </row>
    <row r="762" ht="12.75" customHeight="1">
      <c r="A762" s="50"/>
      <c r="B762" s="50"/>
      <c r="C762" s="50"/>
      <c r="D762" s="50"/>
      <c r="E762" s="50"/>
      <c r="F762" s="50"/>
      <c r="G762" s="50"/>
      <c r="H762" s="50"/>
      <c r="I762" s="50"/>
      <c r="J762" s="50"/>
      <c r="K762" s="50"/>
      <c r="L762" s="50"/>
      <c r="M762" s="51"/>
      <c r="N762" s="51"/>
      <c r="O762" s="50"/>
      <c r="P762" s="52"/>
      <c r="Q762" s="50"/>
      <c r="R762" s="51"/>
      <c r="S762" s="50"/>
      <c r="T762" s="50"/>
      <c r="U762" s="50"/>
    </row>
    <row r="763" ht="12.75" customHeight="1">
      <c r="A763" s="50"/>
      <c r="B763" s="50"/>
      <c r="C763" s="50"/>
      <c r="D763" s="50"/>
      <c r="E763" s="50"/>
      <c r="F763" s="50"/>
      <c r="G763" s="50"/>
      <c r="H763" s="50"/>
      <c r="I763" s="50"/>
      <c r="J763" s="50"/>
      <c r="K763" s="50"/>
      <c r="L763" s="50"/>
      <c r="M763" s="51"/>
      <c r="N763" s="51"/>
      <c r="O763" s="50"/>
      <c r="P763" s="52"/>
      <c r="Q763" s="50"/>
      <c r="R763" s="51"/>
      <c r="S763" s="50"/>
      <c r="T763" s="50"/>
      <c r="U763" s="50"/>
    </row>
    <row r="764" ht="12.75" customHeight="1">
      <c r="A764" s="50"/>
      <c r="B764" s="50"/>
      <c r="C764" s="50"/>
      <c r="D764" s="50"/>
      <c r="E764" s="50"/>
      <c r="F764" s="50"/>
      <c r="G764" s="50"/>
      <c r="H764" s="50"/>
      <c r="I764" s="50"/>
      <c r="J764" s="50"/>
      <c r="K764" s="50"/>
      <c r="L764" s="50"/>
      <c r="M764" s="51"/>
      <c r="N764" s="51"/>
      <c r="O764" s="50"/>
      <c r="P764" s="52"/>
      <c r="Q764" s="50"/>
      <c r="R764" s="51"/>
      <c r="S764" s="50"/>
      <c r="T764" s="50"/>
      <c r="U764" s="50"/>
    </row>
    <row r="765" ht="12.75" customHeight="1">
      <c r="A765" s="50"/>
      <c r="B765" s="50"/>
      <c r="C765" s="50"/>
      <c r="D765" s="50"/>
      <c r="E765" s="50"/>
      <c r="F765" s="50"/>
      <c r="G765" s="50"/>
      <c r="H765" s="50"/>
      <c r="I765" s="50"/>
      <c r="J765" s="50"/>
      <c r="K765" s="50"/>
      <c r="L765" s="50"/>
      <c r="M765" s="51"/>
      <c r="N765" s="51"/>
      <c r="O765" s="50"/>
      <c r="P765" s="52"/>
      <c r="Q765" s="50"/>
      <c r="R765" s="51"/>
      <c r="S765" s="50"/>
      <c r="T765" s="50"/>
      <c r="U765" s="50"/>
    </row>
    <row r="766" ht="12.75" customHeight="1">
      <c r="A766" s="50"/>
      <c r="B766" s="50"/>
      <c r="C766" s="50"/>
      <c r="D766" s="50"/>
      <c r="E766" s="50"/>
      <c r="F766" s="50"/>
      <c r="G766" s="50"/>
      <c r="H766" s="50"/>
      <c r="I766" s="50"/>
      <c r="J766" s="50"/>
      <c r="K766" s="50"/>
      <c r="L766" s="50"/>
      <c r="M766" s="51"/>
      <c r="N766" s="51"/>
      <c r="O766" s="50"/>
      <c r="P766" s="52"/>
      <c r="Q766" s="50"/>
      <c r="R766" s="51"/>
      <c r="S766" s="50"/>
      <c r="T766" s="50"/>
      <c r="U766" s="50"/>
    </row>
    <row r="767" ht="12.75" customHeight="1">
      <c r="A767" s="50"/>
      <c r="B767" s="50"/>
      <c r="C767" s="50"/>
      <c r="D767" s="50"/>
      <c r="E767" s="50"/>
      <c r="F767" s="50"/>
      <c r="G767" s="50"/>
      <c r="H767" s="50"/>
      <c r="I767" s="50"/>
      <c r="J767" s="50"/>
      <c r="K767" s="50"/>
      <c r="L767" s="50"/>
      <c r="M767" s="51"/>
      <c r="N767" s="51"/>
      <c r="O767" s="50"/>
      <c r="P767" s="52"/>
      <c r="Q767" s="50"/>
      <c r="R767" s="51"/>
      <c r="S767" s="50"/>
      <c r="T767" s="50"/>
      <c r="U767" s="50"/>
    </row>
    <row r="768" ht="12.75" customHeight="1">
      <c r="A768" s="50"/>
      <c r="B768" s="50"/>
      <c r="C768" s="50"/>
      <c r="D768" s="50"/>
      <c r="E768" s="50"/>
      <c r="F768" s="50"/>
      <c r="G768" s="50"/>
      <c r="H768" s="50"/>
      <c r="I768" s="50"/>
      <c r="J768" s="50"/>
      <c r="K768" s="50"/>
      <c r="L768" s="50"/>
      <c r="M768" s="51"/>
      <c r="N768" s="51"/>
      <c r="O768" s="50"/>
      <c r="P768" s="52"/>
      <c r="Q768" s="50"/>
      <c r="R768" s="51"/>
      <c r="S768" s="50"/>
      <c r="T768" s="50"/>
      <c r="U768" s="50"/>
    </row>
    <row r="769" ht="12.75" customHeight="1">
      <c r="A769" s="50"/>
      <c r="B769" s="50"/>
      <c r="C769" s="50"/>
      <c r="D769" s="50"/>
      <c r="E769" s="50"/>
      <c r="F769" s="50"/>
      <c r="G769" s="50"/>
      <c r="H769" s="50"/>
      <c r="I769" s="50"/>
      <c r="J769" s="50"/>
      <c r="K769" s="50"/>
      <c r="L769" s="50"/>
      <c r="M769" s="51"/>
      <c r="N769" s="51"/>
      <c r="O769" s="50"/>
      <c r="P769" s="52"/>
      <c r="Q769" s="50"/>
      <c r="R769" s="51"/>
      <c r="S769" s="50"/>
      <c r="T769" s="50"/>
      <c r="U769" s="50"/>
    </row>
    <row r="770" ht="12.75" customHeight="1">
      <c r="A770" s="50"/>
      <c r="B770" s="50"/>
      <c r="C770" s="50"/>
      <c r="D770" s="50"/>
      <c r="E770" s="50"/>
      <c r="F770" s="50"/>
      <c r="G770" s="50"/>
      <c r="H770" s="50"/>
      <c r="I770" s="50"/>
      <c r="J770" s="50"/>
      <c r="K770" s="50"/>
      <c r="L770" s="50"/>
      <c r="M770" s="51"/>
      <c r="N770" s="51"/>
      <c r="O770" s="50"/>
      <c r="P770" s="52"/>
      <c r="Q770" s="50"/>
      <c r="R770" s="51"/>
      <c r="S770" s="50"/>
      <c r="T770" s="50"/>
      <c r="U770" s="50"/>
    </row>
    <row r="771" ht="12.75" customHeight="1">
      <c r="A771" s="50"/>
      <c r="B771" s="50"/>
      <c r="C771" s="50"/>
      <c r="D771" s="50"/>
      <c r="E771" s="50"/>
      <c r="F771" s="50"/>
      <c r="G771" s="50"/>
      <c r="H771" s="50"/>
      <c r="I771" s="50"/>
      <c r="J771" s="50"/>
      <c r="K771" s="50"/>
      <c r="L771" s="50"/>
      <c r="M771" s="51"/>
      <c r="N771" s="51"/>
      <c r="O771" s="50"/>
      <c r="P771" s="52"/>
      <c r="Q771" s="50"/>
      <c r="R771" s="51"/>
      <c r="S771" s="50"/>
      <c r="T771" s="50"/>
      <c r="U771" s="50"/>
    </row>
    <row r="772" ht="12.75" customHeight="1">
      <c r="A772" s="50"/>
      <c r="B772" s="50"/>
      <c r="C772" s="50"/>
      <c r="D772" s="50"/>
      <c r="E772" s="50"/>
      <c r="F772" s="50"/>
      <c r="G772" s="50"/>
      <c r="H772" s="50"/>
      <c r="I772" s="50"/>
      <c r="J772" s="50"/>
      <c r="K772" s="50"/>
      <c r="L772" s="50"/>
      <c r="M772" s="51"/>
      <c r="N772" s="51"/>
      <c r="O772" s="50"/>
      <c r="P772" s="52"/>
      <c r="Q772" s="50"/>
      <c r="R772" s="51"/>
      <c r="S772" s="50"/>
      <c r="T772" s="50"/>
      <c r="U772" s="50"/>
    </row>
    <row r="773" ht="12.75" customHeight="1">
      <c r="A773" s="50"/>
      <c r="B773" s="50"/>
      <c r="C773" s="50"/>
      <c r="D773" s="50"/>
      <c r="E773" s="50"/>
      <c r="F773" s="50"/>
      <c r="G773" s="50"/>
      <c r="H773" s="50"/>
      <c r="I773" s="50"/>
      <c r="J773" s="50"/>
      <c r="K773" s="50"/>
      <c r="L773" s="50"/>
      <c r="M773" s="51"/>
      <c r="N773" s="51"/>
      <c r="O773" s="50"/>
      <c r="P773" s="52"/>
      <c r="Q773" s="50"/>
      <c r="R773" s="51"/>
      <c r="S773" s="50"/>
      <c r="T773" s="50"/>
      <c r="U773" s="50"/>
    </row>
    <row r="774" ht="12.75" customHeight="1">
      <c r="A774" s="50"/>
      <c r="B774" s="50"/>
      <c r="C774" s="50"/>
      <c r="D774" s="50"/>
      <c r="E774" s="50"/>
      <c r="F774" s="50"/>
      <c r="G774" s="50"/>
      <c r="H774" s="50"/>
      <c r="I774" s="50"/>
      <c r="J774" s="50"/>
      <c r="K774" s="50"/>
      <c r="L774" s="50"/>
      <c r="M774" s="51"/>
      <c r="N774" s="51"/>
      <c r="O774" s="50"/>
      <c r="P774" s="52"/>
      <c r="Q774" s="50"/>
      <c r="R774" s="51"/>
      <c r="S774" s="50"/>
      <c r="T774" s="50"/>
      <c r="U774" s="50"/>
    </row>
    <row r="775" ht="12.75" customHeight="1">
      <c r="A775" s="50"/>
      <c r="B775" s="50"/>
      <c r="C775" s="50"/>
      <c r="D775" s="50"/>
      <c r="E775" s="50"/>
      <c r="F775" s="50"/>
      <c r="G775" s="50"/>
      <c r="H775" s="50"/>
      <c r="I775" s="50"/>
      <c r="J775" s="50"/>
      <c r="K775" s="50"/>
      <c r="L775" s="50"/>
      <c r="M775" s="51"/>
      <c r="N775" s="51"/>
      <c r="O775" s="50"/>
      <c r="P775" s="52"/>
      <c r="Q775" s="50"/>
      <c r="R775" s="51"/>
      <c r="S775" s="50"/>
      <c r="T775" s="50"/>
      <c r="U775" s="50"/>
    </row>
    <row r="776" ht="12.75" customHeight="1">
      <c r="A776" s="50"/>
      <c r="B776" s="50"/>
      <c r="C776" s="50"/>
      <c r="D776" s="50"/>
      <c r="E776" s="50"/>
      <c r="F776" s="50"/>
      <c r="G776" s="50"/>
      <c r="H776" s="50"/>
      <c r="I776" s="50"/>
      <c r="J776" s="50"/>
      <c r="K776" s="50"/>
      <c r="L776" s="50"/>
      <c r="M776" s="51"/>
      <c r="N776" s="51"/>
      <c r="O776" s="50"/>
      <c r="P776" s="52"/>
      <c r="Q776" s="50"/>
      <c r="R776" s="51"/>
      <c r="S776" s="50"/>
      <c r="T776" s="50"/>
      <c r="U776" s="50"/>
    </row>
    <row r="777" ht="12.75" customHeight="1">
      <c r="A777" s="50"/>
      <c r="B777" s="50"/>
      <c r="C777" s="50"/>
      <c r="D777" s="50"/>
      <c r="E777" s="50"/>
      <c r="F777" s="50"/>
      <c r="G777" s="50"/>
      <c r="H777" s="50"/>
      <c r="I777" s="50"/>
      <c r="J777" s="50"/>
      <c r="K777" s="50"/>
      <c r="L777" s="50"/>
      <c r="M777" s="51"/>
      <c r="N777" s="51"/>
      <c r="O777" s="50"/>
      <c r="P777" s="52"/>
      <c r="Q777" s="50"/>
      <c r="R777" s="51"/>
      <c r="S777" s="50"/>
      <c r="T777" s="50"/>
      <c r="U777" s="50"/>
    </row>
    <row r="778" ht="12.75" customHeight="1">
      <c r="A778" s="50"/>
      <c r="B778" s="50"/>
      <c r="C778" s="50"/>
      <c r="D778" s="50"/>
      <c r="E778" s="50"/>
      <c r="F778" s="50"/>
      <c r="G778" s="50"/>
      <c r="H778" s="50"/>
      <c r="I778" s="50"/>
      <c r="J778" s="50"/>
      <c r="K778" s="50"/>
      <c r="L778" s="50"/>
      <c r="M778" s="51"/>
      <c r="N778" s="51"/>
      <c r="O778" s="50"/>
      <c r="P778" s="52"/>
      <c r="Q778" s="50"/>
      <c r="R778" s="51"/>
      <c r="S778" s="50"/>
      <c r="T778" s="50"/>
      <c r="U778" s="50"/>
    </row>
    <row r="779" ht="12.75" customHeight="1">
      <c r="A779" s="50"/>
      <c r="B779" s="50"/>
      <c r="C779" s="50"/>
      <c r="D779" s="50"/>
      <c r="E779" s="50"/>
      <c r="F779" s="50"/>
      <c r="G779" s="50"/>
      <c r="H779" s="50"/>
      <c r="I779" s="50"/>
      <c r="J779" s="50"/>
      <c r="K779" s="50"/>
      <c r="L779" s="50"/>
      <c r="M779" s="51"/>
      <c r="N779" s="51"/>
      <c r="O779" s="50"/>
      <c r="P779" s="52"/>
      <c r="Q779" s="50"/>
      <c r="R779" s="51"/>
      <c r="S779" s="50"/>
      <c r="T779" s="50"/>
      <c r="U779" s="50"/>
    </row>
    <row r="780" ht="12.75" customHeight="1">
      <c r="A780" s="50"/>
      <c r="B780" s="50"/>
      <c r="C780" s="50"/>
      <c r="D780" s="50"/>
      <c r="E780" s="50"/>
      <c r="F780" s="50"/>
      <c r="G780" s="50"/>
      <c r="H780" s="50"/>
      <c r="I780" s="50"/>
      <c r="J780" s="50"/>
      <c r="K780" s="50"/>
      <c r="L780" s="50"/>
      <c r="M780" s="51"/>
      <c r="N780" s="51"/>
      <c r="O780" s="50"/>
      <c r="P780" s="52"/>
      <c r="Q780" s="50"/>
      <c r="R780" s="51"/>
      <c r="S780" s="50"/>
      <c r="T780" s="50"/>
      <c r="U780" s="50"/>
    </row>
    <row r="781" ht="12.75" customHeight="1">
      <c r="A781" s="50"/>
      <c r="B781" s="50"/>
      <c r="C781" s="50"/>
      <c r="D781" s="50"/>
      <c r="E781" s="50"/>
      <c r="F781" s="50"/>
      <c r="G781" s="50"/>
      <c r="H781" s="50"/>
      <c r="I781" s="50"/>
      <c r="J781" s="50"/>
      <c r="K781" s="50"/>
      <c r="L781" s="50"/>
      <c r="M781" s="51"/>
      <c r="N781" s="51"/>
      <c r="O781" s="50"/>
      <c r="P781" s="52"/>
      <c r="Q781" s="50"/>
      <c r="R781" s="51"/>
      <c r="S781" s="50"/>
      <c r="T781" s="50"/>
      <c r="U781" s="50"/>
    </row>
    <row r="782" ht="12.75" customHeight="1">
      <c r="A782" s="50"/>
      <c r="B782" s="50"/>
      <c r="C782" s="50"/>
      <c r="D782" s="50"/>
      <c r="E782" s="50"/>
      <c r="F782" s="50"/>
      <c r="G782" s="50"/>
      <c r="H782" s="50"/>
      <c r="I782" s="50"/>
      <c r="J782" s="50"/>
      <c r="K782" s="50"/>
      <c r="L782" s="50"/>
      <c r="M782" s="51"/>
      <c r="N782" s="51"/>
      <c r="O782" s="50"/>
      <c r="P782" s="52"/>
      <c r="Q782" s="50"/>
      <c r="R782" s="51"/>
      <c r="S782" s="50"/>
      <c r="T782" s="50"/>
      <c r="U782" s="50"/>
    </row>
    <row r="783" ht="12.75" customHeight="1">
      <c r="A783" s="50"/>
      <c r="B783" s="50"/>
      <c r="C783" s="50"/>
      <c r="D783" s="50"/>
      <c r="E783" s="50"/>
      <c r="F783" s="50"/>
      <c r="G783" s="50"/>
      <c r="H783" s="50"/>
      <c r="I783" s="50"/>
      <c r="J783" s="50"/>
      <c r="K783" s="50"/>
      <c r="L783" s="50"/>
      <c r="M783" s="51"/>
      <c r="N783" s="51"/>
      <c r="O783" s="50"/>
      <c r="P783" s="52"/>
      <c r="Q783" s="50"/>
      <c r="R783" s="51"/>
      <c r="S783" s="50"/>
      <c r="T783" s="50"/>
      <c r="U783" s="50"/>
    </row>
    <row r="784" ht="12.75" customHeight="1">
      <c r="A784" s="50"/>
      <c r="B784" s="50"/>
      <c r="C784" s="50"/>
      <c r="D784" s="50"/>
      <c r="E784" s="50"/>
      <c r="F784" s="50"/>
      <c r="G784" s="50"/>
      <c r="H784" s="50"/>
      <c r="I784" s="50"/>
      <c r="J784" s="50"/>
      <c r="K784" s="50"/>
      <c r="L784" s="50"/>
      <c r="M784" s="51"/>
      <c r="N784" s="51"/>
      <c r="O784" s="50"/>
      <c r="P784" s="52"/>
      <c r="Q784" s="50"/>
      <c r="R784" s="51"/>
      <c r="S784" s="50"/>
      <c r="T784" s="50"/>
      <c r="U784" s="50"/>
    </row>
    <row r="785" ht="12.75" customHeight="1">
      <c r="A785" s="50"/>
      <c r="B785" s="50"/>
      <c r="C785" s="50"/>
      <c r="D785" s="50"/>
      <c r="E785" s="50"/>
      <c r="F785" s="50"/>
      <c r="G785" s="50"/>
      <c r="H785" s="50"/>
      <c r="I785" s="50"/>
      <c r="J785" s="50"/>
      <c r="K785" s="50"/>
      <c r="L785" s="50"/>
      <c r="M785" s="51"/>
      <c r="N785" s="51"/>
      <c r="O785" s="50"/>
      <c r="P785" s="52"/>
      <c r="Q785" s="50"/>
      <c r="R785" s="51"/>
      <c r="S785" s="50"/>
      <c r="T785" s="50"/>
      <c r="U785" s="50"/>
    </row>
    <row r="786" ht="12.75" customHeight="1">
      <c r="A786" s="50"/>
      <c r="B786" s="50"/>
      <c r="C786" s="50"/>
      <c r="D786" s="50"/>
      <c r="E786" s="50"/>
      <c r="F786" s="50"/>
      <c r="G786" s="50"/>
      <c r="H786" s="50"/>
      <c r="I786" s="50"/>
      <c r="J786" s="50"/>
      <c r="K786" s="50"/>
      <c r="L786" s="50"/>
      <c r="M786" s="51"/>
      <c r="N786" s="51"/>
      <c r="O786" s="50"/>
      <c r="P786" s="52"/>
      <c r="Q786" s="50"/>
      <c r="R786" s="51"/>
      <c r="S786" s="50"/>
      <c r="T786" s="50"/>
      <c r="U786" s="50"/>
    </row>
    <row r="787" ht="12.75" customHeight="1">
      <c r="A787" s="50"/>
      <c r="B787" s="50"/>
      <c r="C787" s="50"/>
      <c r="D787" s="50"/>
      <c r="E787" s="50"/>
      <c r="F787" s="50"/>
      <c r="G787" s="50"/>
      <c r="H787" s="50"/>
      <c r="I787" s="50"/>
      <c r="J787" s="50"/>
      <c r="K787" s="50"/>
      <c r="L787" s="50"/>
      <c r="M787" s="51"/>
      <c r="N787" s="51"/>
      <c r="O787" s="50"/>
      <c r="P787" s="52"/>
      <c r="Q787" s="50"/>
      <c r="R787" s="51"/>
      <c r="S787" s="50"/>
      <c r="T787" s="50"/>
      <c r="U787" s="50"/>
    </row>
    <row r="788" ht="12.75" customHeight="1">
      <c r="A788" s="50"/>
      <c r="B788" s="50"/>
      <c r="C788" s="50"/>
      <c r="D788" s="50"/>
      <c r="E788" s="50"/>
      <c r="F788" s="50"/>
      <c r="G788" s="50"/>
      <c r="H788" s="50"/>
      <c r="I788" s="50"/>
      <c r="J788" s="50"/>
      <c r="K788" s="50"/>
      <c r="L788" s="50"/>
      <c r="M788" s="51"/>
      <c r="N788" s="51"/>
      <c r="O788" s="50"/>
      <c r="P788" s="52"/>
      <c r="Q788" s="50"/>
      <c r="R788" s="51"/>
      <c r="S788" s="50"/>
      <c r="T788" s="50"/>
      <c r="U788" s="50"/>
    </row>
    <row r="789" ht="12.75" customHeight="1">
      <c r="A789" s="50"/>
      <c r="B789" s="50"/>
      <c r="C789" s="50"/>
      <c r="D789" s="50"/>
      <c r="E789" s="50"/>
      <c r="F789" s="50"/>
      <c r="G789" s="50"/>
      <c r="H789" s="50"/>
      <c r="I789" s="50"/>
      <c r="J789" s="50"/>
      <c r="K789" s="50"/>
      <c r="L789" s="50"/>
      <c r="M789" s="51"/>
      <c r="N789" s="51"/>
      <c r="O789" s="50"/>
      <c r="P789" s="52"/>
      <c r="Q789" s="50"/>
      <c r="R789" s="51"/>
      <c r="S789" s="50"/>
      <c r="T789" s="50"/>
      <c r="U789" s="50"/>
    </row>
    <row r="790" ht="12.75" customHeight="1">
      <c r="A790" s="50"/>
      <c r="B790" s="50"/>
      <c r="C790" s="50"/>
      <c r="D790" s="50"/>
      <c r="E790" s="50"/>
      <c r="F790" s="50"/>
      <c r="G790" s="50"/>
      <c r="H790" s="50"/>
      <c r="I790" s="50"/>
      <c r="J790" s="50"/>
      <c r="K790" s="50"/>
      <c r="L790" s="50"/>
      <c r="M790" s="51"/>
      <c r="N790" s="51"/>
      <c r="O790" s="50"/>
      <c r="P790" s="52"/>
      <c r="Q790" s="50"/>
      <c r="R790" s="51"/>
      <c r="S790" s="50"/>
      <c r="T790" s="50"/>
      <c r="U790" s="50"/>
    </row>
    <row r="791" ht="12.75" customHeight="1">
      <c r="A791" s="50"/>
      <c r="B791" s="50"/>
      <c r="C791" s="50"/>
      <c r="D791" s="50"/>
      <c r="E791" s="50"/>
      <c r="F791" s="50"/>
      <c r="G791" s="50"/>
      <c r="H791" s="50"/>
      <c r="I791" s="50"/>
      <c r="J791" s="50"/>
      <c r="K791" s="50"/>
      <c r="L791" s="50"/>
      <c r="M791" s="51"/>
      <c r="N791" s="51"/>
      <c r="O791" s="50"/>
      <c r="P791" s="52"/>
      <c r="Q791" s="50"/>
      <c r="R791" s="51"/>
      <c r="S791" s="50"/>
      <c r="T791" s="50"/>
      <c r="U791" s="50"/>
    </row>
    <row r="792" ht="12.75" customHeight="1">
      <c r="A792" s="50"/>
      <c r="B792" s="50"/>
      <c r="C792" s="50"/>
      <c r="D792" s="50"/>
      <c r="E792" s="50"/>
      <c r="F792" s="50"/>
      <c r="G792" s="50"/>
      <c r="H792" s="50"/>
      <c r="I792" s="50"/>
      <c r="J792" s="50"/>
      <c r="K792" s="50"/>
      <c r="L792" s="50"/>
      <c r="M792" s="51"/>
      <c r="N792" s="51"/>
      <c r="O792" s="50"/>
      <c r="P792" s="52"/>
      <c r="Q792" s="50"/>
      <c r="R792" s="51"/>
      <c r="S792" s="50"/>
      <c r="T792" s="50"/>
      <c r="U792" s="50"/>
    </row>
    <row r="793" ht="12.75" customHeight="1">
      <c r="A793" s="50"/>
      <c r="B793" s="50"/>
      <c r="C793" s="50"/>
      <c r="D793" s="50"/>
      <c r="E793" s="50"/>
      <c r="F793" s="50"/>
      <c r="G793" s="50"/>
      <c r="H793" s="50"/>
      <c r="I793" s="50"/>
      <c r="J793" s="50"/>
      <c r="K793" s="50"/>
      <c r="L793" s="50"/>
      <c r="M793" s="51"/>
      <c r="N793" s="51"/>
      <c r="O793" s="50"/>
      <c r="P793" s="52"/>
      <c r="Q793" s="50"/>
      <c r="R793" s="51"/>
      <c r="S793" s="50"/>
      <c r="T793" s="50"/>
      <c r="U793" s="50"/>
    </row>
    <row r="794" ht="12.75" customHeight="1">
      <c r="A794" s="50"/>
      <c r="B794" s="50"/>
      <c r="C794" s="50"/>
      <c r="D794" s="50"/>
      <c r="E794" s="50"/>
      <c r="F794" s="50"/>
      <c r="G794" s="50"/>
      <c r="H794" s="50"/>
      <c r="I794" s="50"/>
      <c r="J794" s="50"/>
      <c r="K794" s="50"/>
      <c r="L794" s="50"/>
      <c r="M794" s="51"/>
      <c r="N794" s="51"/>
      <c r="O794" s="50"/>
      <c r="P794" s="52"/>
      <c r="Q794" s="50"/>
      <c r="R794" s="51"/>
      <c r="S794" s="50"/>
      <c r="T794" s="50"/>
      <c r="U794" s="50"/>
    </row>
    <row r="795" ht="12.75" customHeight="1">
      <c r="A795" s="50"/>
      <c r="B795" s="50"/>
      <c r="C795" s="50"/>
      <c r="D795" s="50"/>
      <c r="E795" s="50"/>
      <c r="F795" s="50"/>
      <c r="G795" s="50"/>
      <c r="H795" s="50"/>
      <c r="I795" s="50"/>
      <c r="J795" s="50"/>
      <c r="K795" s="50"/>
      <c r="L795" s="50"/>
      <c r="M795" s="51"/>
      <c r="N795" s="51"/>
      <c r="O795" s="50"/>
      <c r="P795" s="52"/>
      <c r="Q795" s="50"/>
      <c r="R795" s="51"/>
      <c r="S795" s="50"/>
      <c r="T795" s="50"/>
      <c r="U795" s="50"/>
    </row>
    <row r="796" ht="12.75" customHeight="1">
      <c r="A796" s="50"/>
      <c r="B796" s="50"/>
      <c r="C796" s="50"/>
      <c r="D796" s="50"/>
      <c r="E796" s="50"/>
      <c r="F796" s="50"/>
      <c r="G796" s="50"/>
      <c r="H796" s="50"/>
      <c r="I796" s="50"/>
      <c r="J796" s="50"/>
      <c r="K796" s="50"/>
      <c r="L796" s="50"/>
      <c r="M796" s="51"/>
      <c r="N796" s="51"/>
      <c r="O796" s="50"/>
      <c r="P796" s="52"/>
      <c r="Q796" s="50"/>
      <c r="R796" s="51"/>
      <c r="S796" s="50"/>
      <c r="T796" s="50"/>
      <c r="U796" s="50"/>
    </row>
    <row r="797" ht="12.75" customHeight="1">
      <c r="A797" s="50"/>
      <c r="B797" s="50"/>
      <c r="C797" s="50"/>
      <c r="D797" s="50"/>
      <c r="E797" s="50"/>
      <c r="F797" s="50"/>
      <c r="G797" s="50"/>
      <c r="H797" s="50"/>
      <c r="I797" s="50"/>
      <c r="J797" s="50"/>
      <c r="K797" s="50"/>
      <c r="L797" s="50"/>
      <c r="M797" s="51"/>
      <c r="N797" s="51"/>
      <c r="O797" s="50"/>
      <c r="P797" s="52"/>
      <c r="Q797" s="50"/>
      <c r="R797" s="51"/>
      <c r="S797" s="50"/>
      <c r="T797" s="50"/>
      <c r="U797" s="50"/>
    </row>
    <row r="798" ht="12.75" customHeight="1">
      <c r="A798" s="50"/>
      <c r="B798" s="50"/>
      <c r="C798" s="50"/>
      <c r="D798" s="50"/>
      <c r="E798" s="50"/>
      <c r="F798" s="50"/>
      <c r="G798" s="50"/>
      <c r="H798" s="50"/>
      <c r="I798" s="50"/>
      <c r="J798" s="50"/>
      <c r="K798" s="50"/>
      <c r="L798" s="50"/>
      <c r="M798" s="51"/>
      <c r="N798" s="51"/>
      <c r="O798" s="50"/>
      <c r="P798" s="52"/>
      <c r="Q798" s="50"/>
      <c r="R798" s="51"/>
      <c r="S798" s="50"/>
      <c r="T798" s="50"/>
      <c r="U798" s="50"/>
    </row>
    <row r="799" ht="12.75" customHeight="1">
      <c r="A799" s="50"/>
      <c r="B799" s="50"/>
      <c r="C799" s="50"/>
      <c r="D799" s="50"/>
      <c r="E799" s="50"/>
      <c r="F799" s="50"/>
      <c r="G799" s="50"/>
      <c r="H799" s="50"/>
      <c r="I799" s="50"/>
      <c r="J799" s="50"/>
      <c r="K799" s="50"/>
      <c r="L799" s="50"/>
      <c r="M799" s="51"/>
      <c r="N799" s="51"/>
      <c r="O799" s="50"/>
      <c r="P799" s="52"/>
      <c r="Q799" s="50"/>
      <c r="R799" s="51"/>
      <c r="S799" s="50"/>
      <c r="T799" s="50"/>
      <c r="U799" s="50"/>
    </row>
    <row r="800" ht="12.75" customHeight="1">
      <c r="A800" s="50"/>
      <c r="B800" s="50"/>
      <c r="C800" s="50"/>
      <c r="D800" s="50"/>
      <c r="E800" s="50"/>
      <c r="F800" s="50"/>
      <c r="G800" s="50"/>
      <c r="H800" s="50"/>
      <c r="I800" s="50"/>
      <c r="J800" s="50"/>
      <c r="K800" s="50"/>
      <c r="L800" s="50"/>
      <c r="M800" s="51"/>
      <c r="N800" s="51"/>
      <c r="O800" s="50"/>
      <c r="P800" s="52"/>
      <c r="Q800" s="50"/>
      <c r="R800" s="51"/>
      <c r="S800" s="50"/>
      <c r="T800" s="50"/>
      <c r="U800" s="50"/>
    </row>
    <row r="801" ht="12.75" customHeight="1">
      <c r="A801" s="50"/>
      <c r="B801" s="50"/>
      <c r="C801" s="50"/>
      <c r="D801" s="50"/>
      <c r="E801" s="50"/>
      <c r="F801" s="50"/>
      <c r="G801" s="50"/>
      <c r="H801" s="50"/>
      <c r="I801" s="50"/>
      <c r="J801" s="50"/>
      <c r="K801" s="50"/>
      <c r="L801" s="50"/>
      <c r="M801" s="51"/>
      <c r="N801" s="51"/>
      <c r="O801" s="50"/>
      <c r="P801" s="52"/>
      <c r="Q801" s="50"/>
      <c r="R801" s="51"/>
      <c r="S801" s="50"/>
      <c r="T801" s="50"/>
      <c r="U801" s="50"/>
    </row>
    <row r="802" ht="12.75" customHeight="1">
      <c r="A802" s="50"/>
      <c r="B802" s="50"/>
      <c r="C802" s="50"/>
      <c r="D802" s="50"/>
      <c r="E802" s="50"/>
      <c r="F802" s="50"/>
      <c r="G802" s="50"/>
      <c r="H802" s="50"/>
      <c r="I802" s="50"/>
      <c r="J802" s="50"/>
      <c r="K802" s="50"/>
      <c r="L802" s="50"/>
      <c r="M802" s="51"/>
      <c r="N802" s="51"/>
      <c r="O802" s="50"/>
      <c r="P802" s="52"/>
      <c r="Q802" s="50"/>
      <c r="R802" s="51"/>
      <c r="S802" s="50"/>
      <c r="T802" s="50"/>
      <c r="U802" s="50"/>
    </row>
    <row r="803" ht="12.75" customHeight="1">
      <c r="A803" s="50"/>
      <c r="B803" s="50"/>
      <c r="C803" s="50"/>
      <c r="D803" s="50"/>
      <c r="E803" s="50"/>
      <c r="F803" s="50"/>
      <c r="G803" s="50"/>
      <c r="H803" s="50"/>
      <c r="I803" s="50"/>
      <c r="J803" s="50"/>
      <c r="K803" s="50"/>
      <c r="L803" s="50"/>
      <c r="M803" s="51"/>
      <c r="N803" s="51"/>
      <c r="O803" s="50"/>
      <c r="P803" s="52"/>
      <c r="Q803" s="50"/>
      <c r="R803" s="51"/>
      <c r="S803" s="50"/>
      <c r="T803" s="50"/>
      <c r="U803" s="50"/>
    </row>
    <row r="804" ht="12.75" customHeight="1">
      <c r="A804" s="50"/>
      <c r="B804" s="50"/>
      <c r="C804" s="50"/>
      <c r="D804" s="50"/>
      <c r="E804" s="50"/>
      <c r="F804" s="50"/>
      <c r="G804" s="50"/>
      <c r="H804" s="50"/>
      <c r="I804" s="50"/>
      <c r="J804" s="50"/>
      <c r="K804" s="50"/>
      <c r="L804" s="50"/>
      <c r="M804" s="51"/>
      <c r="N804" s="51"/>
      <c r="O804" s="50"/>
      <c r="P804" s="52"/>
      <c r="Q804" s="50"/>
      <c r="R804" s="51"/>
      <c r="S804" s="50"/>
      <c r="T804" s="50"/>
      <c r="U804" s="50"/>
    </row>
    <row r="805" ht="12.75" customHeight="1">
      <c r="A805" s="50"/>
      <c r="B805" s="50"/>
      <c r="C805" s="50"/>
      <c r="D805" s="50"/>
      <c r="E805" s="50"/>
      <c r="F805" s="50"/>
      <c r="G805" s="50"/>
      <c r="H805" s="50"/>
      <c r="I805" s="50"/>
      <c r="J805" s="50"/>
      <c r="K805" s="50"/>
      <c r="L805" s="50"/>
      <c r="M805" s="51"/>
      <c r="N805" s="51"/>
      <c r="O805" s="50"/>
      <c r="P805" s="52"/>
      <c r="Q805" s="50"/>
      <c r="R805" s="51"/>
      <c r="S805" s="50"/>
      <c r="T805" s="50"/>
      <c r="U805" s="50"/>
    </row>
    <row r="806" ht="12.75" customHeight="1">
      <c r="A806" s="50"/>
      <c r="B806" s="50"/>
      <c r="C806" s="50"/>
      <c r="D806" s="50"/>
      <c r="E806" s="50"/>
      <c r="F806" s="50"/>
      <c r="G806" s="50"/>
      <c r="H806" s="50"/>
      <c r="I806" s="50"/>
      <c r="J806" s="50"/>
      <c r="K806" s="50"/>
      <c r="L806" s="50"/>
      <c r="M806" s="51"/>
      <c r="N806" s="51"/>
      <c r="O806" s="50"/>
      <c r="P806" s="52"/>
      <c r="Q806" s="50"/>
      <c r="R806" s="51"/>
      <c r="S806" s="50"/>
      <c r="T806" s="50"/>
      <c r="U806" s="50"/>
    </row>
    <row r="807" ht="12.75" customHeight="1">
      <c r="A807" s="50"/>
      <c r="B807" s="50"/>
      <c r="C807" s="50"/>
      <c r="D807" s="50"/>
      <c r="E807" s="50"/>
      <c r="F807" s="50"/>
      <c r="G807" s="50"/>
      <c r="H807" s="50"/>
      <c r="I807" s="50"/>
      <c r="J807" s="50"/>
      <c r="K807" s="50"/>
      <c r="L807" s="50"/>
      <c r="M807" s="51"/>
      <c r="N807" s="51"/>
      <c r="O807" s="50"/>
      <c r="P807" s="52"/>
      <c r="Q807" s="50"/>
      <c r="R807" s="51"/>
      <c r="S807" s="50"/>
      <c r="T807" s="50"/>
      <c r="U807" s="50"/>
    </row>
    <row r="808" ht="12.75" customHeight="1">
      <c r="A808" s="50"/>
      <c r="B808" s="50"/>
      <c r="C808" s="50"/>
      <c r="D808" s="50"/>
      <c r="E808" s="50"/>
      <c r="F808" s="50"/>
      <c r="G808" s="50"/>
      <c r="H808" s="50"/>
      <c r="I808" s="50"/>
      <c r="J808" s="50"/>
      <c r="K808" s="50"/>
      <c r="L808" s="50"/>
      <c r="M808" s="51"/>
      <c r="N808" s="51"/>
      <c r="O808" s="50"/>
      <c r="P808" s="52"/>
      <c r="Q808" s="50"/>
      <c r="R808" s="51"/>
      <c r="S808" s="50"/>
      <c r="T808" s="50"/>
      <c r="U808" s="50"/>
    </row>
    <row r="809" ht="12.75" customHeight="1">
      <c r="A809" s="50"/>
      <c r="B809" s="50"/>
      <c r="C809" s="50"/>
      <c r="D809" s="50"/>
      <c r="E809" s="50"/>
      <c r="F809" s="50"/>
      <c r="G809" s="50"/>
      <c r="H809" s="50"/>
      <c r="I809" s="50"/>
      <c r="J809" s="50"/>
      <c r="K809" s="50"/>
      <c r="L809" s="50"/>
      <c r="M809" s="51"/>
      <c r="N809" s="51"/>
      <c r="O809" s="50"/>
      <c r="P809" s="52"/>
      <c r="Q809" s="50"/>
      <c r="R809" s="51"/>
      <c r="S809" s="50"/>
      <c r="T809" s="50"/>
      <c r="U809" s="50"/>
    </row>
    <row r="810" ht="12.75" customHeight="1">
      <c r="A810" s="50"/>
      <c r="B810" s="50"/>
      <c r="C810" s="50"/>
      <c r="D810" s="50"/>
      <c r="E810" s="50"/>
      <c r="F810" s="50"/>
      <c r="G810" s="50"/>
      <c r="H810" s="50"/>
      <c r="I810" s="50"/>
      <c r="J810" s="50"/>
      <c r="K810" s="50"/>
      <c r="L810" s="50"/>
      <c r="M810" s="51"/>
      <c r="N810" s="51"/>
      <c r="O810" s="50"/>
      <c r="P810" s="52"/>
      <c r="Q810" s="50"/>
      <c r="R810" s="51"/>
      <c r="S810" s="50"/>
      <c r="T810" s="50"/>
      <c r="U810" s="50"/>
    </row>
    <row r="811" ht="12.75" customHeight="1">
      <c r="A811" s="50"/>
      <c r="B811" s="50"/>
      <c r="C811" s="50"/>
      <c r="D811" s="50"/>
      <c r="E811" s="50"/>
      <c r="F811" s="50"/>
      <c r="G811" s="50"/>
      <c r="H811" s="50"/>
      <c r="I811" s="50"/>
      <c r="J811" s="50"/>
      <c r="K811" s="50"/>
      <c r="L811" s="50"/>
      <c r="M811" s="51"/>
      <c r="N811" s="51"/>
      <c r="O811" s="50"/>
      <c r="P811" s="52"/>
      <c r="Q811" s="50"/>
      <c r="R811" s="51"/>
      <c r="S811" s="50"/>
      <c r="T811" s="50"/>
      <c r="U811" s="50"/>
    </row>
    <row r="812" ht="12.75" customHeight="1">
      <c r="A812" s="50"/>
      <c r="B812" s="50"/>
      <c r="C812" s="50"/>
      <c r="D812" s="50"/>
      <c r="E812" s="50"/>
      <c r="F812" s="50"/>
      <c r="G812" s="50"/>
      <c r="H812" s="50"/>
      <c r="I812" s="50"/>
      <c r="J812" s="50"/>
      <c r="K812" s="50"/>
      <c r="L812" s="50"/>
      <c r="M812" s="51"/>
      <c r="N812" s="51"/>
      <c r="O812" s="50"/>
      <c r="P812" s="52"/>
      <c r="Q812" s="50"/>
      <c r="R812" s="51"/>
      <c r="S812" s="50"/>
      <c r="T812" s="50"/>
      <c r="U812" s="50"/>
    </row>
    <row r="813" ht="12.75" customHeight="1">
      <c r="A813" s="50"/>
      <c r="B813" s="50"/>
      <c r="C813" s="50"/>
      <c r="D813" s="50"/>
      <c r="E813" s="50"/>
      <c r="F813" s="50"/>
      <c r="G813" s="50"/>
      <c r="H813" s="50"/>
      <c r="I813" s="50"/>
      <c r="J813" s="50"/>
      <c r="K813" s="50"/>
      <c r="L813" s="50"/>
      <c r="M813" s="51"/>
      <c r="N813" s="51"/>
      <c r="O813" s="50"/>
      <c r="P813" s="52"/>
      <c r="Q813" s="50"/>
      <c r="R813" s="51"/>
      <c r="S813" s="50"/>
      <c r="T813" s="50"/>
      <c r="U813" s="50"/>
    </row>
    <row r="814" ht="12.75" customHeight="1">
      <c r="A814" s="50"/>
      <c r="B814" s="50"/>
      <c r="C814" s="50"/>
      <c r="D814" s="50"/>
      <c r="E814" s="50"/>
      <c r="F814" s="50"/>
      <c r="G814" s="50"/>
      <c r="H814" s="50"/>
      <c r="I814" s="50"/>
      <c r="J814" s="50"/>
      <c r="K814" s="50"/>
      <c r="L814" s="50"/>
      <c r="M814" s="51"/>
      <c r="N814" s="51"/>
      <c r="O814" s="50"/>
      <c r="P814" s="52"/>
      <c r="Q814" s="50"/>
      <c r="R814" s="51"/>
      <c r="S814" s="50"/>
      <c r="T814" s="50"/>
      <c r="U814" s="50"/>
    </row>
    <row r="815" ht="12.75" customHeight="1">
      <c r="A815" s="50"/>
      <c r="B815" s="50"/>
      <c r="C815" s="50"/>
      <c r="D815" s="50"/>
      <c r="E815" s="50"/>
      <c r="F815" s="50"/>
      <c r="G815" s="50"/>
      <c r="H815" s="50"/>
      <c r="I815" s="50"/>
      <c r="J815" s="50"/>
      <c r="K815" s="50"/>
      <c r="L815" s="50"/>
      <c r="M815" s="51"/>
      <c r="N815" s="51"/>
      <c r="O815" s="50"/>
      <c r="P815" s="52"/>
      <c r="Q815" s="50"/>
      <c r="R815" s="51"/>
      <c r="S815" s="50"/>
      <c r="T815" s="50"/>
      <c r="U815" s="50"/>
    </row>
    <row r="816" ht="12.75" customHeight="1">
      <c r="A816" s="50"/>
      <c r="B816" s="50"/>
      <c r="C816" s="50"/>
      <c r="D816" s="50"/>
      <c r="E816" s="50"/>
      <c r="F816" s="50"/>
      <c r="G816" s="50"/>
      <c r="H816" s="50"/>
      <c r="I816" s="50"/>
      <c r="J816" s="50"/>
      <c r="K816" s="50"/>
      <c r="L816" s="50"/>
      <c r="M816" s="51"/>
      <c r="N816" s="51"/>
      <c r="O816" s="50"/>
      <c r="P816" s="52"/>
      <c r="Q816" s="50"/>
      <c r="R816" s="51"/>
      <c r="S816" s="50"/>
      <c r="T816" s="50"/>
      <c r="U816" s="50"/>
    </row>
    <row r="817" ht="12.75" customHeight="1">
      <c r="A817" s="50"/>
      <c r="B817" s="50"/>
      <c r="C817" s="50"/>
      <c r="D817" s="50"/>
      <c r="E817" s="50"/>
      <c r="F817" s="50"/>
      <c r="G817" s="50"/>
      <c r="H817" s="50"/>
      <c r="I817" s="50"/>
      <c r="J817" s="50"/>
      <c r="K817" s="50"/>
      <c r="L817" s="50"/>
      <c r="M817" s="51"/>
      <c r="N817" s="51"/>
      <c r="O817" s="50"/>
      <c r="P817" s="52"/>
      <c r="Q817" s="50"/>
      <c r="R817" s="51"/>
      <c r="S817" s="50"/>
      <c r="T817" s="50"/>
      <c r="U817" s="50"/>
    </row>
    <row r="818" ht="12.75" customHeight="1">
      <c r="A818" s="50"/>
      <c r="B818" s="50"/>
      <c r="C818" s="50"/>
      <c r="D818" s="50"/>
      <c r="E818" s="50"/>
      <c r="F818" s="50"/>
      <c r="G818" s="50"/>
      <c r="H818" s="50"/>
      <c r="I818" s="50"/>
      <c r="J818" s="50"/>
      <c r="K818" s="50"/>
      <c r="L818" s="50"/>
      <c r="M818" s="51"/>
      <c r="N818" s="51"/>
      <c r="O818" s="50"/>
      <c r="P818" s="52"/>
      <c r="Q818" s="50"/>
      <c r="R818" s="51"/>
      <c r="S818" s="50"/>
      <c r="T818" s="50"/>
      <c r="U818" s="50"/>
    </row>
    <row r="819" ht="12.75" customHeight="1">
      <c r="A819" s="50"/>
      <c r="B819" s="50"/>
      <c r="C819" s="50"/>
      <c r="D819" s="50"/>
      <c r="E819" s="50"/>
      <c r="F819" s="50"/>
      <c r="G819" s="50"/>
      <c r="H819" s="50"/>
      <c r="I819" s="50"/>
      <c r="J819" s="50"/>
      <c r="K819" s="50"/>
      <c r="L819" s="50"/>
      <c r="M819" s="51"/>
      <c r="N819" s="51"/>
      <c r="O819" s="50"/>
      <c r="P819" s="52"/>
      <c r="Q819" s="50"/>
      <c r="R819" s="51"/>
      <c r="S819" s="50"/>
      <c r="T819" s="50"/>
      <c r="U819" s="50"/>
    </row>
    <row r="820" ht="12.75" customHeight="1">
      <c r="A820" s="50"/>
      <c r="B820" s="50"/>
      <c r="C820" s="50"/>
      <c r="D820" s="50"/>
      <c r="E820" s="50"/>
      <c r="F820" s="50"/>
      <c r="G820" s="50"/>
      <c r="H820" s="50"/>
      <c r="I820" s="50"/>
      <c r="J820" s="50"/>
      <c r="K820" s="50"/>
      <c r="L820" s="50"/>
      <c r="M820" s="51"/>
      <c r="N820" s="51"/>
      <c r="O820" s="50"/>
      <c r="P820" s="52"/>
      <c r="Q820" s="50"/>
      <c r="R820" s="51"/>
      <c r="S820" s="50"/>
      <c r="T820" s="50"/>
      <c r="U820" s="50"/>
    </row>
    <row r="821" ht="12.75" customHeight="1">
      <c r="A821" s="50"/>
      <c r="B821" s="50"/>
      <c r="C821" s="50"/>
      <c r="D821" s="50"/>
      <c r="E821" s="50"/>
      <c r="F821" s="50"/>
      <c r="G821" s="50"/>
      <c r="H821" s="50"/>
      <c r="I821" s="50"/>
      <c r="J821" s="50"/>
      <c r="K821" s="50"/>
      <c r="L821" s="50"/>
      <c r="M821" s="51"/>
      <c r="N821" s="51"/>
      <c r="O821" s="50"/>
      <c r="P821" s="52"/>
      <c r="Q821" s="50"/>
      <c r="R821" s="51"/>
      <c r="S821" s="50"/>
      <c r="T821" s="50"/>
      <c r="U821" s="50"/>
    </row>
    <row r="822" ht="12.75" customHeight="1">
      <c r="A822" s="50"/>
      <c r="B822" s="50"/>
      <c r="C822" s="50"/>
      <c r="D822" s="50"/>
      <c r="E822" s="50"/>
      <c r="F822" s="50"/>
      <c r="G822" s="50"/>
      <c r="H822" s="50"/>
      <c r="I822" s="50"/>
      <c r="J822" s="50"/>
      <c r="K822" s="50"/>
      <c r="L822" s="50"/>
      <c r="M822" s="51"/>
      <c r="N822" s="51"/>
      <c r="O822" s="50"/>
      <c r="P822" s="52"/>
      <c r="Q822" s="50"/>
      <c r="R822" s="51"/>
      <c r="S822" s="50"/>
      <c r="T822" s="50"/>
      <c r="U822" s="50"/>
    </row>
    <row r="823" ht="12.75" customHeight="1">
      <c r="A823" s="50"/>
      <c r="B823" s="50"/>
      <c r="C823" s="50"/>
      <c r="D823" s="50"/>
      <c r="E823" s="50"/>
      <c r="F823" s="50"/>
      <c r="G823" s="50"/>
      <c r="H823" s="50"/>
      <c r="I823" s="50"/>
      <c r="J823" s="50"/>
      <c r="K823" s="50"/>
      <c r="L823" s="50"/>
      <c r="M823" s="51"/>
      <c r="N823" s="51"/>
      <c r="O823" s="50"/>
      <c r="P823" s="52"/>
      <c r="Q823" s="50"/>
      <c r="R823" s="51"/>
      <c r="S823" s="50"/>
      <c r="T823" s="50"/>
      <c r="U823" s="50"/>
    </row>
    <row r="824" ht="12.75" customHeight="1">
      <c r="A824" s="50"/>
      <c r="B824" s="50"/>
      <c r="C824" s="50"/>
      <c r="D824" s="50"/>
      <c r="E824" s="50"/>
      <c r="F824" s="50"/>
      <c r="G824" s="50"/>
      <c r="H824" s="50"/>
      <c r="I824" s="50"/>
      <c r="J824" s="50"/>
      <c r="K824" s="50"/>
      <c r="L824" s="50"/>
      <c r="M824" s="51"/>
      <c r="N824" s="51"/>
      <c r="O824" s="50"/>
      <c r="P824" s="52"/>
      <c r="Q824" s="50"/>
      <c r="R824" s="51"/>
      <c r="S824" s="50"/>
      <c r="T824" s="50"/>
      <c r="U824" s="50"/>
    </row>
    <row r="825" ht="12.75" customHeight="1">
      <c r="A825" s="50"/>
      <c r="B825" s="50"/>
      <c r="C825" s="50"/>
      <c r="D825" s="50"/>
      <c r="E825" s="50"/>
      <c r="F825" s="50"/>
      <c r="G825" s="50"/>
      <c r="H825" s="50"/>
      <c r="I825" s="50"/>
      <c r="J825" s="50"/>
      <c r="K825" s="50"/>
      <c r="L825" s="50"/>
      <c r="M825" s="51"/>
      <c r="N825" s="51"/>
      <c r="O825" s="50"/>
      <c r="P825" s="52"/>
      <c r="Q825" s="50"/>
      <c r="R825" s="51"/>
      <c r="S825" s="50"/>
      <c r="T825" s="50"/>
      <c r="U825" s="50"/>
    </row>
    <row r="826" ht="12.75" customHeight="1">
      <c r="A826" s="50"/>
      <c r="B826" s="50"/>
      <c r="C826" s="50"/>
      <c r="D826" s="50"/>
      <c r="E826" s="50"/>
      <c r="F826" s="50"/>
      <c r="G826" s="50"/>
      <c r="H826" s="50"/>
      <c r="I826" s="50"/>
      <c r="J826" s="50"/>
      <c r="K826" s="50"/>
      <c r="L826" s="50"/>
      <c r="M826" s="51"/>
      <c r="N826" s="51"/>
      <c r="O826" s="50"/>
      <c r="P826" s="52"/>
      <c r="Q826" s="50"/>
      <c r="R826" s="51"/>
      <c r="S826" s="50"/>
      <c r="T826" s="50"/>
      <c r="U826" s="50"/>
    </row>
    <row r="827" ht="12.75" customHeight="1">
      <c r="A827" s="50"/>
      <c r="B827" s="50"/>
      <c r="C827" s="50"/>
      <c r="D827" s="50"/>
      <c r="E827" s="50"/>
      <c r="F827" s="50"/>
      <c r="G827" s="50"/>
      <c r="H827" s="50"/>
      <c r="I827" s="50"/>
      <c r="J827" s="50"/>
      <c r="K827" s="50"/>
      <c r="L827" s="50"/>
      <c r="M827" s="51"/>
      <c r="N827" s="51"/>
      <c r="O827" s="50"/>
      <c r="P827" s="52"/>
      <c r="Q827" s="50"/>
      <c r="R827" s="51"/>
      <c r="S827" s="50"/>
      <c r="T827" s="50"/>
      <c r="U827" s="50"/>
    </row>
    <row r="828" ht="12.75" customHeight="1">
      <c r="A828" s="50"/>
      <c r="B828" s="50"/>
      <c r="C828" s="50"/>
      <c r="D828" s="50"/>
      <c r="E828" s="50"/>
      <c r="F828" s="50"/>
      <c r="G828" s="50"/>
      <c r="H828" s="50"/>
      <c r="I828" s="50"/>
      <c r="J828" s="50"/>
      <c r="K828" s="50"/>
      <c r="L828" s="50"/>
      <c r="M828" s="51"/>
      <c r="N828" s="51"/>
      <c r="O828" s="50"/>
      <c r="P828" s="52"/>
      <c r="Q828" s="50"/>
      <c r="R828" s="51"/>
      <c r="S828" s="50"/>
      <c r="T828" s="50"/>
      <c r="U828" s="50"/>
    </row>
    <row r="829" ht="12.75" customHeight="1">
      <c r="A829" s="50"/>
      <c r="B829" s="50"/>
      <c r="C829" s="50"/>
      <c r="D829" s="50"/>
      <c r="E829" s="50"/>
      <c r="F829" s="50"/>
      <c r="G829" s="50"/>
      <c r="H829" s="50"/>
      <c r="I829" s="50"/>
      <c r="J829" s="50"/>
      <c r="K829" s="50"/>
      <c r="L829" s="50"/>
      <c r="M829" s="51"/>
      <c r="N829" s="51"/>
      <c r="O829" s="50"/>
      <c r="P829" s="52"/>
      <c r="Q829" s="50"/>
      <c r="R829" s="51"/>
      <c r="S829" s="50"/>
      <c r="T829" s="50"/>
      <c r="U829" s="50"/>
    </row>
    <row r="830" ht="12.75" customHeight="1">
      <c r="A830" s="50"/>
      <c r="B830" s="50"/>
      <c r="C830" s="50"/>
      <c r="D830" s="50"/>
      <c r="E830" s="50"/>
      <c r="F830" s="50"/>
      <c r="G830" s="50"/>
      <c r="H830" s="50"/>
      <c r="I830" s="50"/>
      <c r="J830" s="50"/>
      <c r="K830" s="50"/>
      <c r="L830" s="50"/>
      <c r="M830" s="51"/>
      <c r="N830" s="51"/>
      <c r="O830" s="50"/>
      <c r="P830" s="52"/>
      <c r="Q830" s="50"/>
      <c r="R830" s="51"/>
      <c r="S830" s="50"/>
      <c r="T830" s="50"/>
      <c r="U830" s="50"/>
    </row>
    <row r="831" ht="12.75" customHeight="1">
      <c r="A831" s="50"/>
      <c r="B831" s="50"/>
      <c r="C831" s="50"/>
      <c r="D831" s="50"/>
      <c r="E831" s="50"/>
      <c r="F831" s="50"/>
      <c r="G831" s="50"/>
      <c r="H831" s="50"/>
      <c r="I831" s="50"/>
      <c r="J831" s="50"/>
      <c r="K831" s="50"/>
      <c r="L831" s="50"/>
      <c r="M831" s="51"/>
      <c r="N831" s="51"/>
      <c r="O831" s="50"/>
      <c r="P831" s="52"/>
      <c r="Q831" s="50"/>
      <c r="R831" s="51"/>
      <c r="S831" s="50"/>
      <c r="T831" s="50"/>
      <c r="U831" s="50"/>
    </row>
    <row r="832" ht="12.75" customHeight="1">
      <c r="A832" s="50"/>
      <c r="B832" s="50"/>
      <c r="C832" s="50"/>
      <c r="D832" s="50"/>
      <c r="E832" s="50"/>
      <c r="F832" s="50"/>
      <c r="G832" s="50"/>
      <c r="H832" s="50"/>
      <c r="I832" s="50"/>
      <c r="J832" s="50"/>
      <c r="K832" s="50"/>
      <c r="L832" s="50"/>
      <c r="M832" s="51"/>
      <c r="N832" s="51"/>
      <c r="O832" s="50"/>
      <c r="P832" s="52"/>
      <c r="Q832" s="50"/>
      <c r="R832" s="51"/>
      <c r="S832" s="50"/>
      <c r="T832" s="50"/>
      <c r="U832" s="50"/>
    </row>
    <row r="833" ht="12.75" customHeight="1">
      <c r="A833" s="50"/>
      <c r="B833" s="50"/>
      <c r="C833" s="50"/>
      <c r="D833" s="50"/>
      <c r="E833" s="50"/>
      <c r="F833" s="50"/>
      <c r="G833" s="50"/>
      <c r="H833" s="50"/>
      <c r="I833" s="50"/>
      <c r="J833" s="50"/>
      <c r="K833" s="50"/>
      <c r="L833" s="50"/>
      <c r="M833" s="51"/>
      <c r="N833" s="51"/>
      <c r="O833" s="50"/>
      <c r="P833" s="52"/>
      <c r="Q833" s="50"/>
      <c r="R833" s="51"/>
      <c r="S833" s="50"/>
      <c r="T833" s="50"/>
      <c r="U833" s="50"/>
    </row>
    <row r="834" ht="12.75" customHeight="1">
      <c r="A834" s="50"/>
      <c r="B834" s="50"/>
      <c r="C834" s="50"/>
      <c r="D834" s="50"/>
      <c r="E834" s="50"/>
      <c r="F834" s="50"/>
      <c r="G834" s="50"/>
      <c r="H834" s="50"/>
      <c r="I834" s="50"/>
      <c r="J834" s="50"/>
      <c r="K834" s="50"/>
      <c r="L834" s="50"/>
      <c r="M834" s="51"/>
      <c r="N834" s="51"/>
      <c r="O834" s="50"/>
      <c r="P834" s="52"/>
      <c r="Q834" s="50"/>
      <c r="R834" s="51"/>
      <c r="S834" s="50"/>
      <c r="T834" s="50"/>
      <c r="U834" s="50"/>
    </row>
    <row r="835" ht="12.75" customHeight="1">
      <c r="A835" s="50"/>
      <c r="B835" s="50"/>
      <c r="C835" s="50"/>
      <c r="D835" s="50"/>
      <c r="E835" s="50"/>
      <c r="F835" s="50"/>
      <c r="G835" s="50"/>
      <c r="H835" s="50"/>
      <c r="I835" s="50"/>
      <c r="J835" s="50"/>
      <c r="K835" s="50"/>
      <c r="L835" s="50"/>
      <c r="M835" s="51"/>
      <c r="N835" s="51"/>
      <c r="O835" s="50"/>
      <c r="P835" s="52"/>
      <c r="Q835" s="50"/>
      <c r="R835" s="51"/>
      <c r="S835" s="50"/>
      <c r="T835" s="50"/>
      <c r="U835" s="50"/>
    </row>
    <row r="836" ht="12.75" customHeight="1">
      <c r="A836" s="50"/>
      <c r="B836" s="50"/>
      <c r="C836" s="50"/>
      <c r="D836" s="50"/>
      <c r="E836" s="50"/>
      <c r="F836" s="50"/>
      <c r="G836" s="50"/>
      <c r="H836" s="50"/>
      <c r="I836" s="50"/>
      <c r="J836" s="50"/>
      <c r="K836" s="50"/>
      <c r="L836" s="50"/>
      <c r="M836" s="51"/>
      <c r="N836" s="51"/>
      <c r="O836" s="50"/>
      <c r="P836" s="52"/>
      <c r="Q836" s="50"/>
      <c r="R836" s="51"/>
      <c r="S836" s="50"/>
      <c r="T836" s="50"/>
      <c r="U836" s="50"/>
    </row>
    <row r="837" ht="12.75" customHeight="1">
      <c r="A837" s="50"/>
      <c r="B837" s="50"/>
      <c r="C837" s="50"/>
      <c r="D837" s="50"/>
      <c r="E837" s="50"/>
      <c r="F837" s="50"/>
      <c r="G837" s="50"/>
      <c r="H837" s="50"/>
      <c r="I837" s="50"/>
      <c r="J837" s="50"/>
      <c r="K837" s="50"/>
      <c r="L837" s="50"/>
      <c r="M837" s="51"/>
      <c r="N837" s="51"/>
      <c r="O837" s="50"/>
      <c r="P837" s="52"/>
      <c r="Q837" s="50"/>
      <c r="R837" s="51"/>
      <c r="S837" s="50"/>
      <c r="T837" s="50"/>
      <c r="U837" s="50"/>
    </row>
    <row r="838" ht="12.75" customHeight="1">
      <c r="A838" s="50"/>
      <c r="B838" s="50"/>
      <c r="C838" s="50"/>
      <c r="D838" s="50"/>
      <c r="E838" s="50"/>
      <c r="F838" s="50"/>
      <c r="G838" s="50"/>
      <c r="H838" s="50"/>
      <c r="I838" s="50"/>
      <c r="J838" s="50"/>
      <c r="K838" s="50"/>
      <c r="L838" s="50"/>
      <c r="M838" s="51"/>
      <c r="N838" s="51"/>
      <c r="O838" s="50"/>
      <c r="P838" s="52"/>
      <c r="Q838" s="50"/>
      <c r="R838" s="51"/>
      <c r="S838" s="50"/>
      <c r="T838" s="50"/>
      <c r="U838" s="50"/>
    </row>
    <row r="839" ht="12.75" customHeight="1">
      <c r="A839" s="50"/>
      <c r="B839" s="50"/>
      <c r="C839" s="50"/>
      <c r="D839" s="50"/>
      <c r="E839" s="50"/>
      <c r="F839" s="50"/>
      <c r="G839" s="50"/>
      <c r="H839" s="50"/>
      <c r="I839" s="50"/>
      <c r="J839" s="50"/>
      <c r="K839" s="50"/>
      <c r="L839" s="50"/>
      <c r="M839" s="51"/>
      <c r="N839" s="51"/>
      <c r="O839" s="50"/>
      <c r="P839" s="52"/>
      <c r="Q839" s="50"/>
      <c r="R839" s="51"/>
      <c r="S839" s="50"/>
      <c r="T839" s="50"/>
      <c r="U839" s="50"/>
    </row>
    <row r="840" ht="12.75" customHeight="1">
      <c r="A840" s="50"/>
      <c r="B840" s="50"/>
      <c r="C840" s="50"/>
      <c r="D840" s="50"/>
      <c r="E840" s="50"/>
      <c r="F840" s="50"/>
      <c r="G840" s="50"/>
      <c r="H840" s="50"/>
      <c r="I840" s="50"/>
      <c r="J840" s="50"/>
      <c r="K840" s="50"/>
      <c r="L840" s="50"/>
      <c r="M840" s="51"/>
      <c r="N840" s="51"/>
      <c r="O840" s="50"/>
      <c r="P840" s="52"/>
      <c r="Q840" s="50"/>
      <c r="R840" s="51"/>
      <c r="S840" s="50"/>
      <c r="T840" s="50"/>
      <c r="U840" s="50"/>
    </row>
    <row r="841" ht="12.75" customHeight="1">
      <c r="A841" s="50"/>
      <c r="B841" s="50"/>
      <c r="C841" s="50"/>
      <c r="D841" s="50"/>
      <c r="E841" s="50"/>
      <c r="F841" s="50"/>
      <c r="G841" s="50"/>
      <c r="H841" s="50"/>
      <c r="I841" s="50"/>
      <c r="J841" s="50"/>
      <c r="K841" s="50"/>
      <c r="L841" s="50"/>
      <c r="M841" s="51"/>
      <c r="N841" s="51"/>
      <c r="O841" s="50"/>
      <c r="P841" s="52"/>
      <c r="Q841" s="50"/>
      <c r="R841" s="51"/>
      <c r="S841" s="50"/>
      <c r="T841" s="50"/>
      <c r="U841" s="50"/>
    </row>
    <row r="842" ht="12.75" customHeight="1">
      <c r="A842" s="50"/>
      <c r="B842" s="50"/>
      <c r="C842" s="50"/>
      <c r="D842" s="50"/>
      <c r="E842" s="50"/>
      <c r="F842" s="50"/>
      <c r="G842" s="50"/>
      <c r="H842" s="50"/>
      <c r="I842" s="50"/>
      <c r="J842" s="50"/>
      <c r="K842" s="50"/>
      <c r="L842" s="50"/>
      <c r="M842" s="51"/>
      <c r="N842" s="51"/>
      <c r="O842" s="50"/>
      <c r="P842" s="52"/>
      <c r="Q842" s="50"/>
      <c r="R842" s="51"/>
      <c r="S842" s="50"/>
      <c r="T842" s="50"/>
      <c r="U842" s="50"/>
    </row>
    <row r="843" ht="12.75" customHeight="1">
      <c r="A843" s="50"/>
      <c r="B843" s="50"/>
      <c r="C843" s="50"/>
      <c r="D843" s="50"/>
      <c r="E843" s="50"/>
      <c r="F843" s="50"/>
      <c r="G843" s="50"/>
      <c r="H843" s="50"/>
      <c r="I843" s="50"/>
      <c r="J843" s="50"/>
      <c r="K843" s="50"/>
      <c r="L843" s="50"/>
      <c r="M843" s="51"/>
      <c r="N843" s="51"/>
      <c r="O843" s="50"/>
      <c r="P843" s="52"/>
      <c r="Q843" s="50"/>
      <c r="R843" s="51"/>
      <c r="S843" s="50"/>
      <c r="T843" s="50"/>
      <c r="U843" s="50"/>
    </row>
    <row r="844" ht="12.75" customHeight="1">
      <c r="A844" s="50"/>
      <c r="B844" s="50"/>
      <c r="C844" s="50"/>
      <c r="D844" s="50"/>
      <c r="E844" s="50"/>
      <c r="F844" s="50"/>
      <c r="G844" s="50"/>
      <c r="H844" s="50"/>
      <c r="I844" s="50"/>
      <c r="J844" s="50"/>
      <c r="K844" s="50"/>
      <c r="L844" s="50"/>
      <c r="M844" s="51"/>
      <c r="N844" s="51"/>
      <c r="O844" s="50"/>
      <c r="P844" s="52"/>
      <c r="Q844" s="50"/>
      <c r="R844" s="51"/>
      <c r="S844" s="50"/>
      <c r="T844" s="50"/>
      <c r="U844" s="50"/>
    </row>
    <row r="845" ht="12.75" customHeight="1">
      <c r="A845" s="50"/>
      <c r="B845" s="50"/>
      <c r="C845" s="50"/>
      <c r="D845" s="50"/>
      <c r="E845" s="50"/>
      <c r="F845" s="50"/>
      <c r="G845" s="50"/>
      <c r="H845" s="50"/>
      <c r="I845" s="50"/>
      <c r="J845" s="50"/>
      <c r="K845" s="50"/>
      <c r="L845" s="50"/>
      <c r="M845" s="51"/>
      <c r="N845" s="51"/>
      <c r="O845" s="50"/>
      <c r="P845" s="52"/>
      <c r="Q845" s="50"/>
      <c r="R845" s="51"/>
      <c r="S845" s="50"/>
      <c r="T845" s="50"/>
      <c r="U845" s="50"/>
    </row>
    <row r="846" ht="12.75" customHeight="1">
      <c r="A846" s="50"/>
      <c r="B846" s="50"/>
      <c r="C846" s="50"/>
      <c r="D846" s="50"/>
      <c r="E846" s="50"/>
      <c r="F846" s="50"/>
      <c r="G846" s="50"/>
      <c r="H846" s="50"/>
      <c r="I846" s="50"/>
      <c r="J846" s="50"/>
      <c r="K846" s="50"/>
      <c r="L846" s="50"/>
      <c r="M846" s="51"/>
      <c r="N846" s="51"/>
      <c r="O846" s="50"/>
      <c r="P846" s="52"/>
      <c r="Q846" s="50"/>
      <c r="R846" s="51"/>
      <c r="S846" s="50"/>
      <c r="T846" s="50"/>
      <c r="U846" s="50"/>
    </row>
    <row r="847" ht="12.75" customHeight="1">
      <c r="A847" s="50"/>
      <c r="B847" s="50"/>
      <c r="C847" s="50"/>
      <c r="D847" s="50"/>
      <c r="E847" s="50"/>
      <c r="F847" s="50"/>
      <c r="G847" s="50"/>
      <c r="H847" s="50"/>
      <c r="I847" s="50"/>
      <c r="J847" s="50"/>
      <c r="K847" s="50"/>
      <c r="L847" s="50"/>
      <c r="M847" s="51"/>
      <c r="N847" s="51"/>
      <c r="O847" s="50"/>
      <c r="P847" s="52"/>
      <c r="Q847" s="50"/>
      <c r="R847" s="51"/>
      <c r="S847" s="50"/>
      <c r="T847" s="50"/>
      <c r="U847" s="50"/>
    </row>
    <row r="848" ht="12.75" customHeight="1">
      <c r="A848" s="50"/>
      <c r="B848" s="50"/>
      <c r="C848" s="50"/>
      <c r="D848" s="50"/>
      <c r="E848" s="50"/>
      <c r="F848" s="50"/>
      <c r="G848" s="50"/>
      <c r="H848" s="50"/>
      <c r="I848" s="50"/>
      <c r="J848" s="50"/>
      <c r="K848" s="50"/>
      <c r="L848" s="50"/>
      <c r="M848" s="51"/>
      <c r="N848" s="51"/>
      <c r="O848" s="50"/>
      <c r="P848" s="52"/>
      <c r="Q848" s="50"/>
      <c r="R848" s="51"/>
      <c r="S848" s="50"/>
      <c r="T848" s="50"/>
      <c r="U848" s="50"/>
    </row>
    <row r="849" ht="12.75" customHeight="1">
      <c r="A849" s="50"/>
      <c r="B849" s="50"/>
      <c r="C849" s="50"/>
      <c r="D849" s="50"/>
      <c r="E849" s="50"/>
      <c r="F849" s="50"/>
      <c r="G849" s="50"/>
      <c r="H849" s="50"/>
      <c r="I849" s="50"/>
      <c r="J849" s="50"/>
      <c r="K849" s="50"/>
      <c r="L849" s="50"/>
      <c r="M849" s="51"/>
      <c r="N849" s="51"/>
      <c r="O849" s="50"/>
      <c r="P849" s="52"/>
      <c r="Q849" s="50"/>
      <c r="R849" s="51"/>
      <c r="S849" s="50"/>
      <c r="T849" s="50"/>
      <c r="U849" s="50"/>
    </row>
    <row r="850" ht="12.75" customHeight="1">
      <c r="A850" s="50"/>
      <c r="B850" s="50"/>
      <c r="C850" s="50"/>
      <c r="D850" s="50"/>
      <c r="E850" s="50"/>
      <c r="F850" s="50"/>
      <c r="G850" s="50"/>
      <c r="H850" s="50"/>
      <c r="I850" s="50"/>
      <c r="J850" s="50"/>
      <c r="K850" s="50"/>
      <c r="L850" s="50"/>
      <c r="M850" s="51"/>
      <c r="N850" s="51"/>
      <c r="O850" s="50"/>
      <c r="P850" s="52"/>
      <c r="Q850" s="50"/>
      <c r="R850" s="51"/>
      <c r="S850" s="50"/>
      <c r="T850" s="50"/>
      <c r="U850" s="50"/>
    </row>
    <row r="851" ht="12.75" customHeight="1">
      <c r="A851" s="50"/>
      <c r="B851" s="50"/>
      <c r="C851" s="50"/>
      <c r="D851" s="50"/>
      <c r="E851" s="50"/>
      <c r="F851" s="50"/>
      <c r="G851" s="50"/>
      <c r="H851" s="50"/>
      <c r="I851" s="50"/>
      <c r="J851" s="50"/>
      <c r="K851" s="50"/>
      <c r="L851" s="50"/>
      <c r="M851" s="51"/>
      <c r="N851" s="51"/>
      <c r="O851" s="50"/>
      <c r="P851" s="52"/>
      <c r="Q851" s="50"/>
      <c r="R851" s="51"/>
      <c r="S851" s="50"/>
      <c r="T851" s="50"/>
      <c r="U851" s="50"/>
    </row>
    <row r="852" ht="12.75" customHeight="1">
      <c r="A852" s="50"/>
      <c r="B852" s="50"/>
      <c r="C852" s="50"/>
      <c r="D852" s="50"/>
      <c r="E852" s="50"/>
      <c r="F852" s="50"/>
      <c r="G852" s="50"/>
      <c r="H852" s="50"/>
      <c r="I852" s="50"/>
      <c r="J852" s="50"/>
      <c r="K852" s="50"/>
      <c r="L852" s="50"/>
      <c r="M852" s="51"/>
      <c r="N852" s="51"/>
      <c r="O852" s="50"/>
      <c r="P852" s="52"/>
      <c r="Q852" s="50"/>
      <c r="R852" s="51"/>
      <c r="S852" s="50"/>
      <c r="T852" s="50"/>
      <c r="U852" s="50"/>
    </row>
    <row r="853" ht="12.75" customHeight="1">
      <c r="A853" s="50"/>
      <c r="B853" s="50"/>
      <c r="C853" s="50"/>
      <c r="D853" s="50"/>
      <c r="E853" s="50"/>
      <c r="F853" s="50"/>
      <c r="G853" s="50"/>
      <c r="H853" s="50"/>
      <c r="I853" s="50"/>
      <c r="J853" s="50"/>
      <c r="K853" s="50"/>
      <c r="L853" s="50"/>
      <c r="M853" s="51"/>
      <c r="N853" s="51"/>
      <c r="O853" s="50"/>
      <c r="P853" s="52"/>
      <c r="Q853" s="50"/>
      <c r="R853" s="51"/>
      <c r="S853" s="50"/>
      <c r="T853" s="50"/>
      <c r="U853" s="50"/>
    </row>
    <row r="854" ht="12.75" customHeight="1">
      <c r="A854" s="50"/>
      <c r="B854" s="50"/>
      <c r="C854" s="50"/>
      <c r="D854" s="50"/>
      <c r="E854" s="50"/>
      <c r="F854" s="50"/>
      <c r="G854" s="50"/>
      <c r="H854" s="50"/>
      <c r="I854" s="50"/>
      <c r="J854" s="50"/>
      <c r="K854" s="50"/>
      <c r="L854" s="50"/>
      <c r="M854" s="51"/>
      <c r="N854" s="51"/>
      <c r="O854" s="50"/>
      <c r="P854" s="52"/>
      <c r="Q854" s="50"/>
      <c r="R854" s="51"/>
      <c r="S854" s="50"/>
      <c r="T854" s="50"/>
      <c r="U854" s="50"/>
    </row>
    <row r="855" ht="12.75" customHeight="1">
      <c r="A855" s="50"/>
      <c r="B855" s="50"/>
      <c r="C855" s="50"/>
      <c r="D855" s="50"/>
      <c r="E855" s="50"/>
      <c r="F855" s="50"/>
      <c r="G855" s="50"/>
      <c r="H855" s="50"/>
      <c r="I855" s="50"/>
      <c r="J855" s="50"/>
      <c r="K855" s="50"/>
      <c r="L855" s="50"/>
      <c r="M855" s="51"/>
      <c r="N855" s="51"/>
      <c r="O855" s="50"/>
      <c r="P855" s="52"/>
      <c r="Q855" s="50"/>
      <c r="R855" s="51"/>
      <c r="S855" s="50"/>
      <c r="T855" s="50"/>
      <c r="U855" s="50"/>
    </row>
    <row r="856" ht="12.75" customHeight="1">
      <c r="A856" s="50"/>
      <c r="B856" s="50"/>
      <c r="C856" s="50"/>
      <c r="D856" s="50"/>
      <c r="E856" s="50"/>
      <c r="F856" s="50"/>
      <c r="G856" s="50"/>
      <c r="H856" s="50"/>
      <c r="I856" s="50"/>
      <c r="J856" s="50"/>
      <c r="K856" s="50"/>
      <c r="L856" s="50"/>
      <c r="M856" s="51"/>
      <c r="N856" s="51"/>
      <c r="O856" s="50"/>
      <c r="P856" s="52"/>
      <c r="Q856" s="50"/>
      <c r="R856" s="51"/>
      <c r="S856" s="50"/>
      <c r="T856" s="50"/>
      <c r="U856" s="50"/>
    </row>
    <row r="857" ht="12.75" customHeight="1">
      <c r="A857" s="50"/>
      <c r="B857" s="50"/>
      <c r="C857" s="50"/>
      <c r="D857" s="50"/>
      <c r="E857" s="50"/>
      <c r="F857" s="50"/>
      <c r="G857" s="50"/>
      <c r="H857" s="50"/>
      <c r="I857" s="50"/>
      <c r="J857" s="50"/>
      <c r="K857" s="50"/>
      <c r="L857" s="50"/>
      <c r="M857" s="51"/>
      <c r="N857" s="51"/>
      <c r="O857" s="50"/>
      <c r="P857" s="52"/>
      <c r="Q857" s="50"/>
      <c r="R857" s="51"/>
      <c r="S857" s="50"/>
      <c r="T857" s="50"/>
      <c r="U857" s="50"/>
    </row>
    <row r="858" ht="12.75" customHeight="1">
      <c r="A858" s="50"/>
      <c r="B858" s="50"/>
      <c r="C858" s="50"/>
      <c r="D858" s="50"/>
      <c r="E858" s="50"/>
      <c r="F858" s="50"/>
      <c r="G858" s="50"/>
      <c r="H858" s="50"/>
      <c r="I858" s="50"/>
      <c r="J858" s="50"/>
      <c r="K858" s="50"/>
      <c r="L858" s="50"/>
      <c r="M858" s="51"/>
      <c r="N858" s="51"/>
      <c r="O858" s="50"/>
      <c r="P858" s="52"/>
      <c r="Q858" s="50"/>
      <c r="R858" s="51"/>
      <c r="S858" s="50"/>
      <c r="T858" s="50"/>
      <c r="U858" s="50"/>
    </row>
    <row r="859" ht="12.75" customHeight="1">
      <c r="A859" s="50"/>
      <c r="B859" s="50"/>
      <c r="C859" s="50"/>
      <c r="D859" s="50"/>
      <c r="E859" s="50"/>
      <c r="F859" s="50"/>
      <c r="G859" s="50"/>
      <c r="H859" s="50"/>
      <c r="I859" s="50"/>
      <c r="J859" s="50"/>
      <c r="K859" s="50"/>
      <c r="L859" s="50"/>
      <c r="M859" s="51"/>
      <c r="N859" s="51"/>
      <c r="O859" s="50"/>
      <c r="P859" s="52"/>
      <c r="Q859" s="50"/>
      <c r="R859" s="51"/>
      <c r="S859" s="50"/>
      <c r="T859" s="50"/>
      <c r="U859" s="50"/>
    </row>
    <row r="860" ht="12.75" customHeight="1">
      <c r="A860" s="50"/>
      <c r="B860" s="50"/>
      <c r="C860" s="50"/>
      <c r="D860" s="50"/>
      <c r="E860" s="50"/>
      <c r="F860" s="50"/>
      <c r="G860" s="50"/>
      <c r="H860" s="50"/>
      <c r="I860" s="50"/>
      <c r="J860" s="50"/>
      <c r="K860" s="50"/>
      <c r="L860" s="50"/>
      <c r="M860" s="51"/>
      <c r="N860" s="51"/>
      <c r="O860" s="50"/>
      <c r="P860" s="52"/>
      <c r="Q860" s="50"/>
      <c r="R860" s="51"/>
      <c r="S860" s="50"/>
      <c r="T860" s="50"/>
      <c r="U860" s="50"/>
    </row>
    <row r="861" ht="12.75" customHeight="1">
      <c r="A861" s="50"/>
      <c r="B861" s="50"/>
      <c r="C861" s="50"/>
      <c r="D861" s="50"/>
      <c r="E861" s="50"/>
      <c r="F861" s="50"/>
      <c r="G861" s="50"/>
      <c r="H861" s="50"/>
      <c r="I861" s="50"/>
      <c r="J861" s="50"/>
      <c r="K861" s="50"/>
      <c r="L861" s="50"/>
      <c r="M861" s="51"/>
      <c r="N861" s="51"/>
      <c r="O861" s="50"/>
      <c r="P861" s="52"/>
      <c r="Q861" s="50"/>
      <c r="R861" s="51"/>
      <c r="S861" s="50"/>
      <c r="T861" s="50"/>
      <c r="U861" s="50"/>
    </row>
    <row r="862" ht="12.75" customHeight="1">
      <c r="A862" s="50"/>
      <c r="B862" s="50"/>
      <c r="C862" s="50"/>
      <c r="D862" s="50"/>
      <c r="E862" s="50"/>
      <c r="F862" s="50"/>
      <c r="G862" s="50"/>
      <c r="H862" s="50"/>
      <c r="I862" s="50"/>
      <c r="J862" s="50"/>
      <c r="K862" s="50"/>
      <c r="L862" s="50"/>
      <c r="M862" s="51"/>
      <c r="N862" s="51"/>
      <c r="O862" s="50"/>
      <c r="P862" s="52"/>
      <c r="Q862" s="50"/>
      <c r="R862" s="51"/>
      <c r="S862" s="50"/>
      <c r="T862" s="50"/>
      <c r="U862" s="50"/>
    </row>
    <row r="863" ht="12.75" customHeight="1">
      <c r="A863" s="50"/>
      <c r="B863" s="50"/>
      <c r="C863" s="50"/>
      <c r="D863" s="50"/>
      <c r="E863" s="50"/>
      <c r="F863" s="50"/>
      <c r="G863" s="50"/>
      <c r="H863" s="50"/>
      <c r="I863" s="50"/>
      <c r="J863" s="50"/>
      <c r="K863" s="50"/>
      <c r="L863" s="50"/>
      <c r="M863" s="51"/>
      <c r="N863" s="51"/>
      <c r="O863" s="50"/>
      <c r="P863" s="52"/>
      <c r="Q863" s="50"/>
      <c r="R863" s="51"/>
      <c r="S863" s="50"/>
      <c r="T863" s="50"/>
      <c r="U863" s="50"/>
    </row>
    <row r="864" ht="12.75" customHeight="1">
      <c r="A864" s="50"/>
      <c r="B864" s="50"/>
      <c r="C864" s="50"/>
      <c r="D864" s="50"/>
      <c r="E864" s="50"/>
      <c r="F864" s="50"/>
      <c r="G864" s="50"/>
      <c r="H864" s="50"/>
      <c r="I864" s="50"/>
      <c r="J864" s="50"/>
      <c r="K864" s="50"/>
      <c r="L864" s="50"/>
      <c r="M864" s="51"/>
      <c r="N864" s="51"/>
      <c r="O864" s="50"/>
      <c r="P864" s="52"/>
      <c r="Q864" s="50"/>
      <c r="R864" s="51"/>
      <c r="S864" s="50"/>
      <c r="T864" s="50"/>
      <c r="U864" s="50"/>
    </row>
    <row r="865" ht="12.75" customHeight="1">
      <c r="A865" s="50"/>
      <c r="B865" s="50"/>
      <c r="C865" s="50"/>
      <c r="D865" s="50"/>
      <c r="E865" s="50"/>
      <c r="F865" s="50"/>
      <c r="G865" s="50"/>
      <c r="H865" s="50"/>
      <c r="I865" s="50"/>
      <c r="J865" s="50"/>
      <c r="K865" s="50"/>
      <c r="L865" s="50"/>
      <c r="M865" s="51"/>
      <c r="N865" s="51"/>
      <c r="O865" s="50"/>
      <c r="P865" s="52"/>
      <c r="Q865" s="50"/>
      <c r="R865" s="51"/>
      <c r="S865" s="50"/>
      <c r="T865" s="50"/>
      <c r="U865" s="50"/>
    </row>
    <row r="866" ht="12.75" customHeight="1">
      <c r="A866" s="50"/>
      <c r="B866" s="50"/>
      <c r="C866" s="50"/>
      <c r="D866" s="50"/>
      <c r="E866" s="50"/>
      <c r="F866" s="50"/>
      <c r="G866" s="50"/>
      <c r="H866" s="50"/>
      <c r="I866" s="50"/>
      <c r="J866" s="50"/>
      <c r="K866" s="50"/>
      <c r="L866" s="50"/>
      <c r="M866" s="51"/>
      <c r="N866" s="51"/>
      <c r="O866" s="50"/>
      <c r="P866" s="52"/>
      <c r="Q866" s="50"/>
      <c r="R866" s="51"/>
      <c r="S866" s="50"/>
      <c r="T866" s="50"/>
      <c r="U866" s="50"/>
    </row>
    <row r="867" ht="12.75" customHeight="1">
      <c r="A867" s="50"/>
      <c r="B867" s="50"/>
      <c r="C867" s="50"/>
      <c r="D867" s="50"/>
      <c r="E867" s="50"/>
      <c r="F867" s="50"/>
      <c r="G867" s="50"/>
      <c r="H867" s="50"/>
      <c r="I867" s="50"/>
      <c r="J867" s="50"/>
      <c r="K867" s="50"/>
      <c r="L867" s="50"/>
      <c r="M867" s="51"/>
      <c r="N867" s="51"/>
      <c r="O867" s="50"/>
      <c r="P867" s="52"/>
      <c r="Q867" s="50"/>
      <c r="R867" s="51"/>
      <c r="S867" s="50"/>
      <c r="T867" s="50"/>
      <c r="U867" s="50"/>
    </row>
    <row r="868" ht="12.75" customHeight="1">
      <c r="A868" s="50"/>
      <c r="B868" s="50"/>
      <c r="C868" s="50"/>
      <c r="D868" s="50"/>
      <c r="E868" s="50"/>
      <c r="F868" s="50"/>
      <c r="G868" s="50"/>
      <c r="H868" s="50"/>
      <c r="I868" s="50"/>
      <c r="J868" s="50"/>
      <c r="K868" s="50"/>
      <c r="L868" s="50"/>
      <c r="M868" s="51"/>
      <c r="N868" s="51"/>
      <c r="O868" s="50"/>
      <c r="P868" s="52"/>
      <c r="Q868" s="50"/>
      <c r="R868" s="51"/>
      <c r="S868" s="50"/>
      <c r="T868" s="50"/>
      <c r="U868" s="50"/>
    </row>
    <row r="869" ht="12.75" customHeight="1">
      <c r="A869" s="50"/>
      <c r="B869" s="50"/>
      <c r="C869" s="50"/>
      <c r="D869" s="50"/>
      <c r="E869" s="50"/>
      <c r="F869" s="50"/>
      <c r="G869" s="50"/>
      <c r="H869" s="50"/>
      <c r="I869" s="50"/>
      <c r="J869" s="50"/>
      <c r="K869" s="50"/>
      <c r="L869" s="50"/>
      <c r="M869" s="51"/>
      <c r="N869" s="51"/>
      <c r="O869" s="50"/>
      <c r="P869" s="52"/>
      <c r="Q869" s="50"/>
      <c r="R869" s="51"/>
      <c r="S869" s="50"/>
      <c r="T869" s="50"/>
      <c r="U869" s="50"/>
    </row>
    <row r="870" ht="12.75" customHeight="1">
      <c r="A870" s="50"/>
      <c r="B870" s="50"/>
      <c r="C870" s="50"/>
      <c r="D870" s="50"/>
      <c r="E870" s="50"/>
      <c r="F870" s="50"/>
      <c r="G870" s="50"/>
      <c r="H870" s="50"/>
      <c r="I870" s="50"/>
      <c r="J870" s="50"/>
      <c r="K870" s="50"/>
      <c r="L870" s="50"/>
      <c r="M870" s="51"/>
      <c r="N870" s="51"/>
      <c r="O870" s="50"/>
      <c r="P870" s="52"/>
      <c r="Q870" s="50"/>
      <c r="R870" s="51"/>
      <c r="S870" s="50"/>
      <c r="T870" s="50"/>
      <c r="U870" s="50"/>
    </row>
    <row r="871" ht="12.75" customHeight="1">
      <c r="A871" s="50"/>
      <c r="B871" s="50"/>
      <c r="C871" s="50"/>
      <c r="D871" s="50"/>
      <c r="E871" s="50"/>
      <c r="F871" s="50"/>
      <c r="G871" s="50"/>
      <c r="H871" s="50"/>
      <c r="I871" s="50"/>
      <c r="J871" s="50"/>
      <c r="K871" s="50"/>
      <c r="L871" s="50"/>
      <c r="M871" s="51"/>
      <c r="N871" s="51"/>
      <c r="O871" s="50"/>
      <c r="P871" s="52"/>
      <c r="Q871" s="50"/>
      <c r="R871" s="51"/>
      <c r="S871" s="50"/>
      <c r="T871" s="50"/>
      <c r="U871" s="50"/>
    </row>
    <row r="872" ht="12.75" customHeight="1">
      <c r="A872" s="50"/>
      <c r="B872" s="50"/>
      <c r="C872" s="50"/>
      <c r="D872" s="50"/>
      <c r="E872" s="50"/>
      <c r="F872" s="50"/>
      <c r="G872" s="50"/>
      <c r="H872" s="50"/>
      <c r="I872" s="50"/>
      <c r="J872" s="50"/>
      <c r="K872" s="50"/>
      <c r="L872" s="50"/>
      <c r="M872" s="51"/>
      <c r="N872" s="51"/>
      <c r="O872" s="50"/>
      <c r="P872" s="52"/>
      <c r="Q872" s="50"/>
      <c r="R872" s="51"/>
      <c r="S872" s="50"/>
      <c r="T872" s="50"/>
      <c r="U872" s="50"/>
    </row>
    <row r="873" ht="12.75" customHeight="1">
      <c r="A873" s="50"/>
      <c r="B873" s="50"/>
      <c r="C873" s="50"/>
      <c r="D873" s="50"/>
      <c r="E873" s="50"/>
      <c r="F873" s="50"/>
      <c r="G873" s="50"/>
      <c r="H873" s="50"/>
      <c r="I873" s="50"/>
      <c r="J873" s="50"/>
      <c r="K873" s="50"/>
      <c r="L873" s="50"/>
      <c r="M873" s="51"/>
      <c r="N873" s="51"/>
      <c r="O873" s="50"/>
      <c r="P873" s="52"/>
      <c r="Q873" s="50"/>
      <c r="R873" s="51"/>
      <c r="S873" s="50"/>
      <c r="T873" s="50"/>
      <c r="U873" s="50"/>
    </row>
    <row r="874" ht="12.75" customHeight="1">
      <c r="A874" s="50"/>
      <c r="B874" s="50"/>
      <c r="C874" s="50"/>
      <c r="D874" s="50"/>
      <c r="E874" s="50"/>
      <c r="F874" s="50"/>
      <c r="G874" s="50"/>
      <c r="H874" s="50"/>
      <c r="I874" s="50"/>
      <c r="J874" s="50"/>
      <c r="K874" s="50"/>
      <c r="L874" s="50"/>
      <c r="M874" s="51"/>
      <c r="N874" s="51"/>
      <c r="O874" s="50"/>
      <c r="P874" s="52"/>
      <c r="Q874" s="50"/>
      <c r="R874" s="51"/>
      <c r="S874" s="50"/>
      <c r="T874" s="50"/>
      <c r="U874" s="50"/>
    </row>
    <row r="875" ht="12.75" customHeight="1">
      <c r="A875" s="50"/>
      <c r="B875" s="50"/>
      <c r="C875" s="50"/>
      <c r="D875" s="50"/>
      <c r="E875" s="50"/>
      <c r="F875" s="50"/>
      <c r="G875" s="50"/>
      <c r="H875" s="50"/>
      <c r="I875" s="50"/>
      <c r="J875" s="50"/>
      <c r="K875" s="50"/>
      <c r="L875" s="50"/>
      <c r="M875" s="51"/>
      <c r="N875" s="51"/>
      <c r="O875" s="50"/>
      <c r="P875" s="52"/>
      <c r="Q875" s="50"/>
      <c r="R875" s="51"/>
      <c r="S875" s="50"/>
      <c r="T875" s="50"/>
      <c r="U875" s="50"/>
    </row>
    <row r="876" ht="12.75" customHeight="1">
      <c r="A876" s="50"/>
      <c r="B876" s="50"/>
      <c r="C876" s="50"/>
      <c r="D876" s="50"/>
      <c r="E876" s="50"/>
      <c r="F876" s="50"/>
      <c r="G876" s="50"/>
      <c r="H876" s="50"/>
      <c r="I876" s="50"/>
      <c r="J876" s="50"/>
      <c r="K876" s="50"/>
      <c r="L876" s="50"/>
      <c r="M876" s="51"/>
      <c r="N876" s="51"/>
      <c r="O876" s="50"/>
      <c r="P876" s="52"/>
      <c r="Q876" s="50"/>
      <c r="R876" s="51"/>
      <c r="S876" s="50"/>
      <c r="T876" s="50"/>
      <c r="U876" s="50"/>
    </row>
    <row r="877" ht="12.75" customHeight="1">
      <c r="A877" s="50"/>
      <c r="B877" s="50"/>
      <c r="C877" s="50"/>
      <c r="D877" s="50"/>
      <c r="E877" s="50"/>
      <c r="F877" s="50"/>
      <c r="G877" s="50"/>
      <c r="H877" s="50"/>
      <c r="I877" s="50"/>
      <c r="J877" s="50"/>
      <c r="K877" s="50"/>
      <c r="L877" s="50"/>
      <c r="M877" s="51"/>
      <c r="N877" s="51"/>
      <c r="O877" s="50"/>
      <c r="P877" s="52"/>
      <c r="Q877" s="50"/>
      <c r="R877" s="51"/>
      <c r="S877" s="50"/>
      <c r="T877" s="50"/>
      <c r="U877" s="50"/>
    </row>
    <row r="878" ht="12.75" customHeight="1">
      <c r="A878" s="50"/>
      <c r="B878" s="50"/>
      <c r="C878" s="50"/>
      <c r="D878" s="50"/>
      <c r="E878" s="50"/>
      <c r="F878" s="50"/>
      <c r="G878" s="50"/>
      <c r="H878" s="50"/>
      <c r="I878" s="50"/>
      <c r="J878" s="50"/>
      <c r="K878" s="50"/>
      <c r="L878" s="50"/>
      <c r="M878" s="51"/>
      <c r="N878" s="51"/>
      <c r="O878" s="50"/>
      <c r="P878" s="52"/>
      <c r="Q878" s="50"/>
      <c r="R878" s="51"/>
      <c r="S878" s="50"/>
      <c r="T878" s="50"/>
      <c r="U878" s="50"/>
    </row>
    <row r="879" ht="12.75" customHeight="1">
      <c r="A879" s="50"/>
      <c r="B879" s="50"/>
      <c r="C879" s="50"/>
      <c r="D879" s="50"/>
      <c r="E879" s="50"/>
      <c r="F879" s="50"/>
      <c r="G879" s="50"/>
      <c r="H879" s="50"/>
      <c r="I879" s="50"/>
      <c r="J879" s="50"/>
      <c r="K879" s="50"/>
      <c r="L879" s="50"/>
      <c r="M879" s="51"/>
      <c r="N879" s="51"/>
      <c r="O879" s="50"/>
      <c r="P879" s="52"/>
      <c r="Q879" s="50"/>
      <c r="R879" s="51"/>
      <c r="S879" s="50"/>
      <c r="T879" s="50"/>
      <c r="U879" s="50"/>
    </row>
    <row r="880" ht="12.75" customHeight="1">
      <c r="A880" s="50"/>
      <c r="B880" s="50"/>
      <c r="C880" s="50"/>
      <c r="D880" s="50"/>
      <c r="E880" s="50"/>
      <c r="F880" s="50"/>
      <c r="G880" s="50"/>
      <c r="H880" s="50"/>
      <c r="I880" s="50"/>
      <c r="J880" s="50"/>
      <c r="K880" s="50"/>
      <c r="L880" s="50"/>
      <c r="M880" s="51"/>
      <c r="N880" s="51"/>
      <c r="O880" s="50"/>
      <c r="P880" s="52"/>
      <c r="Q880" s="50"/>
      <c r="R880" s="51"/>
      <c r="S880" s="50"/>
      <c r="T880" s="50"/>
      <c r="U880" s="50"/>
    </row>
    <row r="881" ht="12.75" customHeight="1">
      <c r="A881" s="50"/>
      <c r="B881" s="50"/>
      <c r="C881" s="50"/>
      <c r="D881" s="50"/>
      <c r="E881" s="50"/>
      <c r="F881" s="50"/>
      <c r="G881" s="50"/>
      <c r="H881" s="50"/>
      <c r="I881" s="50"/>
      <c r="J881" s="50"/>
      <c r="K881" s="50"/>
      <c r="L881" s="50"/>
      <c r="M881" s="51"/>
      <c r="N881" s="51"/>
      <c r="O881" s="50"/>
      <c r="P881" s="52"/>
      <c r="Q881" s="50"/>
      <c r="R881" s="51"/>
      <c r="S881" s="50"/>
      <c r="T881" s="50"/>
      <c r="U881" s="50"/>
    </row>
    <row r="882" ht="12.75" customHeight="1">
      <c r="A882" s="50"/>
      <c r="B882" s="50"/>
      <c r="C882" s="50"/>
      <c r="D882" s="50"/>
      <c r="E882" s="50"/>
      <c r="F882" s="50"/>
      <c r="G882" s="50"/>
      <c r="H882" s="50"/>
      <c r="I882" s="50"/>
      <c r="J882" s="50"/>
      <c r="K882" s="50"/>
      <c r="L882" s="50"/>
      <c r="M882" s="51"/>
      <c r="N882" s="51"/>
      <c r="O882" s="50"/>
      <c r="P882" s="52"/>
      <c r="Q882" s="50"/>
      <c r="R882" s="51"/>
      <c r="S882" s="50"/>
      <c r="T882" s="50"/>
      <c r="U882" s="50"/>
    </row>
    <row r="883" ht="12.75" customHeight="1">
      <c r="A883" s="50"/>
      <c r="B883" s="50"/>
      <c r="C883" s="50"/>
      <c r="D883" s="50"/>
      <c r="E883" s="50"/>
      <c r="F883" s="50"/>
      <c r="G883" s="50"/>
      <c r="H883" s="50"/>
      <c r="I883" s="50"/>
      <c r="J883" s="50"/>
      <c r="K883" s="50"/>
      <c r="L883" s="50"/>
      <c r="M883" s="51"/>
      <c r="N883" s="51"/>
      <c r="O883" s="50"/>
      <c r="P883" s="52"/>
      <c r="Q883" s="50"/>
      <c r="R883" s="51"/>
      <c r="S883" s="50"/>
      <c r="T883" s="50"/>
      <c r="U883" s="50"/>
    </row>
    <row r="884" ht="12.75" customHeight="1">
      <c r="A884" s="50"/>
      <c r="B884" s="50"/>
      <c r="C884" s="50"/>
      <c r="D884" s="50"/>
      <c r="E884" s="50"/>
      <c r="F884" s="50"/>
      <c r="G884" s="50"/>
      <c r="H884" s="50"/>
      <c r="I884" s="50"/>
      <c r="J884" s="50"/>
      <c r="K884" s="50"/>
      <c r="L884" s="50"/>
      <c r="M884" s="51"/>
      <c r="N884" s="51"/>
      <c r="O884" s="50"/>
      <c r="P884" s="52"/>
      <c r="Q884" s="50"/>
      <c r="R884" s="51"/>
      <c r="S884" s="50"/>
      <c r="T884" s="50"/>
      <c r="U884" s="50"/>
    </row>
    <row r="885" ht="12.75" customHeight="1">
      <c r="A885" s="50"/>
      <c r="B885" s="50"/>
      <c r="C885" s="50"/>
      <c r="D885" s="50"/>
      <c r="E885" s="50"/>
      <c r="F885" s="50"/>
      <c r="G885" s="50"/>
      <c r="H885" s="50"/>
      <c r="I885" s="50"/>
      <c r="J885" s="50"/>
      <c r="K885" s="50"/>
      <c r="L885" s="50"/>
      <c r="M885" s="51"/>
      <c r="N885" s="51"/>
      <c r="O885" s="50"/>
      <c r="P885" s="52"/>
      <c r="Q885" s="50"/>
      <c r="R885" s="51"/>
      <c r="S885" s="50"/>
      <c r="T885" s="50"/>
      <c r="U885" s="50"/>
    </row>
    <row r="886" ht="12.75" customHeight="1">
      <c r="A886" s="50"/>
      <c r="B886" s="50"/>
      <c r="C886" s="50"/>
      <c r="D886" s="50"/>
      <c r="E886" s="50"/>
      <c r="F886" s="50"/>
      <c r="G886" s="50"/>
      <c r="H886" s="50"/>
      <c r="I886" s="50"/>
      <c r="J886" s="50"/>
      <c r="K886" s="50"/>
      <c r="L886" s="50"/>
      <c r="M886" s="51"/>
      <c r="N886" s="51"/>
      <c r="O886" s="50"/>
      <c r="P886" s="52"/>
      <c r="Q886" s="50"/>
      <c r="R886" s="51"/>
      <c r="S886" s="50"/>
      <c r="T886" s="50"/>
      <c r="U886" s="50"/>
    </row>
    <row r="887" ht="12.75" customHeight="1">
      <c r="A887" s="50"/>
      <c r="B887" s="50"/>
      <c r="C887" s="50"/>
      <c r="D887" s="50"/>
      <c r="E887" s="50"/>
      <c r="F887" s="50"/>
      <c r="G887" s="50"/>
      <c r="H887" s="50"/>
      <c r="I887" s="50"/>
      <c r="J887" s="50"/>
      <c r="K887" s="50"/>
      <c r="L887" s="50"/>
      <c r="M887" s="51"/>
      <c r="N887" s="51"/>
      <c r="O887" s="50"/>
      <c r="P887" s="52"/>
      <c r="Q887" s="50"/>
      <c r="R887" s="51"/>
      <c r="S887" s="50"/>
      <c r="T887" s="50"/>
      <c r="U887" s="50"/>
    </row>
    <row r="888" ht="12.75" customHeight="1">
      <c r="A888" s="50"/>
      <c r="B888" s="50"/>
      <c r="C888" s="50"/>
      <c r="D888" s="50"/>
      <c r="E888" s="50"/>
      <c r="F888" s="50"/>
      <c r="G888" s="50"/>
      <c r="H888" s="50"/>
      <c r="I888" s="50"/>
      <c r="J888" s="50"/>
      <c r="K888" s="50"/>
      <c r="L888" s="50"/>
      <c r="M888" s="51"/>
      <c r="N888" s="51"/>
      <c r="O888" s="50"/>
      <c r="P888" s="52"/>
      <c r="Q888" s="50"/>
      <c r="R888" s="51"/>
      <c r="S888" s="50"/>
      <c r="T888" s="50"/>
      <c r="U888" s="50"/>
    </row>
    <row r="889" ht="12.75" customHeight="1">
      <c r="A889" s="50"/>
      <c r="B889" s="50"/>
      <c r="C889" s="50"/>
      <c r="D889" s="50"/>
      <c r="E889" s="50"/>
      <c r="F889" s="50"/>
      <c r="G889" s="50"/>
      <c r="H889" s="50"/>
      <c r="I889" s="50"/>
      <c r="J889" s="50"/>
      <c r="K889" s="50"/>
      <c r="L889" s="50"/>
      <c r="M889" s="51"/>
      <c r="N889" s="51"/>
      <c r="O889" s="50"/>
      <c r="P889" s="52"/>
      <c r="Q889" s="50"/>
      <c r="R889" s="51"/>
      <c r="S889" s="50"/>
      <c r="T889" s="50"/>
      <c r="U889" s="50"/>
    </row>
    <row r="890" ht="12.75" customHeight="1">
      <c r="A890" s="50"/>
      <c r="B890" s="50"/>
      <c r="C890" s="50"/>
      <c r="D890" s="50"/>
      <c r="E890" s="50"/>
      <c r="F890" s="50"/>
      <c r="G890" s="50"/>
      <c r="H890" s="50"/>
      <c r="I890" s="50"/>
      <c r="J890" s="50"/>
      <c r="K890" s="50"/>
      <c r="L890" s="50"/>
      <c r="M890" s="51"/>
      <c r="N890" s="51"/>
      <c r="O890" s="50"/>
      <c r="P890" s="52"/>
      <c r="Q890" s="50"/>
      <c r="R890" s="51"/>
      <c r="S890" s="50"/>
      <c r="T890" s="50"/>
      <c r="U890" s="50"/>
    </row>
    <row r="891" ht="12.75" customHeight="1">
      <c r="A891" s="50"/>
      <c r="B891" s="50"/>
      <c r="C891" s="50"/>
      <c r="D891" s="50"/>
      <c r="E891" s="50"/>
      <c r="F891" s="50"/>
      <c r="G891" s="50"/>
      <c r="H891" s="50"/>
      <c r="I891" s="50"/>
      <c r="J891" s="50"/>
      <c r="K891" s="50"/>
      <c r="L891" s="50"/>
      <c r="M891" s="51"/>
      <c r="N891" s="51"/>
      <c r="O891" s="50"/>
      <c r="P891" s="52"/>
      <c r="Q891" s="50"/>
      <c r="R891" s="51"/>
      <c r="S891" s="50"/>
      <c r="T891" s="50"/>
      <c r="U891" s="50"/>
    </row>
    <row r="892" ht="12.75" customHeight="1">
      <c r="A892" s="50"/>
      <c r="B892" s="50"/>
      <c r="C892" s="50"/>
      <c r="D892" s="50"/>
      <c r="E892" s="50"/>
      <c r="F892" s="50"/>
      <c r="G892" s="50"/>
      <c r="H892" s="50"/>
      <c r="I892" s="50"/>
      <c r="J892" s="50"/>
      <c r="K892" s="50"/>
      <c r="L892" s="50"/>
      <c r="M892" s="51"/>
      <c r="N892" s="51"/>
      <c r="O892" s="50"/>
      <c r="P892" s="52"/>
      <c r="Q892" s="50"/>
      <c r="R892" s="51"/>
      <c r="S892" s="50"/>
      <c r="T892" s="50"/>
      <c r="U892" s="50"/>
    </row>
    <row r="893" ht="12.75" customHeight="1">
      <c r="A893" s="50"/>
      <c r="B893" s="50"/>
      <c r="C893" s="50"/>
      <c r="D893" s="50"/>
      <c r="E893" s="50"/>
      <c r="F893" s="50"/>
      <c r="G893" s="50"/>
      <c r="H893" s="50"/>
      <c r="I893" s="50"/>
      <c r="J893" s="50"/>
      <c r="K893" s="50"/>
      <c r="L893" s="50"/>
      <c r="M893" s="51"/>
      <c r="N893" s="51"/>
      <c r="O893" s="50"/>
      <c r="P893" s="52"/>
      <c r="Q893" s="50"/>
      <c r="R893" s="51"/>
      <c r="S893" s="50"/>
      <c r="T893" s="50"/>
      <c r="U893" s="50"/>
    </row>
    <row r="894" ht="12.75" customHeight="1">
      <c r="A894" s="50"/>
      <c r="B894" s="50"/>
      <c r="C894" s="50"/>
      <c r="D894" s="50"/>
      <c r="E894" s="50"/>
      <c r="F894" s="50"/>
      <c r="G894" s="50"/>
      <c r="H894" s="50"/>
      <c r="I894" s="50"/>
      <c r="J894" s="50"/>
      <c r="K894" s="50"/>
      <c r="L894" s="50"/>
      <c r="M894" s="51"/>
      <c r="N894" s="51"/>
      <c r="O894" s="50"/>
      <c r="P894" s="52"/>
      <c r="Q894" s="50"/>
      <c r="R894" s="51"/>
      <c r="S894" s="50"/>
      <c r="T894" s="50"/>
      <c r="U894" s="50"/>
    </row>
    <row r="895" ht="12.75" customHeight="1">
      <c r="A895" s="50"/>
      <c r="B895" s="50"/>
      <c r="C895" s="50"/>
      <c r="D895" s="50"/>
      <c r="E895" s="50"/>
      <c r="F895" s="50"/>
      <c r="G895" s="50"/>
      <c r="H895" s="50"/>
      <c r="I895" s="50"/>
      <c r="J895" s="50"/>
      <c r="K895" s="50"/>
      <c r="L895" s="50"/>
      <c r="M895" s="51"/>
      <c r="N895" s="51"/>
      <c r="O895" s="50"/>
      <c r="P895" s="52"/>
      <c r="Q895" s="50"/>
      <c r="R895" s="51"/>
      <c r="S895" s="50"/>
      <c r="T895" s="50"/>
      <c r="U895" s="50"/>
    </row>
    <row r="896" ht="12.75" customHeight="1">
      <c r="A896" s="50"/>
      <c r="B896" s="50"/>
      <c r="C896" s="50"/>
      <c r="D896" s="50"/>
      <c r="E896" s="50"/>
      <c r="F896" s="50"/>
      <c r="G896" s="50"/>
      <c r="H896" s="50"/>
      <c r="I896" s="50"/>
      <c r="J896" s="50"/>
      <c r="K896" s="50"/>
      <c r="L896" s="50"/>
      <c r="M896" s="51"/>
      <c r="N896" s="51"/>
      <c r="O896" s="50"/>
      <c r="P896" s="52"/>
      <c r="Q896" s="50"/>
      <c r="R896" s="51"/>
      <c r="S896" s="50"/>
      <c r="T896" s="50"/>
      <c r="U896" s="50"/>
    </row>
    <row r="897" ht="12.75" customHeight="1">
      <c r="A897" s="50"/>
      <c r="B897" s="50"/>
      <c r="C897" s="50"/>
      <c r="D897" s="50"/>
      <c r="E897" s="50"/>
      <c r="F897" s="50"/>
      <c r="G897" s="50"/>
      <c r="H897" s="50"/>
      <c r="I897" s="50"/>
      <c r="J897" s="50"/>
      <c r="K897" s="50"/>
      <c r="L897" s="50"/>
      <c r="M897" s="51"/>
      <c r="N897" s="51"/>
      <c r="O897" s="50"/>
      <c r="P897" s="52"/>
      <c r="Q897" s="50"/>
      <c r="R897" s="51"/>
      <c r="S897" s="50"/>
      <c r="T897" s="50"/>
      <c r="U897" s="50"/>
    </row>
    <row r="898" ht="12.75" customHeight="1">
      <c r="A898" s="50"/>
      <c r="B898" s="50"/>
      <c r="C898" s="50"/>
      <c r="D898" s="50"/>
      <c r="E898" s="50"/>
      <c r="F898" s="50"/>
      <c r="G898" s="50"/>
      <c r="H898" s="50"/>
      <c r="I898" s="50"/>
      <c r="J898" s="50"/>
      <c r="K898" s="50"/>
      <c r="L898" s="50"/>
      <c r="M898" s="51"/>
      <c r="N898" s="51"/>
      <c r="O898" s="50"/>
      <c r="P898" s="52"/>
      <c r="Q898" s="50"/>
      <c r="R898" s="51"/>
      <c r="S898" s="50"/>
      <c r="T898" s="50"/>
      <c r="U898" s="50"/>
    </row>
    <row r="899" ht="12.75" customHeight="1">
      <c r="A899" s="50"/>
      <c r="B899" s="50"/>
      <c r="C899" s="50"/>
      <c r="D899" s="50"/>
      <c r="E899" s="50"/>
      <c r="F899" s="50"/>
      <c r="G899" s="50"/>
      <c r="H899" s="50"/>
      <c r="I899" s="50"/>
      <c r="J899" s="50"/>
      <c r="K899" s="50"/>
      <c r="L899" s="50"/>
      <c r="M899" s="51"/>
      <c r="N899" s="51"/>
      <c r="O899" s="50"/>
      <c r="P899" s="52"/>
      <c r="Q899" s="50"/>
      <c r="R899" s="51"/>
      <c r="S899" s="50"/>
      <c r="T899" s="50"/>
      <c r="U899" s="50"/>
    </row>
    <row r="900" ht="12.75" customHeight="1">
      <c r="A900" s="50"/>
      <c r="B900" s="50"/>
      <c r="C900" s="50"/>
      <c r="D900" s="50"/>
      <c r="E900" s="50"/>
      <c r="F900" s="50"/>
      <c r="G900" s="50"/>
      <c r="H900" s="50"/>
      <c r="I900" s="50"/>
      <c r="J900" s="50"/>
      <c r="K900" s="50"/>
      <c r="L900" s="50"/>
      <c r="M900" s="51"/>
      <c r="N900" s="51"/>
      <c r="O900" s="50"/>
      <c r="P900" s="52"/>
      <c r="Q900" s="50"/>
      <c r="R900" s="51"/>
      <c r="S900" s="50"/>
      <c r="T900" s="50"/>
      <c r="U900" s="50"/>
    </row>
    <row r="901" ht="12.75" customHeight="1">
      <c r="A901" s="50"/>
      <c r="B901" s="50"/>
      <c r="C901" s="50"/>
      <c r="D901" s="50"/>
      <c r="E901" s="50"/>
      <c r="F901" s="50"/>
      <c r="G901" s="50"/>
      <c r="H901" s="50"/>
      <c r="I901" s="50"/>
      <c r="J901" s="50"/>
      <c r="K901" s="50"/>
      <c r="L901" s="50"/>
      <c r="M901" s="51"/>
      <c r="N901" s="51"/>
      <c r="O901" s="50"/>
      <c r="P901" s="52"/>
      <c r="Q901" s="50"/>
      <c r="R901" s="51"/>
      <c r="S901" s="50"/>
      <c r="T901" s="50"/>
      <c r="U901" s="50"/>
    </row>
    <row r="902" ht="12.75" customHeight="1">
      <c r="A902" s="50"/>
      <c r="B902" s="50"/>
      <c r="C902" s="50"/>
      <c r="D902" s="50"/>
      <c r="E902" s="50"/>
      <c r="F902" s="50"/>
      <c r="G902" s="50"/>
      <c r="H902" s="50"/>
      <c r="I902" s="50"/>
      <c r="J902" s="50"/>
      <c r="K902" s="50"/>
      <c r="L902" s="50"/>
      <c r="M902" s="51"/>
      <c r="N902" s="51"/>
      <c r="O902" s="50"/>
      <c r="P902" s="52"/>
      <c r="Q902" s="50"/>
      <c r="R902" s="51"/>
      <c r="S902" s="50"/>
      <c r="T902" s="50"/>
      <c r="U902" s="50"/>
    </row>
    <row r="903" ht="12.75" customHeight="1">
      <c r="A903" s="50"/>
      <c r="B903" s="50"/>
      <c r="C903" s="50"/>
      <c r="D903" s="50"/>
      <c r="E903" s="50"/>
      <c r="F903" s="50"/>
      <c r="G903" s="50"/>
      <c r="H903" s="50"/>
      <c r="I903" s="50"/>
      <c r="J903" s="50"/>
      <c r="K903" s="50"/>
      <c r="L903" s="50"/>
      <c r="M903" s="51"/>
      <c r="N903" s="51"/>
      <c r="O903" s="50"/>
      <c r="P903" s="52"/>
      <c r="Q903" s="50"/>
      <c r="R903" s="51"/>
      <c r="S903" s="50"/>
      <c r="T903" s="50"/>
      <c r="U903" s="50"/>
    </row>
    <row r="904" ht="12.75" customHeight="1">
      <c r="A904" s="50"/>
      <c r="B904" s="50"/>
      <c r="C904" s="50"/>
      <c r="D904" s="50"/>
      <c r="E904" s="50"/>
      <c r="F904" s="50"/>
      <c r="G904" s="50"/>
      <c r="H904" s="50"/>
      <c r="I904" s="50"/>
      <c r="J904" s="50"/>
      <c r="K904" s="50"/>
      <c r="L904" s="50"/>
      <c r="M904" s="51"/>
      <c r="N904" s="51"/>
      <c r="O904" s="50"/>
      <c r="P904" s="52"/>
      <c r="Q904" s="50"/>
      <c r="R904" s="51"/>
      <c r="S904" s="50"/>
      <c r="T904" s="50"/>
      <c r="U904" s="50"/>
    </row>
    <row r="905" ht="12.75" customHeight="1">
      <c r="A905" s="50"/>
      <c r="B905" s="50"/>
      <c r="C905" s="50"/>
      <c r="D905" s="50"/>
      <c r="E905" s="50"/>
      <c r="F905" s="50"/>
      <c r="G905" s="50"/>
      <c r="H905" s="50"/>
      <c r="I905" s="50"/>
      <c r="J905" s="50"/>
      <c r="K905" s="50"/>
      <c r="L905" s="50"/>
      <c r="M905" s="51"/>
      <c r="N905" s="51"/>
      <c r="O905" s="50"/>
      <c r="P905" s="52"/>
      <c r="Q905" s="50"/>
      <c r="R905" s="51"/>
      <c r="S905" s="50"/>
      <c r="T905" s="50"/>
      <c r="U905" s="50"/>
    </row>
    <row r="906" ht="12.75" customHeight="1">
      <c r="A906" s="50"/>
      <c r="B906" s="50"/>
      <c r="C906" s="50"/>
      <c r="D906" s="50"/>
      <c r="E906" s="50"/>
      <c r="F906" s="50"/>
      <c r="G906" s="50"/>
      <c r="H906" s="50"/>
      <c r="I906" s="50"/>
      <c r="J906" s="50"/>
      <c r="K906" s="50"/>
      <c r="L906" s="50"/>
      <c r="M906" s="51"/>
      <c r="N906" s="51"/>
      <c r="O906" s="50"/>
      <c r="P906" s="52"/>
      <c r="Q906" s="50"/>
      <c r="R906" s="51"/>
      <c r="S906" s="50"/>
      <c r="T906" s="50"/>
      <c r="U906" s="50"/>
    </row>
    <row r="907" ht="12.75" customHeight="1">
      <c r="A907" s="50"/>
      <c r="B907" s="50"/>
      <c r="C907" s="50"/>
      <c r="D907" s="50"/>
      <c r="E907" s="50"/>
      <c r="F907" s="50"/>
      <c r="G907" s="50"/>
      <c r="H907" s="50"/>
      <c r="I907" s="50"/>
      <c r="J907" s="50"/>
      <c r="K907" s="50"/>
      <c r="L907" s="50"/>
      <c r="M907" s="51"/>
      <c r="N907" s="51"/>
      <c r="O907" s="50"/>
      <c r="P907" s="52"/>
      <c r="Q907" s="50"/>
      <c r="R907" s="51"/>
      <c r="S907" s="50"/>
      <c r="T907" s="50"/>
      <c r="U907" s="50"/>
    </row>
    <row r="908" ht="12.75" customHeight="1">
      <c r="A908" s="50"/>
      <c r="B908" s="50"/>
      <c r="C908" s="50"/>
      <c r="D908" s="50"/>
      <c r="E908" s="50"/>
      <c r="F908" s="50"/>
      <c r="G908" s="50"/>
      <c r="H908" s="50"/>
      <c r="I908" s="50"/>
      <c r="J908" s="50"/>
      <c r="K908" s="50"/>
      <c r="L908" s="50"/>
      <c r="M908" s="51"/>
      <c r="N908" s="51"/>
      <c r="O908" s="50"/>
      <c r="P908" s="52"/>
      <c r="Q908" s="50"/>
      <c r="R908" s="51"/>
      <c r="S908" s="50"/>
      <c r="T908" s="50"/>
      <c r="U908" s="50"/>
    </row>
    <row r="909" ht="12.75" customHeight="1">
      <c r="A909" s="50"/>
      <c r="B909" s="50"/>
      <c r="C909" s="50"/>
      <c r="D909" s="50"/>
      <c r="E909" s="50"/>
      <c r="F909" s="50"/>
      <c r="G909" s="50"/>
      <c r="H909" s="50"/>
      <c r="I909" s="50"/>
      <c r="J909" s="50"/>
      <c r="K909" s="50"/>
      <c r="L909" s="50"/>
      <c r="M909" s="51"/>
      <c r="N909" s="51"/>
      <c r="O909" s="50"/>
      <c r="P909" s="52"/>
      <c r="Q909" s="50"/>
      <c r="R909" s="51"/>
      <c r="S909" s="50"/>
      <c r="T909" s="50"/>
      <c r="U909" s="50"/>
    </row>
    <row r="910" ht="12.75" customHeight="1">
      <c r="A910" s="50"/>
      <c r="B910" s="50"/>
      <c r="C910" s="50"/>
      <c r="D910" s="50"/>
      <c r="E910" s="50"/>
      <c r="F910" s="50"/>
      <c r="G910" s="50"/>
      <c r="H910" s="50"/>
      <c r="I910" s="50"/>
      <c r="J910" s="50"/>
      <c r="K910" s="50"/>
      <c r="L910" s="50"/>
      <c r="M910" s="51"/>
      <c r="N910" s="51"/>
      <c r="O910" s="50"/>
      <c r="P910" s="52"/>
      <c r="Q910" s="50"/>
      <c r="R910" s="51"/>
      <c r="S910" s="50"/>
      <c r="T910" s="50"/>
      <c r="U910" s="50"/>
    </row>
    <row r="911" ht="12.75" customHeight="1">
      <c r="A911" s="50"/>
      <c r="B911" s="50"/>
      <c r="C911" s="50"/>
      <c r="D911" s="50"/>
      <c r="E911" s="50"/>
      <c r="F911" s="50"/>
      <c r="G911" s="50"/>
      <c r="H911" s="50"/>
      <c r="I911" s="50"/>
      <c r="J911" s="50"/>
      <c r="K911" s="50"/>
      <c r="L911" s="50"/>
      <c r="M911" s="51"/>
      <c r="N911" s="51"/>
      <c r="O911" s="50"/>
      <c r="P911" s="52"/>
      <c r="Q911" s="50"/>
      <c r="R911" s="51"/>
      <c r="S911" s="50"/>
      <c r="T911" s="50"/>
      <c r="U911" s="50"/>
    </row>
    <row r="912" ht="12.75" customHeight="1">
      <c r="A912" s="50"/>
      <c r="B912" s="50"/>
      <c r="C912" s="50"/>
      <c r="D912" s="50"/>
      <c r="E912" s="50"/>
      <c r="F912" s="50"/>
      <c r="G912" s="50"/>
      <c r="H912" s="50"/>
      <c r="I912" s="50"/>
      <c r="J912" s="50"/>
      <c r="K912" s="50"/>
      <c r="L912" s="50"/>
      <c r="M912" s="51"/>
      <c r="N912" s="51"/>
      <c r="O912" s="50"/>
      <c r="P912" s="52"/>
      <c r="Q912" s="50"/>
      <c r="R912" s="51"/>
      <c r="S912" s="50"/>
      <c r="T912" s="50"/>
      <c r="U912" s="50"/>
    </row>
    <row r="913" ht="12.75" customHeight="1">
      <c r="A913" s="50"/>
      <c r="B913" s="50"/>
      <c r="C913" s="50"/>
      <c r="D913" s="50"/>
      <c r="E913" s="50"/>
      <c r="F913" s="50"/>
      <c r="G913" s="50"/>
      <c r="H913" s="50"/>
      <c r="I913" s="50"/>
      <c r="J913" s="50"/>
      <c r="K913" s="50"/>
      <c r="L913" s="50"/>
      <c r="M913" s="51"/>
      <c r="N913" s="51"/>
      <c r="O913" s="50"/>
      <c r="P913" s="52"/>
      <c r="Q913" s="50"/>
      <c r="R913" s="51"/>
      <c r="S913" s="50"/>
      <c r="T913" s="50"/>
      <c r="U913" s="50"/>
    </row>
    <row r="914" ht="12.75" customHeight="1">
      <c r="A914" s="50"/>
      <c r="B914" s="50"/>
      <c r="C914" s="50"/>
      <c r="D914" s="50"/>
      <c r="E914" s="50"/>
      <c r="F914" s="50"/>
      <c r="G914" s="50"/>
      <c r="H914" s="50"/>
      <c r="I914" s="50"/>
      <c r="J914" s="50"/>
      <c r="K914" s="50"/>
      <c r="L914" s="50"/>
      <c r="M914" s="51"/>
      <c r="N914" s="51"/>
      <c r="O914" s="50"/>
      <c r="P914" s="52"/>
      <c r="Q914" s="50"/>
      <c r="R914" s="51"/>
      <c r="S914" s="50"/>
      <c r="T914" s="50"/>
      <c r="U914" s="50"/>
    </row>
    <row r="915" ht="12.75" customHeight="1">
      <c r="A915" s="50"/>
      <c r="B915" s="50"/>
      <c r="C915" s="50"/>
      <c r="D915" s="50"/>
      <c r="E915" s="50"/>
      <c r="F915" s="50"/>
      <c r="G915" s="50"/>
      <c r="H915" s="50"/>
      <c r="I915" s="50"/>
      <c r="J915" s="50"/>
      <c r="K915" s="50"/>
      <c r="L915" s="50"/>
      <c r="M915" s="51"/>
      <c r="N915" s="51"/>
      <c r="O915" s="50"/>
      <c r="P915" s="52"/>
      <c r="Q915" s="50"/>
      <c r="R915" s="51"/>
      <c r="S915" s="50"/>
      <c r="T915" s="50"/>
      <c r="U915" s="50"/>
    </row>
    <row r="916" ht="12.75" customHeight="1">
      <c r="A916" s="50"/>
      <c r="B916" s="50"/>
      <c r="C916" s="50"/>
      <c r="D916" s="50"/>
      <c r="E916" s="50"/>
      <c r="F916" s="50"/>
      <c r="G916" s="50"/>
      <c r="H916" s="50"/>
      <c r="I916" s="50"/>
      <c r="J916" s="50"/>
      <c r="K916" s="50"/>
      <c r="L916" s="50"/>
      <c r="M916" s="51"/>
      <c r="N916" s="51"/>
      <c r="O916" s="50"/>
      <c r="P916" s="52"/>
      <c r="Q916" s="50"/>
      <c r="R916" s="51"/>
      <c r="S916" s="50"/>
      <c r="T916" s="50"/>
      <c r="U916" s="50"/>
    </row>
    <row r="917" ht="12.75" customHeight="1">
      <c r="A917" s="50"/>
      <c r="B917" s="50"/>
      <c r="C917" s="50"/>
      <c r="D917" s="50"/>
      <c r="E917" s="50"/>
      <c r="F917" s="50"/>
      <c r="G917" s="50"/>
      <c r="H917" s="50"/>
      <c r="I917" s="50"/>
      <c r="J917" s="50"/>
      <c r="K917" s="50"/>
      <c r="L917" s="50"/>
      <c r="M917" s="51"/>
      <c r="N917" s="51"/>
      <c r="O917" s="50"/>
      <c r="P917" s="52"/>
      <c r="Q917" s="50"/>
      <c r="R917" s="51"/>
      <c r="S917" s="50"/>
      <c r="T917" s="50"/>
      <c r="U917" s="50"/>
    </row>
    <row r="918" ht="12.75" customHeight="1">
      <c r="A918" s="50"/>
      <c r="B918" s="50"/>
      <c r="C918" s="50"/>
      <c r="D918" s="50"/>
      <c r="E918" s="50"/>
      <c r="F918" s="50"/>
      <c r="G918" s="50"/>
      <c r="H918" s="50"/>
      <c r="I918" s="50"/>
      <c r="J918" s="50"/>
      <c r="K918" s="50"/>
      <c r="L918" s="50"/>
      <c r="M918" s="51"/>
      <c r="N918" s="51"/>
      <c r="O918" s="50"/>
      <c r="P918" s="52"/>
      <c r="Q918" s="50"/>
      <c r="R918" s="51"/>
      <c r="S918" s="50"/>
      <c r="T918" s="50"/>
      <c r="U918" s="50"/>
    </row>
    <row r="919" ht="12.75" customHeight="1">
      <c r="A919" s="50"/>
      <c r="B919" s="50"/>
      <c r="C919" s="50"/>
      <c r="D919" s="50"/>
      <c r="E919" s="50"/>
      <c r="F919" s="50"/>
      <c r="G919" s="50"/>
      <c r="H919" s="50"/>
      <c r="I919" s="50"/>
      <c r="J919" s="50"/>
      <c r="K919" s="50"/>
      <c r="L919" s="50"/>
      <c r="M919" s="51"/>
      <c r="N919" s="51"/>
      <c r="O919" s="50"/>
      <c r="P919" s="52"/>
      <c r="Q919" s="50"/>
      <c r="R919" s="51"/>
      <c r="S919" s="50"/>
      <c r="T919" s="50"/>
      <c r="U919" s="50"/>
    </row>
    <row r="920" ht="12.75" customHeight="1">
      <c r="A920" s="50"/>
      <c r="B920" s="50"/>
      <c r="C920" s="50"/>
      <c r="D920" s="50"/>
      <c r="E920" s="50"/>
      <c r="F920" s="50"/>
      <c r="G920" s="50"/>
      <c r="H920" s="50"/>
      <c r="I920" s="50"/>
      <c r="J920" s="50"/>
      <c r="K920" s="50"/>
      <c r="L920" s="50"/>
      <c r="M920" s="51"/>
      <c r="N920" s="51"/>
      <c r="O920" s="50"/>
      <c r="P920" s="52"/>
      <c r="Q920" s="50"/>
      <c r="R920" s="51"/>
      <c r="S920" s="50"/>
      <c r="T920" s="50"/>
      <c r="U920" s="50"/>
    </row>
    <row r="921" ht="12.75" customHeight="1">
      <c r="A921" s="50"/>
      <c r="B921" s="50"/>
      <c r="C921" s="50"/>
      <c r="D921" s="50"/>
      <c r="E921" s="50"/>
      <c r="F921" s="50"/>
      <c r="G921" s="50"/>
      <c r="H921" s="50"/>
      <c r="I921" s="50"/>
      <c r="J921" s="50"/>
      <c r="K921" s="50"/>
      <c r="L921" s="50"/>
      <c r="M921" s="51"/>
      <c r="N921" s="51"/>
      <c r="O921" s="50"/>
      <c r="P921" s="52"/>
      <c r="Q921" s="50"/>
      <c r="R921" s="51"/>
      <c r="S921" s="50"/>
      <c r="T921" s="50"/>
      <c r="U921" s="50"/>
    </row>
    <row r="922" ht="12.75" customHeight="1">
      <c r="A922" s="50"/>
      <c r="B922" s="50"/>
      <c r="C922" s="50"/>
      <c r="D922" s="50"/>
      <c r="E922" s="50"/>
      <c r="F922" s="50"/>
      <c r="G922" s="50"/>
      <c r="H922" s="50"/>
      <c r="I922" s="50"/>
      <c r="J922" s="50"/>
      <c r="K922" s="50"/>
      <c r="L922" s="50"/>
      <c r="M922" s="51"/>
      <c r="N922" s="51"/>
      <c r="O922" s="50"/>
      <c r="P922" s="52"/>
      <c r="Q922" s="50"/>
      <c r="R922" s="51"/>
      <c r="S922" s="50"/>
      <c r="T922" s="50"/>
      <c r="U922" s="50"/>
    </row>
    <row r="923" ht="12.75" customHeight="1">
      <c r="A923" s="50"/>
      <c r="B923" s="50"/>
      <c r="C923" s="50"/>
      <c r="D923" s="50"/>
      <c r="E923" s="50"/>
      <c r="F923" s="50"/>
      <c r="G923" s="50"/>
      <c r="H923" s="50"/>
      <c r="I923" s="50"/>
      <c r="J923" s="50"/>
      <c r="K923" s="50"/>
      <c r="L923" s="50"/>
      <c r="M923" s="51"/>
      <c r="N923" s="51"/>
      <c r="O923" s="50"/>
      <c r="P923" s="52"/>
      <c r="Q923" s="50"/>
      <c r="R923" s="51"/>
      <c r="S923" s="50"/>
      <c r="T923" s="50"/>
      <c r="U923" s="50"/>
    </row>
    <row r="924" ht="12.75" customHeight="1">
      <c r="A924" s="50"/>
      <c r="B924" s="50"/>
      <c r="C924" s="50"/>
      <c r="D924" s="50"/>
      <c r="E924" s="50"/>
      <c r="F924" s="50"/>
      <c r="G924" s="50"/>
      <c r="H924" s="50"/>
      <c r="I924" s="50"/>
      <c r="J924" s="50"/>
      <c r="K924" s="50"/>
      <c r="L924" s="50"/>
      <c r="M924" s="51"/>
      <c r="N924" s="51"/>
      <c r="O924" s="50"/>
      <c r="P924" s="52"/>
      <c r="Q924" s="50"/>
      <c r="R924" s="51"/>
      <c r="S924" s="50"/>
      <c r="T924" s="50"/>
      <c r="U924" s="50"/>
    </row>
    <row r="925" ht="12.75" customHeight="1">
      <c r="A925" s="50"/>
      <c r="B925" s="50"/>
      <c r="C925" s="50"/>
      <c r="D925" s="50"/>
      <c r="E925" s="50"/>
      <c r="F925" s="50"/>
      <c r="G925" s="50"/>
      <c r="H925" s="50"/>
      <c r="I925" s="50"/>
      <c r="J925" s="50"/>
      <c r="K925" s="50"/>
      <c r="L925" s="50"/>
      <c r="M925" s="51"/>
      <c r="N925" s="51"/>
      <c r="O925" s="50"/>
      <c r="P925" s="52"/>
      <c r="Q925" s="50"/>
      <c r="R925" s="51"/>
      <c r="S925" s="50"/>
      <c r="T925" s="50"/>
      <c r="U925" s="50"/>
    </row>
    <row r="926" ht="12.75" customHeight="1">
      <c r="A926" s="50"/>
      <c r="B926" s="50"/>
      <c r="C926" s="50"/>
      <c r="D926" s="50"/>
      <c r="E926" s="50"/>
      <c r="F926" s="50"/>
      <c r="G926" s="50"/>
      <c r="H926" s="50"/>
      <c r="I926" s="50"/>
      <c r="J926" s="50"/>
      <c r="K926" s="50"/>
      <c r="L926" s="50"/>
      <c r="M926" s="51"/>
      <c r="N926" s="51"/>
      <c r="O926" s="50"/>
      <c r="P926" s="52"/>
      <c r="Q926" s="50"/>
      <c r="R926" s="51"/>
      <c r="S926" s="50"/>
      <c r="T926" s="50"/>
      <c r="U926" s="50"/>
    </row>
    <row r="927" ht="12.75" customHeight="1">
      <c r="A927" s="50"/>
      <c r="B927" s="50"/>
      <c r="C927" s="50"/>
      <c r="D927" s="50"/>
      <c r="E927" s="50"/>
      <c r="F927" s="50"/>
      <c r="G927" s="50"/>
      <c r="H927" s="50"/>
      <c r="I927" s="50"/>
      <c r="J927" s="50"/>
      <c r="K927" s="50"/>
      <c r="L927" s="50"/>
      <c r="M927" s="51"/>
      <c r="N927" s="51"/>
      <c r="O927" s="50"/>
      <c r="P927" s="52"/>
      <c r="Q927" s="50"/>
      <c r="R927" s="51"/>
      <c r="S927" s="50"/>
      <c r="T927" s="50"/>
      <c r="U927" s="50"/>
    </row>
    <row r="928" ht="12.75" customHeight="1">
      <c r="A928" s="50"/>
      <c r="B928" s="50"/>
      <c r="C928" s="50"/>
      <c r="D928" s="50"/>
      <c r="E928" s="50"/>
      <c r="F928" s="50"/>
      <c r="G928" s="50"/>
      <c r="H928" s="50"/>
      <c r="I928" s="50"/>
      <c r="J928" s="50"/>
      <c r="K928" s="50"/>
      <c r="L928" s="50"/>
      <c r="M928" s="51"/>
      <c r="N928" s="51"/>
      <c r="O928" s="50"/>
      <c r="P928" s="52"/>
      <c r="Q928" s="50"/>
      <c r="R928" s="51"/>
      <c r="S928" s="50"/>
      <c r="T928" s="50"/>
      <c r="U928" s="50"/>
    </row>
    <row r="929" ht="12.75" customHeight="1">
      <c r="A929" s="50"/>
      <c r="B929" s="50"/>
      <c r="C929" s="50"/>
      <c r="D929" s="50"/>
      <c r="E929" s="50"/>
      <c r="F929" s="50"/>
      <c r="G929" s="50"/>
      <c r="H929" s="50"/>
      <c r="I929" s="50"/>
      <c r="J929" s="50"/>
      <c r="K929" s="50"/>
      <c r="L929" s="50"/>
      <c r="M929" s="51"/>
      <c r="N929" s="51"/>
      <c r="O929" s="50"/>
      <c r="P929" s="52"/>
      <c r="Q929" s="50"/>
      <c r="R929" s="51"/>
      <c r="S929" s="50"/>
      <c r="T929" s="50"/>
      <c r="U929" s="50"/>
    </row>
    <row r="930" ht="12.75" customHeight="1">
      <c r="A930" s="50"/>
      <c r="B930" s="50"/>
      <c r="C930" s="50"/>
      <c r="D930" s="50"/>
      <c r="E930" s="50"/>
      <c r="F930" s="50"/>
      <c r="G930" s="50"/>
      <c r="H930" s="50"/>
      <c r="I930" s="50"/>
      <c r="J930" s="50"/>
      <c r="K930" s="50"/>
      <c r="L930" s="50"/>
      <c r="M930" s="51"/>
      <c r="N930" s="51"/>
      <c r="O930" s="50"/>
      <c r="P930" s="52"/>
      <c r="Q930" s="50"/>
      <c r="R930" s="51"/>
      <c r="S930" s="50"/>
      <c r="T930" s="50"/>
      <c r="U930" s="50"/>
    </row>
    <row r="931" ht="12.75" customHeight="1">
      <c r="A931" s="50"/>
      <c r="B931" s="50"/>
      <c r="C931" s="50"/>
      <c r="D931" s="50"/>
      <c r="E931" s="50"/>
      <c r="F931" s="50"/>
      <c r="G931" s="50"/>
      <c r="H931" s="50"/>
      <c r="I931" s="50"/>
      <c r="J931" s="50"/>
      <c r="K931" s="50"/>
      <c r="L931" s="50"/>
      <c r="M931" s="51"/>
      <c r="N931" s="51"/>
      <c r="O931" s="50"/>
      <c r="P931" s="52"/>
      <c r="Q931" s="50"/>
      <c r="R931" s="51"/>
      <c r="S931" s="50"/>
      <c r="T931" s="50"/>
      <c r="U931" s="50"/>
    </row>
    <row r="932" ht="12.75" customHeight="1">
      <c r="A932" s="50"/>
      <c r="B932" s="50"/>
      <c r="C932" s="50"/>
      <c r="D932" s="50"/>
      <c r="E932" s="50"/>
      <c r="F932" s="50"/>
      <c r="G932" s="50"/>
      <c r="H932" s="50"/>
      <c r="I932" s="50"/>
      <c r="J932" s="50"/>
      <c r="K932" s="50"/>
      <c r="L932" s="50"/>
      <c r="M932" s="51"/>
      <c r="N932" s="51"/>
      <c r="O932" s="50"/>
      <c r="P932" s="52"/>
      <c r="Q932" s="50"/>
      <c r="R932" s="51"/>
      <c r="S932" s="50"/>
      <c r="T932" s="50"/>
      <c r="U932" s="50"/>
    </row>
    <row r="933" ht="12.75" customHeight="1">
      <c r="A933" s="50"/>
      <c r="B933" s="50"/>
      <c r="C933" s="50"/>
      <c r="D933" s="50"/>
      <c r="E933" s="50"/>
      <c r="F933" s="50"/>
      <c r="G933" s="50"/>
      <c r="H933" s="50"/>
      <c r="I933" s="50"/>
      <c r="J933" s="50"/>
      <c r="K933" s="50"/>
      <c r="L933" s="50"/>
      <c r="M933" s="51"/>
      <c r="N933" s="51"/>
      <c r="O933" s="50"/>
      <c r="P933" s="52"/>
      <c r="Q933" s="50"/>
      <c r="R933" s="51"/>
      <c r="S933" s="50"/>
      <c r="T933" s="50"/>
      <c r="U933" s="50"/>
    </row>
    <row r="934" ht="12.75" customHeight="1">
      <c r="A934" s="50"/>
      <c r="B934" s="50"/>
      <c r="C934" s="50"/>
      <c r="D934" s="50"/>
      <c r="E934" s="50"/>
      <c r="F934" s="50"/>
      <c r="G934" s="50"/>
      <c r="H934" s="50"/>
      <c r="I934" s="50"/>
      <c r="J934" s="50"/>
      <c r="K934" s="50"/>
      <c r="L934" s="50"/>
      <c r="M934" s="51"/>
      <c r="N934" s="51"/>
      <c r="O934" s="50"/>
      <c r="P934" s="52"/>
      <c r="Q934" s="50"/>
      <c r="R934" s="51"/>
      <c r="S934" s="50"/>
      <c r="T934" s="50"/>
      <c r="U934" s="50"/>
    </row>
    <row r="935" ht="12.75" customHeight="1">
      <c r="A935" s="50"/>
      <c r="B935" s="50"/>
      <c r="C935" s="50"/>
      <c r="D935" s="50"/>
      <c r="E935" s="50"/>
      <c r="F935" s="50"/>
      <c r="G935" s="50"/>
      <c r="H935" s="50"/>
      <c r="I935" s="50"/>
      <c r="J935" s="50"/>
      <c r="K935" s="50"/>
      <c r="L935" s="50"/>
      <c r="M935" s="51"/>
      <c r="N935" s="51"/>
      <c r="O935" s="50"/>
      <c r="P935" s="52"/>
      <c r="Q935" s="50"/>
      <c r="R935" s="51"/>
      <c r="S935" s="50"/>
      <c r="T935" s="50"/>
      <c r="U935" s="50"/>
    </row>
    <row r="936" ht="12.75" customHeight="1">
      <c r="A936" s="50"/>
      <c r="B936" s="50"/>
      <c r="C936" s="50"/>
      <c r="D936" s="50"/>
      <c r="E936" s="50"/>
      <c r="F936" s="50"/>
      <c r="G936" s="50"/>
      <c r="H936" s="50"/>
      <c r="I936" s="50"/>
      <c r="J936" s="50"/>
      <c r="K936" s="50"/>
      <c r="L936" s="50"/>
      <c r="M936" s="51"/>
      <c r="N936" s="51"/>
      <c r="O936" s="50"/>
      <c r="P936" s="52"/>
      <c r="Q936" s="50"/>
      <c r="R936" s="51"/>
      <c r="S936" s="50"/>
      <c r="T936" s="50"/>
      <c r="U936" s="50"/>
    </row>
    <row r="937" ht="12.75" customHeight="1">
      <c r="A937" s="50"/>
      <c r="B937" s="50"/>
      <c r="C937" s="50"/>
      <c r="D937" s="50"/>
      <c r="E937" s="50"/>
      <c r="F937" s="50"/>
      <c r="G937" s="50"/>
      <c r="H937" s="50"/>
      <c r="I937" s="50"/>
      <c r="J937" s="50"/>
      <c r="K937" s="50"/>
      <c r="L937" s="50"/>
      <c r="M937" s="51"/>
      <c r="N937" s="51"/>
      <c r="O937" s="50"/>
      <c r="P937" s="52"/>
      <c r="Q937" s="50"/>
      <c r="R937" s="51"/>
      <c r="S937" s="50"/>
      <c r="T937" s="50"/>
      <c r="U937" s="50"/>
    </row>
    <row r="938" ht="12.75" customHeight="1">
      <c r="A938" s="50"/>
      <c r="B938" s="50"/>
      <c r="C938" s="50"/>
      <c r="D938" s="50"/>
      <c r="E938" s="50"/>
      <c r="F938" s="50"/>
      <c r="G938" s="50"/>
      <c r="H938" s="50"/>
      <c r="I938" s="50"/>
      <c r="J938" s="50"/>
      <c r="K938" s="50"/>
      <c r="L938" s="50"/>
      <c r="M938" s="51"/>
      <c r="N938" s="51"/>
      <c r="O938" s="50"/>
      <c r="P938" s="52"/>
      <c r="Q938" s="50"/>
      <c r="R938" s="51"/>
      <c r="S938" s="50"/>
      <c r="T938" s="50"/>
      <c r="U938" s="50"/>
    </row>
    <row r="939" ht="12.75" customHeight="1">
      <c r="A939" s="50"/>
      <c r="B939" s="50"/>
      <c r="C939" s="50"/>
      <c r="D939" s="50"/>
      <c r="E939" s="50"/>
      <c r="F939" s="50"/>
      <c r="G939" s="50"/>
      <c r="H939" s="50"/>
      <c r="I939" s="50"/>
      <c r="J939" s="50"/>
      <c r="K939" s="50"/>
      <c r="L939" s="50"/>
      <c r="M939" s="51"/>
      <c r="N939" s="51"/>
      <c r="O939" s="50"/>
      <c r="P939" s="52"/>
      <c r="Q939" s="50"/>
      <c r="R939" s="51"/>
      <c r="S939" s="50"/>
      <c r="T939" s="50"/>
      <c r="U939" s="50"/>
    </row>
    <row r="940" ht="12.75" customHeight="1">
      <c r="A940" s="50"/>
      <c r="B940" s="50"/>
      <c r="C940" s="50"/>
      <c r="D940" s="50"/>
      <c r="E940" s="50"/>
      <c r="F940" s="50"/>
      <c r="G940" s="50"/>
      <c r="H940" s="50"/>
      <c r="I940" s="50"/>
      <c r="J940" s="50"/>
      <c r="K940" s="50"/>
      <c r="L940" s="50"/>
      <c r="M940" s="51"/>
      <c r="N940" s="51"/>
      <c r="O940" s="50"/>
      <c r="P940" s="52"/>
      <c r="Q940" s="50"/>
      <c r="R940" s="51"/>
      <c r="S940" s="50"/>
      <c r="T940" s="50"/>
      <c r="U940" s="50"/>
    </row>
    <row r="941" ht="12.75" customHeight="1">
      <c r="A941" s="50"/>
      <c r="B941" s="50"/>
      <c r="C941" s="50"/>
      <c r="D941" s="50"/>
      <c r="E941" s="50"/>
      <c r="F941" s="50"/>
      <c r="G941" s="50"/>
      <c r="H941" s="50"/>
      <c r="I941" s="50"/>
      <c r="J941" s="50"/>
      <c r="K941" s="50"/>
      <c r="L941" s="50"/>
      <c r="M941" s="51"/>
      <c r="N941" s="51"/>
      <c r="O941" s="50"/>
      <c r="P941" s="52"/>
      <c r="Q941" s="50"/>
      <c r="R941" s="51"/>
      <c r="S941" s="50"/>
      <c r="T941" s="50"/>
      <c r="U941" s="50"/>
    </row>
    <row r="942" ht="12.75" customHeight="1">
      <c r="A942" s="50"/>
      <c r="B942" s="50"/>
      <c r="C942" s="50"/>
      <c r="D942" s="50"/>
      <c r="E942" s="50"/>
      <c r="F942" s="50"/>
      <c r="G942" s="50"/>
      <c r="H942" s="50"/>
      <c r="I942" s="50"/>
      <c r="J942" s="50"/>
      <c r="K942" s="50"/>
      <c r="L942" s="50"/>
      <c r="M942" s="51"/>
      <c r="N942" s="51"/>
      <c r="O942" s="50"/>
      <c r="P942" s="52"/>
      <c r="Q942" s="50"/>
      <c r="R942" s="51"/>
      <c r="S942" s="50"/>
      <c r="T942" s="50"/>
      <c r="U942" s="50"/>
    </row>
    <row r="943" ht="12.75" customHeight="1">
      <c r="A943" s="50"/>
      <c r="B943" s="50"/>
      <c r="C943" s="50"/>
      <c r="D943" s="50"/>
      <c r="E943" s="50"/>
      <c r="F943" s="50"/>
      <c r="G943" s="50"/>
      <c r="H943" s="50"/>
      <c r="I943" s="50"/>
      <c r="J943" s="50"/>
      <c r="K943" s="50"/>
      <c r="L943" s="50"/>
      <c r="M943" s="51"/>
      <c r="N943" s="51"/>
      <c r="O943" s="50"/>
      <c r="P943" s="52"/>
      <c r="Q943" s="50"/>
      <c r="R943" s="51"/>
      <c r="S943" s="50"/>
      <c r="T943" s="50"/>
      <c r="U943" s="50"/>
    </row>
    <row r="944" ht="12.75" customHeight="1">
      <c r="A944" s="50"/>
      <c r="B944" s="50"/>
      <c r="C944" s="50"/>
      <c r="D944" s="50"/>
      <c r="E944" s="50"/>
      <c r="F944" s="50"/>
      <c r="G944" s="50"/>
      <c r="H944" s="50"/>
      <c r="I944" s="50"/>
      <c r="J944" s="50"/>
      <c r="K944" s="50"/>
      <c r="L944" s="50"/>
      <c r="M944" s="51"/>
      <c r="N944" s="51"/>
      <c r="O944" s="50"/>
      <c r="P944" s="52"/>
      <c r="Q944" s="50"/>
      <c r="R944" s="51"/>
      <c r="S944" s="50"/>
      <c r="T944" s="50"/>
      <c r="U944" s="50"/>
    </row>
    <row r="945" ht="12.75" customHeight="1">
      <c r="A945" s="50"/>
      <c r="B945" s="50"/>
      <c r="C945" s="50"/>
      <c r="D945" s="50"/>
      <c r="E945" s="50"/>
      <c r="F945" s="50"/>
      <c r="G945" s="50"/>
      <c r="H945" s="50"/>
      <c r="I945" s="50"/>
      <c r="J945" s="50"/>
      <c r="K945" s="50"/>
      <c r="L945" s="50"/>
      <c r="M945" s="51"/>
      <c r="N945" s="51"/>
      <c r="O945" s="50"/>
      <c r="P945" s="52"/>
      <c r="Q945" s="50"/>
      <c r="R945" s="51"/>
      <c r="S945" s="50"/>
      <c r="T945" s="50"/>
      <c r="U945" s="50"/>
    </row>
    <row r="946" ht="12.75" customHeight="1">
      <c r="A946" s="50"/>
      <c r="B946" s="50"/>
      <c r="C946" s="50"/>
      <c r="D946" s="50"/>
      <c r="E946" s="50"/>
      <c r="F946" s="50"/>
      <c r="G946" s="50"/>
      <c r="H946" s="50"/>
      <c r="I946" s="50"/>
      <c r="J946" s="50"/>
      <c r="K946" s="50"/>
      <c r="L946" s="50"/>
      <c r="M946" s="51"/>
      <c r="N946" s="51"/>
      <c r="O946" s="50"/>
      <c r="P946" s="52"/>
      <c r="Q946" s="50"/>
      <c r="R946" s="51"/>
      <c r="S946" s="50"/>
      <c r="T946" s="50"/>
      <c r="U946" s="50"/>
    </row>
    <row r="947" ht="12.75" customHeight="1">
      <c r="A947" s="50"/>
      <c r="B947" s="50"/>
      <c r="C947" s="50"/>
      <c r="D947" s="50"/>
      <c r="E947" s="50"/>
      <c r="F947" s="50"/>
      <c r="G947" s="50"/>
      <c r="H947" s="50"/>
      <c r="I947" s="50"/>
      <c r="J947" s="50"/>
      <c r="K947" s="50"/>
      <c r="L947" s="50"/>
      <c r="M947" s="51"/>
      <c r="N947" s="51"/>
      <c r="O947" s="50"/>
      <c r="P947" s="52"/>
      <c r="Q947" s="50"/>
      <c r="R947" s="51"/>
      <c r="S947" s="50"/>
      <c r="T947" s="50"/>
      <c r="U947" s="50"/>
    </row>
    <row r="948" ht="12.75" customHeight="1">
      <c r="A948" s="50"/>
      <c r="B948" s="50"/>
      <c r="C948" s="50"/>
      <c r="D948" s="50"/>
      <c r="E948" s="50"/>
      <c r="F948" s="50"/>
      <c r="G948" s="50"/>
      <c r="H948" s="50"/>
      <c r="I948" s="50"/>
      <c r="J948" s="50"/>
      <c r="K948" s="50"/>
      <c r="L948" s="50"/>
      <c r="M948" s="51"/>
      <c r="N948" s="51"/>
      <c r="O948" s="50"/>
      <c r="P948" s="52"/>
      <c r="Q948" s="50"/>
      <c r="R948" s="51"/>
      <c r="S948" s="50"/>
      <c r="T948" s="50"/>
      <c r="U948" s="50"/>
    </row>
    <row r="949" ht="12.75" customHeight="1">
      <c r="A949" s="50"/>
      <c r="B949" s="50"/>
      <c r="C949" s="50"/>
      <c r="D949" s="50"/>
      <c r="E949" s="50"/>
      <c r="F949" s="50"/>
      <c r="G949" s="50"/>
      <c r="H949" s="50"/>
      <c r="I949" s="50"/>
      <c r="J949" s="50"/>
      <c r="K949" s="50"/>
      <c r="L949" s="50"/>
      <c r="M949" s="51"/>
      <c r="N949" s="51"/>
      <c r="O949" s="50"/>
      <c r="P949" s="52"/>
      <c r="Q949" s="50"/>
      <c r="R949" s="51"/>
      <c r="S949" s="50"/>
      <c r="T949" s="50"/>
      <c r="U949" s="50"/>
    </row>
    <row r="950" ht="12.75" customHeight="1">
      <c r="A950" s="50"/>
      <c r="B950" s="50"/>
      <c r="C950" s="50"/>
      <c r="D950" s="50"/>
      <c r="E950" s="50"/>
      <c r="F950" s="50"/>
      <c r="G950" s="50"/>
      <c r="H950" s="50"/>
      <c r="I950" s="50"/>
      <c r="J950" s="50"/>
      <c r="K950" s="50"/>
      <c r="L950" s="50"/>
      <c r="M950" s="51"/>
      <c r="N950" s="51"/>
      <c r="O950" s="50"/>
      <c r="P950" s="52"/>
      <c r="Q950" s="50"/>
      <c r="R950" s="51"/>
      <c r="S950" s="50"/>
      <c r="T950" s="50"/>
      <c r="U950" s="50"/>
    </row>
    <row r="951" ht="12.75" customHeight="1">
      <c r="A951" s="50"/>
      <c r="B951" s="50"/>
      <c r="C951" s="50"/>
      <c r="D951" s="50"/>
      <c r="E951" s="50"/>
      <c r="F951" s="50"/>
      <c r="G951" s="50"/>
      <c r="H951" s="50"/>
      <c r="I951" s="50"/>
      <c r="J951" s="50"/>
      <c r="K951" s="50"/>
      <c r="L951" s="50"/>
      <c r="M951" s="51"/>
      <c r="N951" s="51"/>
      <c r="O951" s="50"/>
      <c r="P951" s="52"/>
      <c r="Q951" s="50"/>
      <c r="R951" s="51"/>
      <c r="S951" s="50"/>
      <c r="T951" s="50"/>
      <c r="U951" s="50"/>
    </row>
    <row r="952" ht="12.75" customHeight="1">
      <c r="A952" s="50"/>
      <c r="B952" s="50"/>
      <c r="C952" s="50"/>
      <c r="D952" s="50"/>
      <c r="E952" s="50"/>
      <c r="F952" s="50"/>
      <c r="G952" s="50"/>
      <c r="H952" s="50"/>
      <c r="I952" s="50"/>
      <c r="J952" s="50"/>
      <c r="K952" s="50"/>
      <c r="L952" s="50"/>
      <c r="M952" s="51"/>
      <c r="N952" s="51"/>
      <c r="O952" s="50"/>
      <c r="P952" s="52"/>
      <c r="Q952" s="50"/>
      <c r="R952" s="51"/>
      <c r="S952" s="50"/>
      <c r="T952" s="50"/>
      <c r="U952" s="50"/>
    </row>
    <row r="953" ht="12.75" customHeight="1">
      <c r="A953" s="50"/>
      <c r="B953" s="50"/>
      <c r="C953" s="50"/>
      <c r="D953" s="50"/>
      <c r="E953" s="50"/>
      <c r="F953" s="50"/>
      <c r="G953" s="50"/>
      <c r="H953" s="50"/>
      <c r="I953" s="50"/>
      <c r="J953" s="50"/>
      <c r="K953" s="50"/>
      <c r="L953" s="50"/>
      <c r="M953" s="51"/>
      <c r="N953" s="51"/>
      <c r="O953" s="50"/>
      <c r="P953" s="52"/>
      <c r="Q953" s="50"/>
      <c r="R953" s="51"/>
      <c r="S953" s="50"/>
      <c r="T953" s="50"/>
      <c r="U953" s="50"/>
    </row>
    <row r="954" ht="12.75" customHeight="1">
      <c r="A954" s="50"/>
      <c r="B954" s="50"/>
      <c r="C954" s="50"/>
      <c r="D954" s="50"/>
      <c r="E954" s="50"/>
      <c r="F954" s="50"/>
      <c r="G954" s="50"/>
      <c r="H954" s="50"/>
      <c r="I954" s="50"/>
      <c r="J954" s="50"/>
      <c r="K954" s="50"/>
      <c r="L954" s="50"/>
      <c r="M954" s="51"/>
      <c r="N954" s="51"/>
      <c r="O954" s="50"/>
      <c r="P954" s="52"/>
      <c r="Q954" s="50"/>
      <c r="R954" s="51"/>
      <c r="S954" s="50"/>
      <c r="T954" s="50"/>
      <c r="U954" s="50"/>
    </row>
    <row r="955" ht="12.75" customHeight="1">
      <c r="A955" s="50"/>
      <c r="B955" s="50"/>
      <c r="C955" s="50"/>
      <c r="D955" s="50"/>
      <c r="E955" s="50"/>
      <c r="F955" s="50"/>
      <c r="G955" s="50"/>
      <c r="H955" s="50"/>
      <c r="I955" s="50"/>
      <c r="J955" s="50"/>
      <c r="K955" s="50"/>
      <c r="L955" s="50"/>
      <c r="M955" s="51"/>
      <c r="N955" s="51"/>
      <c r="O955" s="50"/>
      <c r="P955" s="52"/>
      <c r="Q955" s="50"/>
      <c r="R955" s="51"/>
      <c r="S955" s="50"/>
      <c r="T955" s="50"/>
      <c r="U955" s="50"/>
    </row>
    <row r="956" ht="12.75" customHeight="1">
      <c r="A956" s="50"/>
      <c r="B956" s="50"/>
      <c r="C956" s="50"/>
      <c r="D956" s="50"/>
      <c r="E956" s="50"/>
      <c r="F956" s="50"/>
      <c r="G956" s="50"/>
      <c r="H956" s="50"/>
      <c r="I956" s="50"/>
      <c r="J956" s="50"/>
      <c r="K956" s="50"/>
      <c r="L956" s="50"/>
      <c r="M956" s="51"/>
      <c r="N956" s="51"/>
      <c r="O956" s="50"/>
      <c r="P956" s="52"/>
      <c r="Q956" s="50"/>
      <c r="R956" s="51"/>
      <c r="S956" s="50"/>
      <c r="T956" s="50"/>
      <c r="U956" s="50"/>
    </row>
    <row r="957" ht="12.75" customHeight="1">
      <c r="A957" s="50"/>
      <c r="B957" s="50"/>
      <c r="C957" s="50"/>
      <c r="D957" s="50"/>
      <c r="E957" s="50"/>
      <c r="F957" s="50"/>
      <c r="G957" s="50"/>
      <c r="H957" s="50"/>
      <c r="I957" s="50"/>
      <c r="J957" s="50"/>
      <c r="K957" s="50"/>
      <c r="L957" s="50"/>
      <c r="M957" s="51"/>
      <c r="N957" s="51"/>
      <c r="O957" s="50"/>
      <c r="P957" s="52"/>
      <c r="Q957" s="50"/>
      <c r="R957" s="51"/>
      <c r="S957" s="50"/>
      <c r="T957" s="50"/>
      <c r="U957" s="50"/>
    </row>
    <row r="958" ht="12.75" customHeight="1">
      <c r="A958" s="50"/>
      <c r="B958" s="50"/>
      <c r="C958" s="50"/>
      <c r="D958" s="50"/>
      <c r="E958" s="50"/>
      <c r="F958" s="50"/>
      <c r="G958" s="50"/>
      <c r="H958" s="50"/>
      <c r="I958" s="50"/>
      <c r="J958" s="50"/>
      <c r="K958" s="50"/>
      <c r="L958" s="50"/>
      <c r="M958" s="51"/>
      <c r="N958" s="51"/>
      <c r="O958" s="50"/>
      <c r="P958" s="52"/>
      <c r="Q958" s="50"/>
      <c r="R958" s="51"/>
      <c r="S958" s="50"/>
      <c r="T958" s="50"/>
      <c r="U958" s="50"/>
    </row>
    <row r="959" ht="12.75" customHeight="1">
      <c r="A959" s="50"/>
      <c r="B959" s="50"/>
      <c r="C959" s="50"/>
      <c r="D959" s="50"/>
      <c r="E959" s="50"/>
      <c r="F959" s="50"/>
      <c r="G959" s="50"/>
      <c r="H959" s="50"/>
      <c r="I959" s="50"/>
      <c r="J959" s="50"/>
      <c r="K959" s="50"/>
      <c r="L959" s="50"/>
      <c r="M959" s="51"/>
      <c r="N959" s="51"/>
      <c r="O959" s="50"/>
      <c r="P959" s="52"/>
      <c r="Q959" s="50"/>
      <c r="R959" s="51"/>
      <c r="S959" s="50"/>
      <c r="T959" s="50"/>
      <c r="U959" s="50"/>
    </row>
    <row r="960" ht="12.75" customHeight="1">
      <c r="A960" s="50"/>
      <c r="B960" s="50"/>
      <c r="C960" s="50"/>
      <c r="D960" s="50"/>
      <c r="E960" s="50"/>
      <c r="F960" s="50"/>
      <c r="G960" s="50"/>
      <c r="H960" s="50"/>
      <c r="I960" s="50"/>
      <c r="J960" s="50"/>
      <c r="K960" s="50"/>
      <c r="L960" s="50"/>
      <c r="M960" s="51"/>
      <c r="N960" s="51"/>
      <c r="O960" s="50"/>
      <c r="P960" s="52"/>
      <c r="Q960" s="50"/>
      <c r="R960" s="51"/>
      <c r="S960" s="50"/>
      <c r="T960" s="50"/>
      <c r="U960" s="50"/>
    </row>
    <row r="961" ht="12.75" customHeight="1">
      <c r="A961" s="50"/>
      <c r="B961" s="50"/>
      <c r="C961" s="50"/>
      <c r="D961" s="50"/>
      <c r="E961" s="50"/>
      <c r="F961" s="50"/>
      <c r="G961" s="50"/>
      <c r="H961" s="50"/>
      <c r="I961" s="50"/>
      <c r="J961" s="50"/>
      <c r="K961" s="50"/>
      <c r="L961" s="50"/>
      <c r="M961" s="51"/>
      <c r="N961" s="51"/>
      <c r="O961" s="50"/>
      <c r="P961" s="52"/>
      <c r="Q961" s="50"/>
      <c r="R961" s="51"/>
      <c r="S961" s="50"/>
      <c r="T961" s="50"/>
      <c r="U961" s="50"/>
    </row>
    <row r="962" ht="12.75" customHeight="1">
      <c r="A962" s="50"/>
      <c r="B962" s="50"/>
      <c r="C962" s="50"/>
      <c r="D962" s="50"/>
      <c r="E962" s="50"/>
      <c r="F962" s="50"/>
      <c r="G962" s="50"/>
      <c r="H962" s="50"/>
      <c r="I962" s="50"/>
      <c r="J962" s="50"/>
      <c r="K962" s="50"/>
      <c r="L962" s="50"/>
      <c r="M962" s="51"/>
      <c r="N962" s="51"/>
      <c r="O962" s="50"/>
      <c r="P962" s="52"/>
      <c r="Q962" s="50"/>
      <c r="R962" s="51"/>
      <c r="S962" s="50"/>
      <c r="T962" s="50"/>
      <c r="U962" s="50"/>
    </row>
    <row r="963" ht="12.75" customHeight="1">
      <c r="A963" s="50"/>
      <c r="B963" s="50"/>
      <c r="C963" s="50"/>
      <c r="D963" s="50"/>
      <c r="E963" s="50"/>
      <c r="F963" s="50"/>
      <c r="G963" s="50"/>
      <c r="H963" s="50"/>
      <c r="I963" s="50"/>
      <c r="J963" s="50"/>
      <c r="K963" s="50"/>
      <c r="L963" s="50"/>
      <c r="M963" s="51"/>
      <c r="N963" s="51"/>
      <c r="O963" s="50"/>
      <c r="P963" s="52"/>
      <c r="Q963" s="50"/>
      <c r="R963" s="51"/>
      <c r="S963" s="50"/>
      <c r="T963" s="50"/>
      <c r="U963" s="50"/>
    </row>
    <row r="964" ht="12.75" customHeight="1">
      <c r="A964" s="50"/>
      <c r="B964" s="50"/>
      <c r="C964" s="50"/>
      <c r="D964" s="50"/>
      <c r="E964" s="50"/>
      <c r="F964" s="50"/>
      <c r="G964" s="50"/>
      <c r="H964" s="50"/>
      <c r="I964" s="50"/>
      <c r="J964" s="50"/>
      <c r="K964" s="50"/>
      <c r="L964" s="50"/>
      <c r="M964" s="51"/>
      <c r="N964" s="51"/>
      <c r="O964" s="50"/>
      <c r="P964" s="52"/>
      <c r="Q964" s="50"/>
      <c r="R964" s="51"/>
      <c r="S964" s="50"/>
      <c r="T964" s="50"/>
      <c r="U964" s="50"/>
    </row>
    <row r="965" ht="12.75" customHeight="1">
      <c r="A965" s="50"/>
      <c r="B965" s="50"/>
      <c r="C965" s="50"/>
      <c r="D965" s="50"/>
      <c r="E965" s="50"/>
      <c r="F965" s="50"/>
      <c r="G965" s="50"/>
      <c r="H965" s="50"/>
      <c r="I965" s="50"/>
      <c r="J965" s="50"/>
      <c r="K965" s="50"/>
      <c r="L965" s="50"/>
      <c r="M965" s="51"/>
      <c r="N965" s="51"/>
      <c r="O965" s="50"/>
      <c r="P965" s="52"/>
      <c r="Q965" s="50"/>
      <c r="R965" s="51"/>
      <c r="S965" s="50"/>
      <c r="T965" s="50"/>
      <c r="U965" s="50"/>
    </row>
    <row r="966" ht="12.75" customHeight="1">
      <c r="A966" s="50"/>
      <c r="B966" s="50"/>
      <c r="C966" s="50"/>
      <c r="D966" s="50"/>
      <c r="E966" s="50"/>
      <c r="F966" s="50"/>
      <c r="G966" s="50"/>
      <c r="H966" s="50"/>
      <c r="I966" s="50"/>
      <c r="J966" s="50"/>
      <c r="K966" s="50"/>
      <c r="L966" s="50"/>
      <c r="M966" s="51"/>
      <c r="N966" s="51"/>
      <c r="O966" s="50"/>
      <c r="P966" s="52"/>
      <c r="Q966" s="50"/>
      <c r="R966" s="51"/>
      <c r="S966" s="50"/>
      <c r="T966" s="50"/>
      <c r="U966" s="50"/>
    </row>
    <row r="967" ht="12.75" customHeight="1">
      <c r="A967" s="50"/>
      <c r="B967" s="50"/>
      <c r="C967" s="50"/>
      <c r="D967" s="50"/>
      <c r="E967" s="50"/>
      <c r="F967" s="50"/>
      <c r="G967" s="50"/>
      <c r="H967" s="50"/>
      <c r="I967" s="50"/>
      <c r="J967" s="50"/>
      <c r="K967" s="50"/>
      <c r="L967" s="50"/>
      <c r="M967" s="51"/>
      <c r="N967" s="51"/>
      <c r="O967" s="50"/>
      <c r="P967" s="52"/>
      <c r="Q967" s="50"/>
      <c r="R967" s="51"/>
      <c r="S967" s="50"/>
      <c r="T967" s="50"/>
      <c r="U967" s="50"/>
    </row>
    <row r="968" ht="12.75" customHeight="1">
      <c r="A968" s="50"/>
      <c r="B968" s="50"/>
      <c r="C968" s="50"/>
      <c r="D968" s="50"/>
      <c r="E968" s="50"/>
      <c r="F968" s="50"/>
      <c r="G968" s="50"/>
      <c r="H968" s="50"/>
      <c r="I968" s="50"/>
      <c r="J968" s="50"/>
      <c r="K968" s="50"/>
      <c r="L968" s="50"/>
      <c r="M968" s="51"/>
      <c r="N968" s="51"/>
      <c r="O968" s="50"/>
      <c r="P968" s="52"/>
      <c r="Q968" s="50"/>
      <c r="R968" s="51"/>
      <c r="S968" s="50"/>
      <c r="T968" s="50"/>
      <c r="U968" s="50"/>
    </row>
    <row r="969" ht="12.75" customHeight="1">
      <c r="A969" s="50"/>
      <c r="B969" s="50"/>
      <c r="C969" s="50"/>
      <c r="D969" s="50"/>
      <c r="E969" s="50"/>
      <c r="F969" s="50"/>
      <c r="G969" s="50"/>
      <c r="H969" s="50"/>
      <c r="I969" s="50"/>
      <c r="J969" s="50"/>
      <c r="K969" s="50"/>
      <c r="L969" s="50"/>
      <c r="M969" s="51"/>
      <c r="N969" s="51"/>
      <c r="O969" s="50"/>
      <c r="P969" s="52"/>
      <c r="Q969" s="50"/>
      <c r="R969" s="51"/>
      <c r="S969" s="50"/>
      <c r="T969" s="50"/>
      <c r="U969" s="50"/>
    </row>
    <row r="970" ht="12.75" customHeight="1">
      <c r="A970" s="50"/>
      <c r="B970" s="50"/>
      <c r="C970" s="50"/>
      <c r="D970" s="50"/>
      <c r="E970" s="50"/>
      <c r="F970" s="50"/>
      <c r="G970" s="50"/>
      <c r="H970" s="50"/>
      <c r="I970" s="50"/>
      <c r="J970" s="50"/>
      <c r="K970" s="50"/>
      <c r="L970" s="50"/>
      <c r="M970" s="51"/>
      <c r="N970" s="51"/>
      <c r="O970" s="50"/>
      <c r="P970" s="52"/>
      <c r="Q970" s="50"/>
      <c r="R970" s="51"/>
      <c r="S970" s="50"/>
      <c r="T970" s="50"/>
      <c r="U970" s="50"/>
    </row>
    <row r="971" ht="12.75" customHeight="1">
      <c r="A971" s="50"/>
      <c r="B971" s="50"/>
      <c r="C971" s="50"/>
      <c r="D971" s="50"/>
      <c r="E971" s="50"/>
      <c r="F971" s="50"/>
      <c r="G971" s="50"/>
      <c r="H971" s="50"/>
      <c r="I971" s="50"/>
      <c r="J971" s="50"/>
      <c r="K971" s="50"/>
      <c r="L971" s="50"/>
      <c r="M971" s="51"/>
      <c r="N971" s="51"/>
      <c r="O971" s="50"/>
      <c r="P971" s="52"/>
      <c r="Q971" s="50"/>
      <c r="R971" s="51"/>
      <c r="S971" s="50"/>
      <c r="T971" s="50"/>
      <c r="U971" s="50"/>
    </row>
    <row r="972" ht="12.75" customHeight="1">
      <c r="A972" s="50"/>
      <c r="B972" s="50"/>
      <c r="C972" s="50"/>
      <c r="D972" s="50"/>
      <c r="E972" s="50"/>
      <c r="F972" s="50"/>
      <c r="G972" s="50"/>
      <c r="H972" s="50"/>
      <c r="I972" s="50"/>
      <c r="J972" s="50"/>
      <c r="K972" s="50"/>
      <c r="L972" s="50"/>
      <c r="M972" s="51"/>
      <c r="N972" s="51"/>
      <c r="O972" s="50"/>
      <c r="P972" s="52"/>
      <c r="Q972" s="50"/>
      <c r="R972" s="51"/>
      <c r="S972" s="50"/>
      <c r="T972" s="50"/>
      <c r="U972" s="50"/>
    </row>
    <row r="973" ht="12.75" customHeight="1">
      <c r="A973" s="50"/>
      <c r="B973" s="50"/>
      <c r="C973" s="50"/>
      <c r="D973" s="50"/>
      <c r="E973" s="50"/>
      <c r="F973" s="50"/>
      <c r="G973" s="50"/>
      <c r="H973" s="50"/>
      <c r="I973" s="50"/>
      <c r="J973" s="50"/>
      <c r="K973" s="50"/>
      <c r="L973" s="50"/>
      <c r="M973" s="51"/>
      <c r="N973" s="51"/>
      <c r="O973" s="50"/>
      <c r="P973" s="52"/>
      <c r="Q973" s="50"/>
      <c r="R973" s="51"/>
      <c r="S973" s="50"/>
      <c r="T973" s="50"/>
      <c r="U973" s="50"/>
    </row>
    <row r="974" ht="12.75" customHeight="1">
      <c r="A974" s="50"/>
      <c r="B974" s="50"/>
      <c r="C974" s="50"/>
      <c r="D974" s="50"/>
      <c r="E974" s="50"/>
      <c r="F974" s="50"/>
      <c r="G974" s="50"/>
      <c r="H974" s="50"/>
      <c r="I974" s="50"/>
      <c r="J974" s="50"/>
      <c r="K974" s="50"/>
      <c r="L974" s="50"/>
      <c r="M974" s="51"/>
      <c r="N974" s="51"/>
      <c r="O974" s="50"/>
      <c r="P974" s="52"/>
      <c r="Q974" s="50"/>
      <c r="R974" s="51"/>
      <c r="S974" s="50"/>
      <c r="T974" s="50"/>
      <c r="U974" s="50"/>
    </row>
    <row r="975" ht="12.75" customHeight="1">
      <c r="A975" s="50"/>
      <c r="B975" s="50"/>
      <c r="C975" s="50"/>
      <c r="D975" s="50"/>
      <c r="E975" s="50"/>
      <c r="F975" s="50"/>
      <c r="G975" s="50"/>
      <c r="H975" s="50"/>
      <c r="I975" s="50"/>
      <c r="J975" s="50"/>
      <c r="K975" s="50"/>
      <c r="L975" s="50"/>
      <c r="M975" s="51"/>
      <c r="N975" s="51"/>
      <c r="O975" s="50"/>
      <c r="P975" s="52"/>
      <c r="Q975" s="50"/>
      <c r="R975" s="51"/>
      <c r="S975" s="50"/>
      <c r="T975" s="50"/>
      <c r="U975" s="50"/>
    </row>
    <row r="976" ht="12.75" customHeight="1">
      <c r="A976" s="50"/>
      <c r="B976" s="50"/>
      <c r="C976" s="50"/>
      <c r="D976" s="50"/>
      <c r="E976" s="50"/>
      <c r="F976" s="50"/>
      <c r="G976" s="50"/>
      <c r="H976" s="50"/>
      <c r="I976" s="50"/>
      <c r="J976" s="50"/>
      <c r="K976" s="50"/>
      <c r="L976" s="50"/>
      <c r="M976" s="51"/>
      <c r="N976" s="51"/>
      <c r="O976" s="50"/>
      <c r="P976" s="52"/>
      <c r="Q976" s="50"/>
      <c r="R976" s="51"/>
      <c r="S976" s="50"/>
      <c r="T976" s="50"/>
      <c r="U976" s="50"/>
    </row>
    <row r="977" ht="12.75" customHeight="1">
      <c r="A977" s="50"/>
      <c r="B977" s="50"/>
      <c r="C977" s="50"/>
      <c r="D977" s="50"/>
      <c r="E977" s="50"/>
      <c r="F977" s="50"/>
      <c r="G977" s="50"/>
      <c r="H977" s="50"/>
      <c r="I977" s="50"/>
      <c r="J977" s="50"/>
      <c r="K977" s="50"/>
      <c r="L977" s="50"/>
      <c r="M977" s="51"/>
      <c r="N977" s="51"/>
      <c r="O977" s="50"/>
      <c r="P977" s="52"/>
      <c r="Q977" s="50"/>
      <c r="R977" s="51"/>
      <c r="S977" s="50"/>
      <c r="T977" s="50"/>
      <c r="U977" s="50"/>
    </row>
    <row r="978" ht="12.75" customHeight="1">
      <c r="A978" s="50"/>
      <c r="B978" s="50"/>
      <c r="C978" s="50"/>
      <c r="D978" s="50"/>
      <c r="E978" s="50"/>
      <c r="F978" s="50"/>
      <c r="G978" s="50"/>
      <c r="H978" s="50"/>
      <c r="I978" s="50"/>
      <c r="J978" s="50"/>
      <c r="K978" s="50"/>
      <c r="L978" s="50"/>
      <c r="M978" s="51"/>
      <c r="N978" s="51"/>
      <c r="O978" s="50"/>
      <c r="P978" s="52"/>
      <c r="Q978" s="50"/>
      <c r="R978" s="51"/>
      <c r="S978" s="50"/>
      <c r="T978" s="50"/>
      <c r="U978" s="50"/>
    </row>
    <row r="979" ht="12.75" customHeight="1">
      <c r="A979" s="50"/>
      <c r="B979" s="50"/>
      <c r="C979" s="50"/>
      <c r="D979" s="50"/>
      <c r="E979" s="50"/>
      <c r="F979" s="50"/>
      <c r="G979" s="50"/>
      <c r="H979" s="50"/>
      <c r="I979" s="50"/>
      <c r="J979" s="50"/>
      <c r="K979" s="50"/>
      <c r="L979" s="50"/>
      <c r="M979" s="51"/>
      <c r="N979" s="51"/>
      <c r="O979" s="50"/>
      <c r="P979" s="52"/>
      <c r="Q979" s="50"/>
      <c r="R979" s="51"/>
      <c r="S979" s="50"/>
      <c r="T979" s="50"/>
      <c r="U979" s="50"/>
    </row>
    <row r="980" ht="12.75" customHeight="1">
      <c r="A980" s="50"/>
      <c r="B980" s="50"/>
      <c r="C980" s="50"/>
      <c r="D980" s="50"/>
      <c r="E980" s="50"/>
      <c r="F980" s="50"/>
      <c r="G980" s="50"/>
      <c r="H980" s="50"/>
      <c r="I980" s="50"/>
      <c r="J980" s="50"/>
      <c r="K980" s="50"/>
      <c r="L980" s="50"/>
      <c r="M980" s="51"/>
      <c r="N980" s="51"/>
      <c r="O980" s="50"/>
      <c r="P980" s="52"/>
      <c r="Q980" s="50"/>
      <c r="R980" s="51"/>
      <c r="S980" s="50"/>
      <c r="T980" s="50"/>
      <c r="U980" s="50"/>
    </row>
    <row r="981" ht="12.75" customHeight="1">
      <c r="A981" s="50"/>
      <c r="B981" s="50"/>
      <c r="C981" s="50"/>
      <c r="D981" s="50"/>
      <c r="E981" s="50"/>
      <c r="F981" s="50"/>
      <c r="G981" s="50"/>
      <c r="H981" s="50"/>
      <c r="I981" s="50"/>
      <c r="J981" s="50"/>
      <c r="K981" s="50"/>
      <c r="L981" s="50"/>
      <c r="M981" s="51"/>
      <c r="N981" s="51"/>
      <c r="O981" s="50"/>
      <c r="P981" s="52"/>
      <c r="Q981" s="50"/>
      <c r="R981" s="51"/>
      <c r="S981" s="50"/>
      <c r="T981" s="50"/>
      <c r="U981" s="50"/>
    </row>
    <row r="982" ht="12.75" customHeight="1">
      <c r="A982" s="50"/>
      <c r="B982" s="50"/>
      <c r="C982" s="50"/>
      <c r="D982" s="50"/>
      <c r="E982" s="50"/>
      <c r="F982" s="50"/>
      <c r="G982" s="50"/>
      <c r="H982" s="50"/>
      <c r="I982" s="50"/>
      <c r="J982" s="50"/>
      <c r="K982" s="50"/>
      <c r="L982" s="50"/>
      <c r="M982" s="51"/>
      <c r="N982" s="51"/>
      <c r="O982" s="50"/>
      <c r="P982" s="52"/>
      <c r="Q982" s="50"/>
      <c r="R982" s="51"/>
      <c r="S982" s="50"/>
      <c r="T982" s="50"/>
      <c r="U982" s="50"/>
    </row>
    <row r="983" ht="12.75" customHeight="1">
      <c r="A983" s="50"/>
      <c r="B983" s="50"/>
      <c r="C983" s="50"/>
      <c r="D983" s="50"/>
      <c r="E983" s="50"/>
      <c r="F983" s="50"/>
      <c r="G983" s="50"/>
      <c r="H983" s="50"/>
      <c r="I983" s="50"/>
      <c r="J983" s="50"/>
      <c r="K983" s="50"/>
      <c r="L983" s="50"/>
      <c r="M983" s="51"/>
      <c r="N983" s="51"/>
      <c r="O983" s="50"/>
      <c r="P983" s="52"/>
      <c r="Q983" s="50"/>
      <c r="R983" s="51"/>
      <c r="S983" s="50"/>
      <c r="T983" s="50"/>
      <c r="U983" s="50"/>
    </row>
    <row r="984" ht="12.75" customHeight="1">
      <c r="A984" s="50"/>
      <c r="B984" s="50"/>
      <c r="C984" s="50"/>
      <c r="D984" s="50"/>
      <c r="E984" s="50"/>
      <c r="F984" s="50"/>
      <c r="G984" s="50"/>
      <c r="H984" s="50"/>
      <c r="I984" s="50"/>
      <c r="J984" s="50"/>
      <c r="K984" s="50"/>
      <c r="L984" s="50"/>
      <c r="M984" s="51"/>
      <c r="N984" s="51"/>
      <c r="O984" s="50"/>
      <c r="P984" s="52"/>
      <c r="Q984" s="50"/>
      <c r="R984" s="51"/>
      <c r="S984" s="50"/>
      <c r="T984" s="50"/>
      <c r="U984" s="50"/>
    </row>
    <row r="985" ht="12.75" customHeight="1">
      <c r="A985" s="50"/>
      <c r="B985" s="50"/>
      <c r="C985" s="50"/>
      <c r="D985" s="50"/>
      <c r="E985" s="50"/>
      <c r="F985" s="50"/>
      <c r="G985" s="50"/>
      <c r="H985" s="50"/>
      <c r="I985" s="50"/>
      <c r="J985" s="50"/>
      <c r="K985" s="50"/>
      <c r="L985" s="50"/>
      <c r="M985" s="51"/>
      <c r="N985" s="51"/>
      <c r="O985" s="50"/>
      <c r="P985" s="52"/>
      <c r="Q985" s="50"/>
      <c r="R985" s="51"/>
      <c r="S985" s="50"/>
      <c r="T985" s="50"/>
      <c r="U985" s="50"/>
    </row>
    <row r="986" ht="12.75" customHeight="1">
      <c r="A986" s="50"/>
      <c r="B986" s="50"/>
      <c r="C986" s="50"/>
      <c r="D986" s="50"/>
      <c r="E986" s="50"/>
      <c r="F986" s="50"/>
      <c r="G986" s="50"/>
      <c r="H986" s="50"/>
      <c r="I986" s="50"/>
      <c r="J986" s="50"/>
      <c r="K986" s="50"/>
      <c r="L986" s="50"/>
      <c r="M986" s="51"/>
      <c r="N986" s="51"/>
      <c r="O986" s="50"/>
      <c r="P986" s="52"/>
      <c r="Q986" s="50"/>
      <c r="R986" s="51"/>
      <c r="S986" s="50"/>
      <c r="T986" s="50"/>
      <c r="U986" s="50"/>
    </row>
    <row r="987" ht="12.75" customHeight="1">
      <c r="A987" s="50"/>
      <c r="B987" s="50"/>
      <c r="C987" s="50"/>
      <c r="D987" s="50"/>
      <c r="E987" s="50"/>
      <c r="F987" s="50"/>
      <c r="G987" s="50"/>
      <c r="H987" s="50"/>
      <c r="I987" s="50"/>
      <c r="J987" s="50"/>
      <c r="K987" s="50"/>
      <c r="L987" s="50"/>
      <c r="M987" s="51"/>
      <c r="N987" s="51"/>
      <c r="O987" s="50"/>
      <c r="P987" s="52"/>
      <c r="Q987" s="50"/>
      <c r="R987" s="51"/>
      <c r="S987" s="50"/>
      <c r="T987" s="50"/>
      <c r="U987" s="50"/>
    </row>
    <row r="988" ht="12.75" customHeight="1">
      <c r="A988" s="50"/>
      <c r="B988" s="50"/>
      <c r="C988" s="50"/>
      <c r="D988" s="50"/>
      <c r="E988" s="50"/>
      <c r="F988" s="50"/>
      <c r="G988" s="50"/>
      <c r="H988" s="50"/>
      <c r="I988" s="50"/>
      <c r="J988" s="50"/>
      <c r="K988" s="50"/>
      <c r="L988" s="50"/>
      <c r="M988" s="51"/>
      <c r="N988" s="51"/>
      <c r="O988" s="50"/>
      <c r="P988" s="52"/>
      <c r="Q988" s="50"/>
      <c r="R988" s="51"/>
      <c r="S988" s="50"/>
      <c r="T988" s="50"/>
      <c r="U988" s="50"/>
    </row>
    <row r="989" ht="12.75" customHeight="1">
      <c r="A989" s="50"/>
      <c r="B989" s="50"/>
      <c r="C989" s="50"/>
      <c r="D989" s="50"/>
      <c r="E989" s="50"/>
      <c r="F989" s="50"/>
      <c r="G989" s="50"/>
      <c r="H989" s="50"/>
      <c r="I989" s="50"/>
      <c r="J989" s="50"/>
      <c r="K989" s="50"/>
      <c r="L989" s="50"/>
      <c r="M989" s="51"/>
      <c r="N989" s="51"/>
      <c r="O989" s="50"/>
      <c r="P989" s="52"/>
      <c r="Q989" s="50"/>
      <c r="R989" s="51"/>
      <c r="S989" s="50"/>
      <c r="T989" s="50"/>
      <c r="U989" s="50"/>
    </row>
    <row r="990" ht="12.75" customHeight="1">
      <c r="A990" s="50"/>
      <c r="B990" s="50"/>
      <c r="C990" s="50"/>
      <c r="D990" s="50"/>
      <c r="E990" s="50"/>
      <c r="F990" s="50"/>
      <c r="G990" s="50"/>
      <c r="H990" s="50"/>
      <c r="I990" s="50"/>
      <c r="J990" s="50"/>
      <c r="K990" s="50"/>
      <c r="L990" s="50"/>
      <c r="M990" s="51"/>
      <c r="N990" s="51"/>
      <c r="O990" s="50"/>
      <c r="P990" s="52"/>
      <c r="Q990" s="50"/>
      <c r="R990" s="51"/>
      <c r="S990" s="50"/>
      <c r="T990" s="50"/>
      <c r="U990" s="50"/>
    </row>
    <row r="991" ht="12.75" customHeight="1">
      <c r="A991" s="50"/>
      <c r="B991" s="50"/>
      <c r="C991" s="50"/>
      <c r="D991" s="50"/>
      <c r="E991" s="50"/>
      <c r="F991" s="50"/>
      <c r="G991" s="50"/>
      <c r="H991" s="50"/>
      <c r="I991" s="50"/>
      <c r="J991" s="50"/>
      <c r="K991" s="50"/>
      <c r="L991" s="50"/>
      <c r="M991" s="51"/>
      <c r="N991" s="51"/>
      <c r="O991" s="50"/>
      <c r="P991" s="52"/>
      <c r="Q991" s="50"/>
      <c r="R991" s="51"/>
      <c r="S991" s="50"/>
      <c r="T991" s="50"/>
      <c r="U991" s="50"/>
    </row>
    <row r="992" ht="12.75" customHeight="1">
      <c r="A992" s="50"/>
      <c r="B992" s="50"/>
      <c r="C992" s="50"/>
      <c r="D992" s="50"/>
      <c r="E992" s="50"/>
      <c r="F992" s="50"/>
      <c r="G992" s="50"/>
      <c r="H992" s="50"/>
      <c r="I992" s="50"/>
      <c r="J992" s="50"/>
      <c r="K992" s="50"/>
      <c r="L992" s="50"/>
      <c r="M992" s="51"/>
      <c r="N992" s="51"/>
      <c r="O992" s="50"/>
      <c r="P992" s="52"/>
      <c r="Q992" s="50"/>
      <c r="R992" s="51"/>
      <c r="S992" s="50"/>
      <c r="T992" s="50"/>
      <c r="U992" s="50"/>
    </row>
    <row r="993" ht="12.75" customHeight="1">
      <c r="A993" s="50"/>
      <c r="B993" s="50"/>
      <c r="C993" s="50"/>
      <c r="D993" s="50"/>
      <c r="E993" s="50"/>
      <c r="F993" s="50"/>
      <c r="G993" s="50"/>
      <c r="H993" s="50"/>
      <c r="I993" s="50"/>
      <c r="J993" s="50"/>
      <c r="K993" s="50"/>
      <c r="L993" s="50"/>
      <c r="M993" s="51"/>
      <c r="N993" s="51"/>
      <c r="O993" s="50"/>
      <c r="P993" s="52"/>
      <c r="Q993" s="50"/>
      <c r="R993" s="51"/>
      <c r="S993" s="50"/>
      <c r="T993" s="50"/>
      <c r="U993" s="50"/>
    </row>
    <row r="994" ht="12.75" customHeight="1">
      <c r="A994" s="50"/>
      <c r="B994" s="50"/>
      <c r="C994" s="50"/>
      <c r="D994" s="50"/>
      <c r="E994" s="50"/>
      <c r="F994" s="50"/>
      <c r="G994" s="50"/>
      <c r="H994" s="50"/>
      <c r="I994" s="50"/>
      <c r="J994" s="50"/>
      <c r="K994" s="50"/>
      <c r="L994" s="50"/>
      <c r="M994" s="51"/>
      <c r="N994" s="51"/>
      <c r="O994" s="50"/>
      <c r="P994" s="52"/>
      <c r="Q994" s="50"/>
      <c r="R994" s="51"/>
      <c r="S994" s="50"/>
      <c r="T994" s="50"/>
      <c r="U994" s="50"/>
    </row>
    <row r="995" ht="12.75" customHeight="1">
      <c r="A995" s="50"/>
      <c r="B995" s="50"/>
      <c r="C995" s="50"/>
      <c r="D995" s="50"/>
      <c r="E995" s="50"/>
      <c r="F995" s="50"/>
      <c r="G995" s="50"/>
      <c r="H995" s="50"/>
      <c r="I995" s="50"/>
      <c r="J995" s="50"/>
      <c r="K995" s="50"/>
      <c r="L995" s="50"/>
      <c r="M995" s="51"/>
      <c r="N995" s="51"/>
      <c r="O995" s="50"/>
      <c r="P995" s="52"/>
      <c r="Q995" s="50"/>
      <c r="R995" s="51"/>
      <c r="S995" s="50"/>
      <c r="T995" s="50"/>
      <c r="U995" s="50"/>
    </row>
    <row r="996" ht="12.75" customHeight="1">
      <c r="A996" s="50"/>
      <c r="B996" s="50"/>
      <c r="C996" s="50"/>
      <c r="D996" s="50"/>
      <c r="E996" s="50"/>
      <c r="F996" s="50"/>
      <c r="G996" s="50"/>
      <c r="H996" s="50"/>
      <c r="I996" s="50"/>
      <c r="J996" s="50"/>
      <c r="K996" s="50"/>
      <c r="L996" s="50"/>
      <c r="M996" s="51"/>
      <c r="N996" s="51"/>
      <c r="O996" s="50"/>
      <c r="P996" s="52"/>
      <c r="Q996" s="50"/>
      <c r="R996" s="51"/>
      <c r="S996" s="50"/>
      <c r="T996" s="50"/>
      <c r="U996" s="50"/>
    </row>
    <row r="997" ht="12.75" customHeight="1">
      <c r="A997" s="50"/>
      <c r="B997" s="50"/>
      <c r="C997" s="50"/>
      <c r="D997" s="50"/>
      <c r="E997" s="50"/>
      <c r="F997" s="50"/>
      <c r="G997" s="50"/>
      <c r="H997" s="50"/>
      <c r="I997" s="50"/>
      <c r="J997" s="50"/>
      <c r="K997" s="50"/>
      <c r="L997" s="50"/>
      <c r="M997" s="51"/>
      <c r="N997" s="51"/>
      <c r="O997" s="50"/>
      <c r="P997" s="52"/>
      <c r="Q997" s="50"/>
      <c r="R997" s="51"/>
      <c r="S997" s="50"/>
      <c r="T997" s="50"/>
      <c r="U997" s="50"/>
    </row>
    <row r="998" ht="12.75" customHeight="1">
      <c r="A998" s="50"/>
      <c r="B998" s="50"/>
      <c r="C998" s="50"/>
      <c r="D998" s="50"/>
      <c r="E998" s="50"/>
      <c r="F998" s="50"/>
      <c r="G998" s="50"/>
      <c r="H998" s="50"/>
      <c r="I998" s="50"/>
      <c r="J998" s="50"/>
      <c r="K998" s="50"/>
      <c r="L998" s="50"/>
      <c r="M998" s="51"/>
      <c r="N998" s="51"/>
      <c r="O998" s="50"/>
      <c r="P998" s="52"/>
      <c r="Q998" s="50"/>
      <c r="R998" s="51"/>
      <c r="S998" s="50"/>
      <c r="T998" s="50"/>
      <c r="U998" s="50"/>
    </row>
    <row r="999" ht="12.75" customHeight="1">
      <c r="A999" s="50"/>
      <c r="B999" s="50"/>
      <c r="C999" s="50"/>
      <c r="D999" s="50"/>
      <c r="E999" s="50"/>
      <c r="F999" s="50"/>
      <c r="G999" s="50"/>
      <c r="H999" s="50"/>
      <c r="I999" s="50"/>
      <c r="J999" s="50"/>
      <c r="K999" s="50"/>
      <c r="L999" s="50"/>
      <c r="M999" s="51"/>
      <c r="N999" s="51"/>
      <c r="O999" s="50"/>
      <c r="P999" s="52"/>
      <c r="Q999" s="50"/>
      <c r="R999" s="51"/>
      <c r="S999" s="50"/>
      <c r="T999" s="50"/>
      <c r="U999" s="50"/>
    </row>
  </sheetData>
  <autoFilter ref="$A$8:$U$20"/>
  <mergeCells count="3">
    <mergeCell ref="A1:R3"/>
    <mergeCell ref="A7:N7"/>
    <mergeCell ref="P7:U7"/>
  </mergeCells>
  <conditionalFormatting sqref="S1:T3 S8:T8 S6:T6">
    <cfRule type="cellIs" dxfId="0" priority="1" stopIfTrue="1" operator="equal">
      <formula>"1: Cumple Parcialmente"</formula>
    </cfRule>
  </conditionalFormatting>
  <conditionalFormatting sqref="U1:U3 U8 U6">
    <cfRule type="cellIs" dxfId="1" priority="2" stopIfTrue="1" operator="equal">
      <formula>"ABIERTA"</formula>
    </cfRule>
  </conditionalFormatting>
  <conditionalFormatting sqref="U1:U3 U8 U6">
    <cfRule type="cellIs" dxfId="2" priority="3" stopIfTrue="1" operator="equal">
      <formula>"CERRADA"</formula>
    </cfRule>
  </conditionalFormatting>
  <conditionalFormatting sqref="P7:P8">
    <cfRule type="cellIs" dxfId="1" priority="4" stopIfTrue="1" operator="equal">
      <formula>"0% No Iniciada"</formula>
    </cfRule>
  </conditionalFormatting>
  <conditionalFormatting sqref="P7:P8">
    <cfRule type="cellIs" dxfId="3" priority="5" stopIfTrue="1" operator="equal">
      <formula>"20% Iniciada"</formula>
    </cfRule>
  </conditionalFormatting>
  <conditionalFormatting sqref="P7:P8">
    <cfRule type="cellIs" dxfId="0" priority="6" stopIfTrue="1" operator="equal">
      <formula>"80% En ejecución"</formula>
    </cfRule>
  </conditionalFormatting>
  <conditionalFormatting sqref="P7:P8">
    <cfRule type="cellIs" dxfId="2" priority="7" stopIfTrue="1" operator="equal">
      <formula>"100% Cumplida"</formula>
    </cfRule>
  </conditionalFormatting>
  <conditionalFormatting sqref="S1:T3 S8:T8 S6:T6">
    <cfRule type="cellIs" dxfId="2" priority="8" stopIfTrue="1" operator="equal">
      <formula>"2: Cumple "</formula>
    </cfRule>
  </conditionalFormatting>
  <conditionalFormatting sqref="S1:T3 S8:T8 S6:T6">
    <cfRule type="cellIs" dxfId="1" priority="9" stopIfTrue="1" operator="equal">
      <formula>"0: No cumple"</formula>
    </cfRule>
  </conditionalFormatting>
  <conditionalFormatting sqref="P21:P999">
    <cfRule type="cellIs" dxfId="1" priority="10" operator="equal">
      <formula>0.2</formula>
    </cfRule>
  </conditionalFormatting>
  <conditionalFormatting sqref="S4:T5">
    <cfRule type="cellIs" dxfId="0" priority="11" stopIfTrue="1" operator="equal">
      <formula>"1: Cumple Parcialmente"</formula>
    </cfRule>
  </conditionalFormatting>
  <conditionalFormatting sqref="U4:U5">
    <cfRule type="cellIs" dxfId="1" priority="12" stopIfTrue="1" operator="equal">
      <formula>"ABIERTA"</formula>
    </cfRule>
  </conditionalFormatting>
  <conditionalFormatting sqref="U4:U5">
    <cfRule type="cellIs" dxfId="2" priority="13" stopIfTrue="1" operator="equal">
      <formula>"CERRADA"</formula>
    </cfRule>
  </conditionalFormatting>
  <conditionalFormatting sqref="S4:T5">
    <cfRule type="cellIs" dxfId="2" priority="14" stopIfTrue="1" operator="equal">
      <formula>"2: Cumple "</formula>
    </cfRule>
  </conditionalFormatting>
  <conditionalFormatting sqref="S4:T5">
    <cfRule type="cellIs" dxfId="1" priority="15" stopIfTrue="1" operator="equal">
      <formula>"0: No cumple"</formula>
    </cfRule>
  </conditionalFormatting>
  <conditionalFormatting sqref="D5">
    <cfRule type="cellIs" dxfId="1" priority="16" operator="equal">
      <formula>0</formula>
    </cfRule>
  </conditionalFormatting>
  <conditionalFormatting sqref="F5">
    <cfRule type="cellIs" dxfId="2" priority="17" operator="equal">
      <formula>0</formula>
    </cfRule>
  </conditionalFormatting>
  <dataValidations>
    <dataValidation type="list" allowBlank="1" showErrorMessage="1" sqref="I9:I20">
      <formula1>'DICCIONARIO DE DATOS'!$D$2:$D$4</formula1>
    </dataValidation>
    <dataValidation type="list" allowBlank="1" showErrorMessage="1" sqref="S9:S20">
      <formula1>'DICCIONARIO DE DATOS'!$E$2:$E$3</formula1>
    </dataValidation>
    <dataValidation type="list" allowBlank="1" showErrorMessage="1" sqref="J9:J20">
      <formula1>'DICCIONARIO DE DATOS'!$A$2:$A$10</formula1>
    </dataValidation>
    <dataValidation type="date" allowBlank="1" showErrorMessage="1" sqref="M9:N214 R9:R214">
      <formula1>41640.0</formula1>
      <formula2>55153.0</formula2>
    </dataValidation>
    <dataValidation type="list" allowBlank="1" showErrorMessage="1" sqref="U9:U20">
      <formula1>'DICCIONARIO DE DATOS'!$G$2:$G$5</formula1>
    </dataValidation>
    <dataValidation type="list" allowBlank="1" showErrorMessage="1" sqref="T9:T20">
      <formula1>'DICCIONARIO DE DATOS'!$F$2:$F$3</formula1>
    </dataValidation>
    <dataValidation type="decimal" allowBlank="1" showErrorMessage="1" sqref="B9:B214">
      <formula1>2014.0</formula1>
      <formula2>2050.0</formula2>
    </dataValidation>
    <dataValidation type="list" allowBlank="1" showErrorMessage="1" sqref="E9:E20">
      <formula1>'DICCIONARIO DE DATOS'!$C$2:$C$3</formula1>
    </dataValidation>
    <dataValidation type="list" allowBlank="1" showErrorMessage="1" sqref="K9:K20">
      <formula1>'DICCIONARIO DE DATOS'!$B$2:$B$18</formula1>
    </dataValidation>
  </dataValidation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11.43"/>
    <col customWidth="1" min="2" max="2" width="26.57"/>
    <col customWidth="1" min="3" max="13" width="15.71"/>
    <col customWidth="1" min="14" max="15" width="10.71"/>
  </cols>
  <sheetData>
    <row r="1" ht="11.25" customHeight="1">
      <c r="A1" s="53"/>
      <c r="B1" s="53"/>
      <c r="C1" s="53"/>
      <c r="D1" s="53"/>
      <c r="E1" s="53"/>
      <c r="F1" s="53"/>
      <c r="G1" s="53"/>
      <c r="H1" s="53"/>
      <c r="I1" s="53"/>
      <c r="J1" s="53"/>
      <c r="K1" s="53"/>
      <c r="L1" s="53"/>
      <c r="M1" s="53"/>
      <c r="N1" s="53"/>
      <c r="O1" s="53"/>
    </row>
    <row r="2" ht="11.25" customHeight="1">
      <c r="A2" s="53"/>
      <c r="B2" s="54" t="s">
        <v>108</v>
      </c>
      <c r="N2" s="53"/>
      <c r="O2" s="53"/>
    </row>
    <row r="3" ht="11.25" customHeight="1">
      <c r="A3" s="53"/>
      <c r="N3" s="53"/>
      <c r="O3" s="53"/>
    </row>
    <row r="4" ht="11.25" customHeight="1">
      <c r="A4" s="53"/>
      <c r="N4" s="53"/>
      <c r="O4" s="53"/>
    </row>
    <row r="5" ht="11.25" customHeight="1">
      <c r="A5" s="53"/>
      <c r="N5" s="53"/>
      <c r="O5" s="53"/>
    </row>
    <row r="6" ht="11.25" customHeight="1">
      <c r="A6" s="53"/>
      <c r="N6" s="53"/>
      <c r="O6" s="53"/>
    </row>
    <row r="7" ht="11.25" customHeight="1">
      <c r="A7" s="53"/>
      <c r="N7" s="53"/>
      <c r="O7" s="53"/>
    </row>
    <row r="8" ht="11.25" customHeight="1">
      <c r="A8" s="53"/>
      <c r="B8" s="53"/>
      <c r="C8" s="53"/>
      <c r="D8" s="53"/>
      <c r="E8" s="53"/>
      <c r="F8" s="53"/>
      <c r="G8" s="53"/>
      <c r="H8" s="53"/>
      <c r="I8" s="53"/>
      <c r="J8" s="53"/>
      <c r="K8" s="53"/>
      <c r="L8" s="53"/>
      <c r="M8" s="53"/>
      <c r="N8" s="53"/>
      <c r="O8" s="53"/>
    </row>
    <row r="9" ht="11.25" customHeight="1">
      <c r="A9" s="53"/>
      <c r="B9" s="55" t="s">
        <v>95</v>
      </c>
      <c r="C9" s="56"/>
      <c r="D9" s="53"/>
      <c r="E9" s="53"/>
      <c r="F9" s="53"/>
      <c r="G9" s="53"/>
      <c r="H9" s="53"/>
      <c r="I9" s="53"/>
      <c r="J9" s="53"/>
      <c r="K9" s="53"/>
      <c r="L9" s="53"/>
      <c r="M9" s="53"/>
      <c r="N9" s="53"/>
      <c r="O9" s="53"/>
    </row>
    <row r="10" ht="11.25" customHeight="1">
      <c r="A10" s="53"/>
      <c r="B10" s="57">
        <f>SUM(C31:C39)</f>
        <v>218</v>
      </c>
      <c r="C10" s="58"/>
      <c r="D10" s="53"/>
      <c r="E10" s="53"/>
      <c r="F10" s="53"/>
      <c r="G10" s="53"/>
      <c r="H10" s="53"/>
      <c r="I10" s="53"/>
      <c r="J10" s="53"/>
      <c r="K10" s="53"/>
      <c r="L10" s="53"/>
      <c r="M10" s="53"/>
      <c r="N10" s="53"/>
      <c r="O10" s="53"/>
    </row>
    <row r="11" ht="11.25" customHeight="1">
      <c r="A11" s="59"/>
      <c r="B11" s="60" t="s">
        <v>109</v>
      </c>
      <c r="C11" s="61">
        <f>SUM(D31:D39)</f>
        <v>148</v>
      </c>
      <c r="D11" s="59"/>
      <c r="E11" s="59"/>
      <c r="F11" s="59"/>
      <c r="G11" s="59"/>
      <c r="H11" s="59"/>
      <c r="I11" s="59"/>
      <c r="J11" s="59"/>
      <c r="K11" s="59"/>
      <c r="L11" s="59"/>
      <c r="M11" s="59"/>
      <c r="N11" s="59"/>
      <c r="O11" s="59"/>
    </row>
    <row r="12" ht="11.25" customHeight="1">
      <c r="A12" s="59"/>
      <c r="B12" s="62" t="s">
        <v>110</v>
      </c>
      <c r="C12" s="63">
        <f>SUM(E31:E39)</f>
        <v>70</v>
      </c>
      <c r="D12" s="59"/>
      <c r="E12" s="59"/>
      <c r="F12" s="59"/>
      <c r="G12" s="59"/>
      <c r="H12" s="59"/>
      <c r="I12" s="59"/>
      <c r="J12" s="59"/>
      <c r="K12" s="59"/>
      <c r="L12" s="59"/>
      <c r="M12" s="59"/>
      <c r="N12" s="59"/>
      <c r="O12" s="59"/>
    </row>
    <row r="13" ht="11.25" customHeight="1">
      <c r="A13" s="53"/>
      <c r="B13" s="53"/>
      <c r="C13" s="53"/>
      <c r="D13" s="53"/>
      <c r="E13" s="53"/>
      <c r="F13" s="53"/>
      <c r="G13" s="53"/>
      <c r="H13" s="53"/>
      <c r="I13" s="53"/>
      <c r="J13" s="53"/>
      <c r="K13" s="53"/>
      <c r="L13" s="53"/>
      <c r="M13" s="53"/>
      <c r="N13" s="53"/>
      <c r="O13" s="53"/>
    </row>
    <row r="14" ht="11.25" customHeight="1">
      <c r="A14" s="53"/>
      <c r="B14" s="55" t="s">
        <v>111</v>
      </c>
      <c r="C14" s="56"/>
      <c r="D14" s="53"/>
      <c r="E14" s="53"/>
      <c r="F14" s="53"/>
      <c r="G14" s="53"/>
      <c r="H14" s="53"/>
      <c r="I14" s="53"/>
      <c r="J14" s="53"/>
      <c r="K14" s="53"/>
      <c r="L14" s="53"/>
      <c r="M14" s="53"/>
      <c r="N14" s="53"/>
      <c r="O14" s="53"/>
    </row>
    <row r="15" ht="11.25" customHeight="1">
      <c r="A15" s="53"/>
      <c r="B15" s="64" t="s">
        <v>112</v>
      </c>
      <c r="C15" s="65">
        <f>SUM(F31:F39)</f>
        <v>218</v>
      </c>
      <c r="D15" s="53"/>
      <c r="E15" s="53"/>
      <c r="F15" s="53"/>
      <c r="G15" s="53"/>
      <c r="H15" s="53"/>
      <c r="I15" s="53"/>
      <c r="J15" s="53"/>
      <c r="K15" s="53"/>
      <c r="L15" s="53"/>
      <c r="M15" s="53"/>
      <c r="N15" s="53"/>
      <c r="O15" s="53"/>
    </row>
    <row r="16" ht="11.25" customHeight="1">
      <c r="A16" s="53"/>
      <c r="B16" s="66" t="s">
        <v>113</v>
      </c>
      <c r="C16" s="67">
        <f>(C11+C12)-C15</f>
        <v>0</v>
      </c>
      <c r="D16" s="53"/>
      <c r="E16" s="53"/>
      <c r="F16" s="53"/>
      <c r="G16" s="53"/>
      <c r="H16" s="53"/>
      <c r="I16" s="53"/>
      <c r="J16" s="53"/>
      <c r="K16" s="53"/>
      <c r="L16" s="53"/>
      <c r="M16" s="53"/>
      <c r="N16" s="53"/>
      <c r="O16" s="53"/>
    </row>
    <row r="17" ht="11.25" customHeight="1">
      <c r="A17" s="53"/>
      <c r="B17" s="53"/>
      <c r="C17" s="53"/>
      <c r="D17" s="53"/>
      <c r="E17" s="53"/>
      <c r="F17" s="53"/>
      <c r="G17" s="53"/>
      <c r="H17" s="53"/>
      <c r="I17" s="53"/>
      <c r="J17" s="53"/>
      <c r="K17" s="53"/>
      <c r="L17" s="53"/>
      <c r="M17" s="53"/>
      <c r="N17" s="53"/>
      <c r="O17" s="53"/>
    </row>
    <row r="18" ht="11.25" customHeight="1">
      <c r="A18" s="53"/>
      <c r="B18" s="68" t="s">
        <v>114</v>
      </c>
      <c r="C18" s="69"/>
      <c r="D18" s="53"/>
      <c r="E18" s="53"/>
      <c r="F18" s="53"/>
      <c r="G18" s="53"/>
      <c r="H18" s="53"/>
      <c r="I18" s="53"/>
      <c r="J18" s="53"/>
      <c r="K18" s="53"/>
      <c r="L18" s="53"/>
      <c r="M18" s="53"/>
      <c r="N18" s="53"/>
      <c r="O18" s="53"/>
    </row>
    <row r="19" ht="11.25" customHeight="1">
      <c r="A19" s="53"/>
      <c r="B19" s="64" t="s">
        <v>115</v>
      </c>
      <c r="C19" s="65">
        <f>SUM(G31:G39)</f>
        <v>197</v>
      </c>
      <c r="D19" s="53"/>
      <c r="E19" s="53"/>
      <c r="F19" s="53"/>
      <c r="G19" s="53"/>
      <c r="H19" s="53"/>
      <c r="I19" s="53"/>
      <c r="J19" s="53"/>
      <c r="K19" s="53"/>
      <c r="L19" s="53"/>
      <c r="M19" s="53"/>
      <c r="N19" s="53"/>
      <c r="O19" s="53"/>
    </row>
    <row r="20" ht="11.25" customHeight="1">
      <c r="A20" s="53"/>
      <c r="B20" s="70" t="s">
        <v>98</v>
      </c>
      <c r="C20" s="71">
        <f>SUM(H31:H39)</f>
        <v>21</v>
      </c>
      <c r="D20" s="53"/>
      <c r="E20" s="53"/>
      <c r="F20" s="53"/>
      <c r="G20" s="53"/>
      <c r="H20" s="53"/>
      <c r="I20" s="53"/>
      <c r="J20" s="53"/>
      <c r="K20" s="53"/>
      <c r="L20" s="53"/>
      <c r="M20" s="53"/>
      <c r="N20" s="53"/>
      <c r="O20" s="53"/>
    </row>
    <row r="21" ht="11.25" customHeight="1">
      <c r="A21" s="53"/>
      <c r="B21" s="70" t="s">
        <v>99</v>
      </c>
      <c r="C21" s="71">
        <f>SUM(I31:I39)</f>
        <v>0</v>
      </c>
      <c r="D21" s="53"/>
      <c r="E21" s="53"/>
      <c r="F21" s="53"/>
      <c r="G21" s="53"/>
      <c r="H21" s="53"/>
      <c r="I21" s="53"/>
      <c r="J21" s="53"/>
      <c r="K21" s="53"/>
      <c r="L21" s="53"/>
      <c r="M21" s="53"/>
      <c r="N21" s="53"/>
      <c r="O21" s="53"/>
    </row>
    <row r="22" ht="11.25" customHeight="1">
      <c r="A22" s="53"/>
      <c r="B22" s="72" t="s">
        <v>96</v>
      </c>
      <c r="C22" s="73">
        <f>SUM(J31:J39)</f>
        <v>0</v>
      </c>
      <c r="D22" s="53"/>
      <c r="E22" s="53"/>
      <c r="F22" s="53"/>
      <c r="G22" s="53"/>
      <c r="H22" s="53"/>
      <c r="I22" s="53"/>
      <c r="J22" s="53"/>
      <c r="K22" s="53"/>
      <c r="L22" s="53"/>
      <c r="M22" s="53"/>
      <c r="N22" s="53"/>
      <c r="O22" s="53"/>
    </row>
    <row r="23" ht="11.25" customHeight="1">
      <c r="A23" s="53"/>
      <c r="B23" s="53"/>
      <c r="C23" s="53"/>
      <c r="D23" s="53"/>
      <c r="E23" s="53"/>
      <c r="F23" s="53"/>
      <c r="G23" s="53"/>
      <c r="H23" s="53"/>
      <c r="I23" s="53"/>
      <c r="J23" s="53"/>
      <c r="K23" s="53"/>
      <c r="L23" s="53"/>
      <c r="M23" s="53"/>
      <c r="N23" s="53"/>
      <c r="O23" s="53"/>
    </row>
    <row r="24" ht="11.25" customHeight="1">
      <c r="A24" s="53"/>
      <c r="B24" s="68" t="s">
        <v>116</v>
      </c>
      <c r="C24" s="69"/>
      <c r="D24" s="53"/>
      <c r="E24" s="53"/>
      <c r="F24" s="53"/>
      <c r="G24" s="53"/>
      <c r="H24" s="53"/>
      <c r="I24" s="53"/>
      <c r="J24" s="53"/>
      <c r="K24" s="53"/>
      <c r="L24" s="53"/>
      <c r="M24" s="53"/>
      <c r="N24" s="53"/>
      <c r="O24" s="53"/>
    </row>
    <row r="25" ht="11.25" customHeight="1">
      <c r="A25" s="53"/>
      <c r="B25" s="74" t="s">
        <v>117</v>
      </c>
      <c r="C25" s="75">
        <f>SUM(K31:K39)</f>
        <v>25</v>
      </c>
      <c r="D25" s="53"/>
      <c r="E25" s="53"/>
      <c r="F25" s="53"/>
      <c r="G25" s="53"/>
      <c r="H25" s="53"/>
      <c r="I25" s="53"/>
      <c r="J25" s="53"/>
      <c r="K25" s="53"/>
      <c r="L25" s="53"/>
      <c r="M25" s="53"/>
      <c r="N25" s="53"/>
      <c r="O25" s="53"/>
    </row>
    <row r="26" ht="11.25" customHeight="1">
      <c r="A26" s="53"/>
      <c r="B26" s="70" t="s">
        <v>118</v>
      </c>
      <c r="C26" s="71">
        <f>SUM(L31:L39)</f>
        <v>177</v>
      </c>
      <c r="D26" s="53"/>
      <c r="E26" s="53"/>
      <c r="F26" s="53"/>
      <c r="G26" s="53"/>
      <c r="H26" s="53"/>
      <c r="I26" s="53"/>
      <c r="J26" s="53"/>
      <c r="K26" s="53"/>
      <c r="L26" s="53"/>
      <c r="M26" s="53"/>
      <c r="N26" s="53"/>
      <c r="O26" s="53"/>
    </row>
    <row r="27" ht="11.25" customHeight="1">
      <c r="A27" s="53"/>
      <c r="B27" s="72" t="s">
        <v>21</v>
      </c>
      <c r="C27" s="73">
        <f>SUM(M31:M39)</f>
        <v>13</v>
      </c>
      <c r="D27" s="53"/>
      <c r="E27" s="53"/>
      <c r="F27" s="53"/>
      <c r="G27" s="53"/>
      <c r="H27" s="53"/>
      <c r="I27" s="53"/>
      <c r="J27" s="53"/>
      <c r="K27" s="53"/>
      <c r="L27" s="53"/>
      <c r="M27" s="53"/>
      <c r="N27" s="53"/>
      <c r="O27" s="53"/>
    </row>
    <row r="28" ht="11.25" customHeight="1">
      <c r="A28" s="53"/>
      <c r="B28" s="53"/>
      <c r="C28" s="53"/>
      <c r="D28" s="53"/>
      <c r="E28" s="53"/>
      <c r="F28" s="53"/>
      <c r="G28" s="53"/>
      <c r="H28" s="53"/>
      <c r="I28" s="53"/>
      <c r="J28" s="53"/>
      <c r="K28" s="53"/>
      <c r="L28" s="53"/>
      <c r="M28" s="53"/>
      <c r="N28" s="53"/>
      <c r="O28" s="53"/>
    </row>
    <row r="29" ht="11.25" customHeight="1">
      <c r="A29" s="53"/>
      <c r="B29" s="53"/>
      <c r="C29" s="53"/>
      <c r="D29" s="53"/>
      <c r="E29" s="53"/>
      <c r="F29" s="53"/>
      <c r="G29" s="53"/>
      <c r="H29" s="53"/>
      <c r="I29" s="53"/>
      <c r="J29" s="53"/>
      <c r="K29" s="53"/>
      <c r="L29" s="53"/>
      <c r="M29" s="53"/>
      <c r="N29" s="53"/>
      <c r="O29" s="53"/>
    </row>
    <row r="30" ht="11.25" customHeight="1">
      <c r="A30" s="76"/>
      <c r="B30" s="77" t="s">
        <v>67</v>
      </c>
      <c r="C30" s="77" t="s">
        <v>95</v>
      </c>
      <c r="D30" s="77" t="s">
        <v>109</v>
      </c>
      <c r="E30" s="77" t="s">
        <v>110</v>
      </c>
      <c r="F30" s="77" t="s">
        <v>119</v>
      </c>
      <c r="G30" s="77" t="s">
        <v>115</v>
      </c>
      <c r="H30" s="77" t="s">
        <v>98</v>
      </c>
      <c r="I30" s="77" t="s">
        <v>99</v>
      </c>
      <c r="J30" s="77" t="s">
        <v>96</v>
      </c>
      <c r="K30" s="77" t="s">
        <v>117</v>
      </c>
      <c r="L30" s="77" t="s">
        <v>118</v>
      </c>
      <c r="M30" s="77" t="s">
        <v>21</v>
      </c>
      <c r="N30" s="76"/>
    </row>
    <row r="31" ht="11.25" customHeight="1">
      <c r="A31" s="53"/>
      <c r="B31" s="78" t="s">
        <v>7</v>
      </c>
      <c r="C31" s="79">
        <f t="shared" ref="C31:C39" si="1">SUM(D31:E31)</f>
        <v>0</v>
      </c>
      <c r="D31" s="79">
        <f>COUNTIF('DIRECCIÓN GENERAL'!E10:E1048576,"NO CONFORMIDAD")</f>
        <v>0</v>
      </c>
      <c r="E31" s="79">
        <f>COUNTIF('DIRECCIÓN GENERAL'!E10:E1048576,"OPORTUNIDAD DE MEJORA")</f>
        <v>0</v>
      </c>
      <c r="F31" s="79">
        <f>COUNTA('DIRECCIÓN GENERAL'!H10:H1048576)</f>
        <v>0</v>
      </c>
      <c r="G31" s="79">
        <f>COUNTIF('DIRECCIÓN GENERAL'!U10:U1048576,"CERRADA")</f>
        <v>0</v>
      </c>
      <c r="H31" s="79">
        <f>COUNTIF('DIRECCIÓN GENERAL'!U10:U1048576,"ABIERTA EN DESARROLLO")</f>
        <v>0</v>
      </c>
      <c r="I31" s="79">
        <f>COUNTIF('DIRECCIÓN GENERAL'!U10:U1048576,"ABIERTA VENCIDA")</f>
        <v>0</v>
      </c>
      <c r="J31" s="79">
        <f>COUNTIF('DIRECCIÓN GENERAL'!U10:U1048576,"NO INICIADA")</f>
        <v>0</v>
      </c>
      <c r="K31" s="79">
        <f>COUNTIF('DIRECCIÓN GENERAL'!I10:I1048576,"CORRECCIÓN")</f>
        <v>0</v>
      </c>
      <c r="L31" s="79">
        <f>COUNTIF('DIRECCIÓN GENERAL'!I10:I1048576,"ACCIÓN CORRECTIVA")</f>
        <v>0</v>
      </c>
      <c r="M31" s="79">
        <f>COUNTIF('DIRECCIÓN GENERAL'!I10:I1048576,"GESTIÓN DE RIESGOS")</f>
        <v>0</v>
      </c>
      <c r="N31" s="53"/>
    </row>
    <row r="32" ht="11.25" customHeight="1">
      <c r="A32" s="53"/>
      <c r="B32" s="78" t="s">
        <v>23</v>
      </c>
      <c r="C32" s="79">
        <f t="shared" si="1"/>
        <v>2</v>
      </c>
      <c r="D32" s="79">
        <f>COUNTIF('OFICINA DE CONTROL INTERNO'!E9:E1048570,"NO CONFORMIDAD")</f>
        <v>2</v>
      </c>
      <c r="E32" s="79">
        <f>COUNTIF('OFICINA DE CONTROL INTERNO'!E9:E1048570,"OPORTUNIDAD DE MEJORA")</f>
        <v>0</v>
      </c>
      <c r="F32" s="79">
        <f>COUNTA('OFICINA DE CONTROL INTERNO'!H9:H1048570)</f>
        <v>2</v>
      </c>
      <c r="G32" s="79">
        <f>COUNTIF('OFICINA DE CONTROL INTERNO'!U9:U1048570,"CERRADA")</f>
        <v>2</v>
      </c>
      <c r="H32" s="79">
        <f>COUNTIF('OFICINA DE CONTROL INTERNO'!U9:U1048570,"ABIERTA EN DESARROLLO")</f>
        <v>0</v>
      </c>
      <c r="I32" s="79">
        <f>COUNTIF('OFICINA DE CONTROL INTERNO'!U9:U1048570,"ABIERTA VENCIDA")</f>
        <v>0</v>
      </c>
      <c r="J32" s="79">
        <f>COUNTIF('OFICINA DE CONTROL INTERNO'!U9:U1048570,"NO INICIADA")</f>
        <v>0</v>
      </c>
      <c r="K32" s="79">
        <f>COUNTIF('OFICINA DE CONTROL INTERNO'!I9:I1048570,"CORRECCIÓN")</f>
        <v>0</v>
      </c>
      <c r="L32" s="79">
        <f>COUNTIF('OFICINA DE CONTROL INTERNO'!I9:I1048570,"ACCIÓN CORRECTIVA")</f>
        <v>2</v>
      </c>
      <c r="M32" s="79">
        <f>COUNTIF('OFICINA DE CONTROL INTERNO'!I9:I1048570,"GESTIÓN DE RIESGOS")</f>
        <v>0</v>
      </c>
      <c r="N32" s="53"/>
    </row>
    <row r="33" ht="11.25" customHeight="1">
      <c r="A33" s="53"/>
      <c r="B33" s="78" t="s">
        <v>120</v>
      </c>
      <c r="C33" s="79">
        <f t="shared" si="1"/>
        <v>35</v>
      </c>
      <c r="D33" s="79">
        <f>COUNTIF('OFICINA ASESORA DE PLANEACIÓN'!E10:E1048572,"NO CONFORMIDAD")</f>
        <v>28</v>
      </c>
      <c r="E33" s="79">
        <f>COUNTIF('OFICINA ASESORA DE PLANEACIÓN'!E10:E1048571,"OPORTUNIDAD DE MEJORA")</f>
        <v>7</v>
      </c>
      <c r="F33" s="79">
        <f>COUNTA('OFICINA ASESORA DE PLANEACIÓN'!H10:H1048571)</f>
        <v>35</v>
      </c>
      <c r="G33" s="79">
        <f>COUNTIF('OFICINA ASESORA DE PLANEACIÓN'!U10:U1048571,"CERRADA")</f>
        <v>35</v>
      </c>
      <c r="H33" s="79">
        <f>COUNTIF('OFICINA ASESORA DE PLANEACIÓN'!U10:U1048571,"ABIERTA EN DESARROLLO")</f>
        <v>0</v>
      </c>
      <c r="I33" s="79">
        <f>COUNTIF('OFICINA ASESORA DE PLANEACIÓN'!U10:U1048571,"ABIERTA VENCIDA")</f>
        <v>0</v>
      </c>
      <c r="J33" s="79">
        <f>COUNTIF('OFICINA ASESORA DE PLANEACIÓN'!U10:U1048571,"NO INICIADA")</f>
        <v>0</v>
      </c>
      <c r="K33" s="79">
        <f>COUNTIF('OFICINA ASESORA DE PLANEACIÓN'!I10:I1048571,"CORRECCIÓN")</f>
        <v>0</v>
      </c>
      <c r="L33" s="79">
        <f>COUNTIF('OFICINA ASESORA DE PLANEACIÓN'!I10:I1048571,"ACCIÓN CORRECTIVA")</f>
        <v>32</v>
      </c>
      <c r="M33" s="79">
        <f>COUNTIF('OFICINA ASESORA DE PLANEACIÓN'!I10:I1048571,"GESTIÓN DE RIESGOS")</f>
        <v>3</v>
      </c>
    </row>
    <row r="34" ht="11.25" customHeight="1">
      <c r="A34" s="53"/>
      <c r="B34" s="78" t="s">
        <v>19</v>
      </c>
      <c r="C34" s="79">
        <f t="shared" si="1"/>
        <v>49</v>
      </c>
      <c r="D34" s="79">
        <f>COUNTIF('OFICINA ASESORA JURÍDICA'!E10:E1048569,"NO CONFORMIDAD")</f>
        <v>31</v>
      </c>
      <c r="E34" s="79">
        <f>COUNTIF('OFICINA ASESORA JURÍDICA'!E10:E1048569,"OPORTUNIDAD DE MEJORA")</f>
        <v>18</v>
      </c>
      <c r="F34" s="79">
        <f>COUNTA('OFICINA ASESORA JURÍDICA'!H10:H1048569)</f>
        <v>49</v>
      </c>
      <c r="G34" s="79">
        <f>COUNTIF('OFICINA ASESORA JURÍDICA'!U10:U1048569,"CERRADA")</f>
        <v>41</v>
      </c>
      <c r="H34" s="79">
        <f>COUNTIF('OFICINA ASESORA JURÍDICA'!U10:U1048569,"ABIERTA EN DESARROLLO")</f>
        <v>8</v>
      </c>
      <c r="I34" s="79">
        <f>COUNTIF('OFICINA ASESORA JURÍDICA'!U10:U1048569,"ABIERTA VENCIDA")</f>
        <v>0</v>
      </c>
      <c r="J34" s="79">
        <f>COUNTIF('OFICINA ASESORA JURÍDICA'!U10:U1048569,"NO INICIADA")</f>
        <v>0</v>
      </c>
      <c r="K34" s="79">
        <f>COUNTIF('OFICINA ASESORA JURÍDICA'!I10:I1048569,"CORRECCIÓN")</f>
        <v>2</v>
      </c>
      <c r="L34" s="79">
        <f>COUNTIF('OFICINA ASESORA JURÍDICA'!I10:I1048569,"ACCIÓN CORRECTIVA")</f>
        <v>43</v>
      </c>
      <c r="M34" s="79">
        <f>COUNTIF('OFICINA ASESORA JURÍDICA'!I10:I1048569,"GESTIÓN DE RIESGOS")</f>
        <v>4</v>
      </c>
      <c r="N34" s="53"/>
    </row>
    <row r="35" ht="11.25" customHeight="1">
      <c r="A35" s="53"/>
      <c r="B35" s="78" t="s">
        <v>121</v>
      </c>
      <c r="C35" s="79">
        <f t="shared" si="1"/>
        <v>14</v>
      </c>
      <c r="D35" s="79">
        <f>COUNTIF(SUBD.MANEJO!E10:E1048555,"NO CONFORMIDAD")</f>
        <v>10</v>
      </c>
      <c r="E35" s="79">
        <f>COUNTIF(SUBD.MANEJO!E10:E1048555,"OPORTUNIDAD DE MEJORA")</f>
        <v>4</v>
      </c>
      <c r="F35" s="79">
        <f>COUNTA(SUBD.MANEJO!H10:H1048555)</f>
        <v>14</v>
      </c>
      <c r="G35" s="79">
        <f>COUNTIF(SUBD.MANEJO!U10:U1048555,"CERRADA")</f>
        <v>12</v>
      </c>
      <c r="H35" s="79">
        <f>COUNTIF(SUBD.MANEJO!U10:U1048555,"ABIERTA EN DESARROLLO")</f>
        <v>2</v>
      </c>
      <c r="I35" s="79">
        <f>COUNTIF(SUBD.MANEJO!U10:U1048555,"ABIERTA VENCIDA")</f>
        <v>0</v>
      </c>
      <c r="J35" s="79">
        <f>COUNTIF(SUBD.MANEJO!U10:U1048555,"NO INICIADA")</f>
        <v>0</v>
      </c>
      <c r="K35" s="79">
        <f>COUNTIF(SUBD.MANEJO!I10:I1048555,"CORRECCIÓN")</f>
        <v>1</v>
      </c>
      <c r="L35" s="79">
        <f>COUNTIF(SUBD.MANEJO!I10:I1048555,"ACCIÓN CORRECTIVA")</f>
        <v>12</v>
      </c>
      <c r="M35" s="79">
        <f>COUNTIF(SUBD.MANEJO!I10:I1048555,"GESTIÓN DE RIESGOS")</f>
        <v>1</v>
      </c>
      <c r="N35" s="53"/>
    </row>
    <row r="36" ht="11.25" customHeight="1">
      <c r="A36" s="53"/>
      <c r="B36" s="78" t="s">
        <v>122</v>
      </c>
      <c r="C36" s="79">
        <f t="shared" si="1"/>
        <v>19</v>
      </c>
      <c r="D36" s="79">
        <f>COUNTIF('SUBD.REDUCCIÓN'!E10:E1048563,"NO CONFORMIDAD")</f>
        <v>15</v>
      </c>
      <c r="E36" s="79">
        <f>COUNTIF('SUBD.REDUCCIÓN'!E10:E1048563,"OPORTUNIDAD DE MEJORA")</f>
        <v>4</v>
      </c>
      <c r="F36" s="79">
        <f>COUNTA('SUBD.REDUCCIÓN'!H10:H1048563)</f>
        <v>19</v>
      </c>
      <c r="G36" s="79">
        <f>COUNTIF('SUBD.REDUCCIÓN'!U10:U1048563,"CERRADA")</f>
        <v>19</v>
      </c>
      <c r="H36" s="79">
        <f>COUNTIF('SUBD.REDUCCIÓN'!U10:U1048563,"ABIERTA EN DESARROLLO")</f>
        <v>0</v>
      </c>
      <c r="I36" s="79">
        <f>COUNTIF('SUBD.REDUCCIÓN'!U10:U1048563,"ABIERTA VENCIDA")</f>
        <v>0</v>
      </c>
      <c r="J36" s="79">
        <f>COUNTIF('SUBD.REDUCCIÓN'!U10:U1048563,"NO INICIADA")</f>
        <v>0</v>
      </c>
      <c r="K36" s="79">
        <f>COUNTIF('SUBD.REDUCCIÓN'!I10:I1048563,"CORRECCIÓN")</f>
        <v>0</v>
      </c>
      <c r="L36" s="79">
        <f>COUNTIF('SUBD.REDUCCIÓN'!I10:I1048563,"ACCIÓN CORRECTIVA")</f>
        <v>17</v>
      </c>
      <c r="M36" s="79">
        <f>COUNTIF('SUBD.REDUCCIÓN'!I10:I1048563,"GESTIÓN DE RIESGOS")</f>
        <v>1</v>
      </c>
      <c r="N36" s="53"/>
    </row>
    <row r="37" ht="11.25" customHeight="1">
      <c r="A37" s="53"/>
      <c r="B37" s="78" t="s">
        <v>123</v>
      </c>
      <c r="C37" s="79">
        <f t="shared" si="1"/>
        <v>15</v>
      </c>
      <c r="D37" s="79">
        <f>COUNTIF('TIC´S'!E9:E1048557,"NO CONFORMIDAD")</f>
        <v>12</v>
      </c>
      <c r="E37" s="79">
        <f>COUNTIF('TIC´S'!E9:E1048557,"OPORTUNIDAD DE MEJORA")</f>
        <v>3</v>
      </c>
      <c r="F37" s="79">
        <f>COUNTA('TIC´S'!H9:H1048557)</f>
        <v>15</v>
      </c>
      <c r="G37" s="79">
        <f>COUNTIF('TIC´S'!U9:U1048557,"CERRADA")</f>
        <v>8</v>
      </c>
      <c r="H37" s="79">
        <f>COUNTIF('TIC´S'!U9:U1048557,"ABIERTA EN DESARROLLO")</f>
        <v>7</v>
      </c>
      <c r="I37" s="79">
        <f>COUNTIF('TIC´S'!U9:U1048557,"ABIERTA VENCIDA")</f>
        <v>0</v>
      </c>
      <c r="J37" s="79">
        <f>COUNTIF('TIC´S'!U9:U1048557,"NO INICIADA")</f>
        <v>0</v>
      </c>
      <c r="K37" s="79">
        <f>COUNTIF('TIC´S'!I9:I1048557,"CORRECCIÓN")</f>
        <v>0</v>
      </c>
      <c r="L37" s="79">
        <f>COUNTIF('TIC´S'!I9:I1048557,"ACCIÓN CORRECTIVA")</f>
        <v>15</v>
      </c>
      <c r="M37" s="79">
        <f>COUNTIF('TIC´S'!I9:I1048557,"GESTIÓN DE RIESGOS")</f>
        <v>0</v>
      </c>
      <c r="N37" s="53"/>
    </row>
    <row r="38" ht="11.25" customHeight="1">
      <c r="A38" s="53"/>
      <c r="B38" s="78" t="s">
        <v>124</v>
      </c>
      <c r="C38" s="79">
        <f t="shared" si="1"/>
        <v>19</v>
      </c>
      <c r="D38" s="79">
        <f>COUNTIF('SUBD.ANÁLISIS'!E9:E1048601,"NO CONFORMIDAD")</f>
        <v>16</v>
      </c>
      <c r="E38" s="79">
        <f>COUNTIF('SUBD.ANÁLISIS'!E9:E1048601,"OPORTUNIDAD DE MEJORA")</f>
        <v>3</v>
      </c>
      <c r="F38" s="79">
        <f>COUNTA('SUBD.ANÁLISIS'!H9:H1048601)</f>
        <v>19</v>
      </c>
      <c r="G38" s="79">
        <f>COUNTIF('SUBD.ANÁLISIS'!U9:U1048601,"CERRADA")</f>
        <v>19</v>
      </c>
      <c r="H38" s="79">
        <f>COUNTIF('SUBD.ANÁLISIS'!U9:U1048601,"ABIERTA EN DESARROLLO")</f>
        <v>0</v>
      </c>
      <c r="I38" s="79">
        <f>COUNTIF('SUBD.ANÁLISIS'!U9:U1048601,"ABIERTA VENCIDA")</f>
        <v>0</v>
      </c>
      <c r="J38" s="79">
        <f>COUNTIF('SUBD.ANÁLISIS'!U9:U1048601,"NO INICIADA")</f>
        <v>0</v>
      </c>
      <c r="K38" s="79">
        <f>COUNTIF('SUBD.ANÁLISIS'!I9:I1048601,"CORRECCIÓN")</f>
        <v>0</v>
      </c>
      <c r="L38" s="79">
        <f>COUNTIF('SUBD.ANÁLISIS'!I9:I1048601,"ACCIÓN CORRECTIVA")</f>
        <v>15</v>
      </c>
      <c r="M38" s="79">
        <f>COUNTIF('SUBD.ANÁLISIS'!I9:I1048601,"GESTIÓN DE RIESGOS")</f>
        <v>4</v>
      </c>
      <c r="N38" s="53"/>
    </row>
    <row r="39" ht="11.25" customHeight="1">
      <c r="A39" s="53"/>
      <c r="B39" s="78" t="s">
        <v>125</v>
      </c>
      <c r="C39" s="79">
        <f t="shared" si="1"/>
        <v>65</v>
      </c>
      <c r="D39" s="79">
        <f>COUNTIF(SUBD.CORPORATIVA!E13:E1048530,"NO CONFORMIDAD")</f>
        <v>34</v>
      </c>
      <c r="E39" s="79">
        <f>COUNTIF(SUBD.CORPORATIVA!E13:E1048530,"OPORTUNIDAD DE MEJORA")</f>
        <v>31</v>
      </c>
      <c r="F39" s="79">
        <f>COUNTA(SUBD.CORPORATIVA!H13:H1048530)</f>
        <v>65</v>
      </c>
      <c r="G39" s="79">
        <f>COUNTIF(SUBD.CORPORATIVA!U13:U1048530,"CERRADA")</f>
        <v>61</v>
      </c>
      <c r="H39" s="79">
        <f>COUNTIF(SUBD.CORPORATIVA!U13:U1048530,"ABIERTA EN DESARROLLO")</f>
        <v>4</v>
      </c>
      <c r="I39" s="79">
        <f>COUNTIF(SUBD.CORPORATIVA!U13:U1048530,"ABIERTA VENCIDA")</f>
        <v>0</v>
      </c>
      <c r="J39" s="79">
        <f>COUNTIF(SUBD.CORPORATIVA!U13:U1048530,"NO INICIADA")</f>
        <v>0</v>
      </c>
      <c r="K39" s="79">
        <f>COUNTIF(SUBD.CORPORATIVA!I13:I1048530,"CORRECCIÓN")</f>
        <v>22</v>
      </c>
      <c r="L39" s="79">
        <f>COUNTIF(SUBD.CORPORATIVA!I13:I1048530,"ACCIÓN CORRECTIVA")</f>
        <v>41</v>
      </c>
      <c r="M39" s="79">
        <f>COUNTIF(SUBD.CORPORATIVA!I13:I1048530,"GESTIÓN DE RIESGOS")</f>
        <v>0</v>
      </c>
      <c r="N39" s="53"/>
    </row>
    <row r="40" ht="11.25" customHeight="1">
      <c r="A40" s="53"/>
      <c r="B40" s="53"/>
      <c r="C40" s="53"/>
      <c r="E40" s="53"/>
      <c r="F40" s="53"/>
      <c r="G40" s="53"/>
      <c r="H40" s="53"/>
      <c r="I40" s="53"/>
      <c r="J40" s="53"/>
      <c r="K40" s="53"/>
      <c r="L40" s="53"/>
      <c r="M40" s="53"/>
      <c r="N40" s="53"/>
      <c r="O40" s="53"/>
    </row>
    <row r="41" ht="11.25" customHeight="1">
      <c r="A41" s="53"/>
      <c r="B41" s="53"/>
      <c r="C41" s="53"/>
      <c r="D41" s="53"/>
      <c r="E41" s="53"/>
      <c r="F41" s="53"/>
      <c r="G41" s="53"/>
      <c r="H41" s="53"/>
      <c r="I41" s="53"/>
      <c r="J41" s="53"/>
      <c r="K41" s="53"/>
      <c r="L41" s="53"/>
      <c r="M41" s="53"/>
      <c r="N41" s="53"/>
      <c r="O41" s="53"/>
    </row>
    <row r="42" ht="11.25" customHeight="1">
      <c r="A42" s="53"/>
      <c r="B42" s="53"/>
      <c r="C42" s="53"/>
      <c r="D42" s="53"/>
      <c r="E42" s="53"/>
      <c r="F42" s="53"/>
      <c r="G42" s="53"/>
      <c r="H42" s="53"/>
      <c r="I42" s="53"/>
      <c r="J42" s="53"/>
      <c r="K42" s="53"/>
      <c r="L42" s="53"/>
      <c r="M42" s="53"/>
      <c r="N42" s="53"/>
      <c r="O42" s="53"/>
    </row>
    <row r="43" ht="11.25" customHeight="1">
      <c r="A43" s="53"/>
      <c r="B43" s="53"/>
      <c r="C43" s="53"/>
      <c r="D43" s="53"/>
      <c r="E43" s="53"/>
      <c r="F43" s="53"/>
      <c r="G43" s="53"/>
      <c r="H43" s="53"/>
      <c r="I43" s="53"/>
      <c r="J43" s="53"/>
      <c r="K43" s="53"/>
      <c r="L43" s="53"/>
      <c r="M43" s="53"/>
      <c r="N43" s="53"/>
      <c r="O43" s="53"/>
    </row>
    <row r="44" ht="11.25" customHeight="1">
      <c r="A44" s="53"/>
      <c r="B44" s="53"/>
      <c r="C44" s="53"/>
      <c r="D44" s="53"/>
      <c r="E44" s="53"/>
      <c r="F44" s="53"/>
      <c r="G44" s="53"/>
      <c r="H44" s="53"/>
      <c r="I44" s="53"/>
      <c r="J44" s="53"/>
      <c r="K44" s="53"/>
      <c r="L44" s="53"/>
      <c r="M44" s="53"/>
      <c r="N44" s="53"/>
      <c r="O44" s="53"/>
    </row>
    <row r="45" ht="11.25" customHeight="1">
      <c r="A45" s="53"/>
      <c r="B45" s="53"/>
      <c r="C45" s="53"/>
      <c r="D45" s="53"/>
      <c r="E45" s="53"/>
      <c r="F45" s="53"/>
      <c r="G45" s="53"/>
      <c r="H45" s="53"/>
      <c r="I45" s="53"/>
      <c r="J45" s="53"/>
      <c r="K45" s="53"/>
      <c r="L45" s="53"/>
      <c r="M45" s="53"/>
      <c r="N45" s="53"/>
      <c r="O45" s="53"/>
    </row>
    <row r="46" ht="11.25" customHeight="1">
      <c r="A46" s="53"/>
      <c r="B46" s="53"/>
      <c r="C46" s="53"/>
      <c r="D46" s="53"/>
      <c r="E46" s="53"/>
      <c r="F46" s="53"/>
      <c r="G46" s="53"/>
      <c r="H46" s="53"/>
      <c r="I46" s="53"/>
      <c r="J46" s="53"/>
      <c r="K46" s="53"/>
      <c r="L46" s="53"/>
      <c r="M46" s="53"/>
      <c r="N46" s="53"/>
      <c r="O46" s="53"/>
    </row>
    <row r="47" ht="11.25" customHeight="1">
      <c r="A47" s="53"/>
      <c r="B47" s="53"/>
      <c r="C47" s="53"/>
      <c r="D47" s="53"/>
      <c r="E47" s="53"/>
      <c r="F47" s="53"/>
      <c r="G47" s="53"/>
      <c r="H47" s="53"/>
      <c r="I47" s="53"/>
      <c r="J47" s="53"/>
      <c r="K47" s="53"/>
      <c r="L47" s="53"/>
      <c r="M47" s="53"/>
      <c r="N47" s="53"/>
      <c r="O47" s="53"/>
    </row>
    <row r="48" ht="11.25" customHeight="1">
      <c r="A48" s="53"/>
      <c r="B48" s="53"/>
      <c r="C48" s="53"/>
      <c r="D48" s="53"/>
      <c r="E48" s="53"/>
      <c r="F48" s="53"/>
      <c r="G48" s="53"/>
      <c r="H48" s="53"/>
      <c r="I48" s="53"/>
      <c r="J48" s="53"/>
      <c r="K48" s="53"/>
      <c r="L48" s="53"/>
      <c r="M48" s="53"/>
      <c r="N48" s="53"/>
      <c r="O48" s="53"/>
    </row>
    <row r="49" ht="11.25" customHeight="1">
      <c r="A49" s="53"/>
      <c r="B49" s="53"/>
      <c r="C49" s="53"/>
      <c r="D49" s="53"/>
      <c r="E49" s="53"/>
      <c r="F49" s="53"/>
      <c r="G49" s="53"/>
      <c r="H49" s="53"/>
      <c r="I49" s="53"/>
      <c r="J49" s="53"/>
      <c r="K49" s="53"/>
      <c r="L49" s="53"/>
      <c r="M49" s="53"/>
      <c r="N49" s="53"/>
      <c r="O49" s="53"/>
    </row>
    <row r="50" ht="11.25" customHeight="1">
      <c r="A50" s="53"/>
      <c r="B50" s="53"/>
      <c r="C50" s="53"/>
      <c r="D50" s="53"/>
      <c r="E50" s="53"/>
      <c r="F50" s="53"/>
      <c r="G50" s="53"/>
      <c r="H50" s="53"/>
      <c r="I50" s="53"/>
      <c r="J50" s="53"/>
      <c r="K50" s="53"/>
      <c r="L50" s="53"/>
      <c r="M50" s="53"/>
      <c r="N50" s="53"/>
      <c r="O50" s="53"/>
    </row>
    <row r="51" ht="11.25" customHeight="1">
      <c r="A51" s="53"/>
      <c r="B51" s="53"/>
      <c r="C51" s="53"/>
      <c r="D51" s="53"/>
      <c r="E51" s="53"/>
      <c r="F51" s="53"/>
      <c r="G51" s="53"/>
      <c r="H51" s="53"/>
      <c r="I51" s="53"/>
      <c r="J51" s="53"/>
      <c r="K51" s="53"/>
      <c r="L51" s="53"/>
      <c r="M51" s="53"/>
      <c r="N51" s="53"/>
      <c r="O51" s="53"/>
    </row>
    <row r="52" ht="11.25" customHeight="1">
      <c r="A52" s="53"/>
      <c r="B52" s="53"/>
      <c r="C52" s="53"/>
      <c r="D52" s="53"/>
      <c r="E52" s="53"/>
      <c r="F52" s="53"/>
      <c r="G52" s="53"/>
      <c r="H52" s="53"/>
      <c r="I52" s="53"/>
      <c r="J52" s="53"/>
      <c r="K52" s="53"/>
      <c r="L52" s="53"/>
      <c r="M52" s="53"/>
      <c r="N52" s="53"/>
      <c r="O52" s="53"/>
    </row>
    <row r="53" ht="11.25" customHeight="1">
      <c r="A53" s="53"/>
      <c r="B53" s="53"/>
      <c r="C53" s="53"/>
      <c r="D53" s="53"/>
      <c r="E53" s="53"/>
      <c r="F53" s="53"/>
      <c r="G53" s="53"/>
      <c r="H53" s="53"/>
      <c r="I53" s="53"/>
      <c r="J53" s="53"/>
      <c r="K53" s="53"/>
      <c r="L53" s="53"/>
      <c r="M53" s="53"/>
      <c r="N53" s="53"/>
      <c r="O53" s="53"/>
    </row>
    <row r="54" ht="11.25" customHeight="1">
      <c r="A54" s="53"/>
      <c r="B54" s="53"/>
      <c r="C54" s="53"/>
      <c r="D54" s="53"/>
      <c r="E54" s="53"/>
      <c r="F54" s="53"/>
      <c r="G54" s="53"/>
      <c r="H54" s="53"/>
      <c r="I54" s="53"/>
      <c r="J54" s="53"/>
      <c r="K54" s="53"/>
      <c r="L54" s="53"/>
      <c r="M54" s="53"/>
      <c r="N54" s="53"/>
      <c r="O54" s="53"/>
    </row>
    <row r="55" ht="11.25" customHeight="1">
      <c r="A55" s="53"/>
      <c r="B55" s="53"/>
      <c r="C55" s="53"/>
      <c r="D55" s="53"/>
      <c r="E55" s="53"/>
      <c r="F55" s="53"/>
      <c r="G55" s="53"/>
      <c r="H55" s="53"/>
      <c r="I55" s="53"/>
      <c r="J55" s="53"/>
      <c r="K55" s="53"/>
      <c r="L55" s="53"/>
      <c r="M55" s="53"/>
      <c r="N55" s="53"/>
      <c r="O55" s="53"/>
    </row>
    <row r="56" ht="11.25" customHeight="1">
      <c r="A56" s="53"/>
      <c r="B56" s="53"/>
      <c r="C56" s="53"/>
      <c r="D56" s="53"/>
      <c r="E56" s="53"/>
      <c r="F56" s="53"/>
      <c r="G56" s="53"/>
      <c r="H56" s="53"/>
      <c r="I56" s="53"/>
      <c r="J56" s="53"/>
      <c r="K56" s="53"/>
      <c r="L56" s="53"/>
      <c r="M56" s="53"/>
      <c r="N56" s="53"/>
      <c r="O56" s="53"/>
    </row>
    <row r="57" ht="11.25" customHeight="1">
      <c r="A57" s="53"/>
      <c r="B57" s="53"/>
      <c r="C57" s="53"/>
      <c r="D57" s="53"/>
      <c r="E57" s="53"/>
      <c r="F57" s="53"/>
      <c r="G57" s="53"/>
      <c r="H57" s="53"/>
      <c r="I57" s="53"/>
      <c r="J57" s="53"/>
      <c r="K57" s="53"/>
      <c r="L57" s="53"/>
      <c r="M57" s="53"/>
      <c r="N57" s="53"/>
      <c r="O57" s="53"/>
    </row>
    <row r="58" ht="11.25" customHeight="1">
      <c r="A58" s="53"/>
      <c r="B58" s="53"/>
      <c r="C58" s="53"/>
      <c r="D58" s="53"/>
      <c r="E58" s="53"/>
      <c r="F58" s="53"/>
      <c r="G58" s="53"/>
      <c r="H58" s="53"/>
      <c r="I58" s="53"/>
      <c r="J58" s="53"/>
      <c r="K58" s="53"/>
      <c r="L58" s="53"/>
      <c r="M58" s="53"/>
      <c r="N58" s="53"/>
      <c r="O58" s="53"/>
    </row>
    <row r="59" ht="11.25" customHeight="1">
      <c r="A59" s="53"/>
      <c r="B59" s="53"/>
      <c r="C59" s="53"/>
      <c r="D59" s="53"/>
      <c r="E59" s="53"/>
      <c r="F59" s="53"/>
      <c r="G59" s="53"/>
      <c r="H59" s="53"/>
      <c r="I59" s="53"/>
      <c r="J59" s="53"/>
      <c r="K59" s="53"/>
      <c r="L59" s="53"/>
      <c r="M59" s="53"/>
      <c r="N59" s="53"/>
      <c r="O59" s="53"/>
    </row>
    <row r="60" ht="11.25" customHeight="1">
      <c r="A60" s="53"/>
      <c r="B60" s="53"/>
      <c r="C60" s="53"/>
      <c r="D60" s="53"/>
      <c r="E60" s="53"/>
      <c r="F60" s="53"/>
      <c r="G60" s="53"/>
      <c r="H60" s="53"/>
      <c r="I60" s="53"/>
      <c r="J60" s="53"/>
      <c r="K60" s="53"/>
      <c r="L60" s="53"/>
      <c r="M60" s="53"/>
      <c r="N60" s="53"/>
      <c r="O60" s="53"/>
    </row>
    <row r="61" ht="11.25" customHeight="1">
      <c r="A61" s="53"/>
      <c r="B61" s="53"/>
      <c r="C61" s="53"/>
      <c r="D61" s="53"/>
      <c r="E61" s="53"/>
      <c r="F61" s="53"/>
      <c r="G61" s="53"/>
      <c r="H61" s="53"/>
      <c r="I61" s="53"/>
      <c r="J61" s="53"/>
      <c r="K61" s="53"/>
      <c r="L61" s="53"/>
      <c r="M61" s="53"/>
      <c r="N61" s="53"/>
      <c r="O61" s="53"/>
    </row>
    <row r="62" ht="11.25" customHeight="1">
      <c r="A62" s="53"/>
      <c r="B62" s="53"/>
      <c r="C62" s="53"/>
      <c r="D62" s="53"/>
      <c r="E62" s="53"/>
      <c r="F62" s="53"/>
      <c r="G62" s="53"/>
      <c r="H62" s="53"/>
      <c r="I62" s="53"/>
      <c r="J62" s="53"/>
      <c r="K62" s="53"/>
      <c r="L62" s="53"/>
      <c r="M62" s="53"/>
      <c r="N62" s="53"/>
      <c r="O62" s="53"/>
    </row>
    <row r="63" ht="11.25" customHeight="1">
      <c r="A63" s="53"/>
      <c r="B63" s="53"/>
      <c r="C63" s="53"/>
      <c r="D63" s="53"/>
      <c r="E63" s="53"/>
      <c r="F63" s="53"/>
      <c r="G63" s="53"/>
      <c r="H63" s="53"/>
      <c r="I63" s="53"/>
      <c r="J63" s="53"/>
      <c r="K63" s="53"/>
      <c r="L63" s="53"/>
      <c r="M63" s="53"/>
      <c r="N63" s="53"/>
      <c r="O63" s="53"/>
    </row>
    <row r="64" ht="11.25" customHeight="1">
      <c r="A64" s="53"/>
      <c r="B64" s="53"/>
      <c r="C64" s="53"/>
      <c r="D64" s="53"/>
      <c r="E64" s="53"/>
      <c r="F64" s="53"/>
      <c r="G64" s="53"/>
      <c r="H64" s="53"/>
      <c r="I64" s="53"/>
      <c r="J64" s="53"/>
      <c r="K64" s="53"/>
      <c r="L64" s="53"/>
      <c r="M64" s="53"/>
      <c r="N64" s="53"/>
      <c r="O64" s="53"/>
    </row>
    <row r="65" ht="11.25" customHeight="1">
      <c r="A65" s="53"/>
      <c r="B65" s="53"/>
      <c r="C65" s="53"/>
      <c r="D65" s="53"/>
      <c r="E65" s="53"/>
      <c r="F65" s="53"/>
      <c r="G65" s="53"/>
      <c r="H65" s="53"/>
      <c r="I65" s="53"/>
      <c r="J65" s="53"/>
      <c r="K65" s="53"/>
      <c r="L65" s="53"/>
      <c r="M65" s="53"/>
      <c r="N65" s="53"/>
      <c r="O65" s="53"/>
    </row>
    <row r="66" ht="11.25" customHeight="1">
      <c r="A66" s="53"/>
      <c r="B66" s="53"/>
      <c r="C66" s="53"/>
      <c r="D66" s="53"/>
      <c r="E66" s="53"/>
      <c r="F66" s="53"/>
      <c r="G66" s="53"/>
      <c r="H66" s="53"/>
      <c r="I66" s="53"/>
      <c r="J66" s="53"/>
      <c r="K66" s="53"/>
      <c r="L66" s="53"/>
      <c r="M66" s="53"/>
      <c r="N66" s="53"/>
      <c r="O66" s="53"/>
    </row>
    <row r="67" ht="11.25" customHeight="1">
      <c r="A67" s="53"/>
      <c r="B67" s="53"/>
      <c r="C67" s="53"/>
      <c r="D67" s="53"/>
      <c r="E67" s="53"/>
      <c r="F67" s="53"/>
      <c r="G67" s="53"/>
      <c r="H67" s="53"/>
      <c r="I67" s="53"/>
      <c r="J67" s="53"/>
      <c r="K67" s="53"/>
      <c r="L67" s="53"/>
      <c r="M67" s="53"/>
      <c r="N67" s="53"/>
      <c r="O67" s="53"/>
    </row>
    <row r="68" ht="11.25" customHeight="1">
      <c r="A68" s="53"/>
      <c r="B68" s="53"/>
      <c r="C68" s="53"/>
      <c r="D68" s="53"/>
      <c r="E68" s="53"/>
      <c r="F68" s="53"/>
      <c r="G68" s="53"/>
      <c r="H68" s="53"/>
      <c r="I68" s="53"/>
      <c r="J68" s="53"/>
      <c r="K68" s="53"/>
      <c r="L68" s="53"/>
      <c r="M68" s="53"/>
      <c r="N68" s="53"/>
      <c r="O68" s="53"/>
    </row>
    <row r="69" ht="11.25" customHeight="1">
      <c r="A69" s="53"/>
      <c r="B69" s="53"/>
      <c r="C69" s="53"/>
      <c r="D69" s="53"/>
      <c r="E69" s="53"/>
      <c r="F69" s="53"/>
      <c r="G69" s="53"/>
      <c r="H69" s="53"/>
      <c r="I69" s="53"/>
      <c r="J69" s="53"/>
      <c r="K69" s="53"/>
      <c r="L69" s="53"/>
      <c r="M69" s="53"/>
      <c r="N69" s="53"/>
      <c r="O69" s="53"/>
    </row>
    <row r="70" ht="11.25" customHeight="1">
      <c r="A70" s="53"/>
      <c r="B70" s="53"/>
      <c r="C70" s="53"/>
      <c r="D70" s="53"/>
      <c r="E70" s="53"/>
      <c r="F70" s="53"/>
      <c r="G70" s="53"/>
      <c r="H70" s="53"/>
      <c r="I70" s="53"/>
      <c r="J70" s="53"/>
      <c r="K70" s="53"/>
      <c r="L70" s="53"/>
      <c r="M70" s="53"/>
      <c r="N70" s="53"/>
      <c r="O70" s="53"/>
    </row>
    <row r="71" ht="11.25" customHeight="1">
      <c r="A71" s="53"/>
      <c r="B71" s="53"/>
      <c r="C71" s="53"/>
      <c r="D71" s="53"/>
      <c r="E71" s="53"/>
      <c r="F71" s="53"/>
      <c r="G71" s="53"/>
      <c r="H71" s="53"/>
      <c r="I71" s="53"/>
      <c r="J71" s="53"/>
      <c r="K71" s="53"/>
      <c r="L71" s="53"/>
      <c r="M71" s="53"/>
      <c r="N71" s="53"/>
      <c r="O71" s="53"/>
    </row>
    <row r="72" ht="11.25" customHeight="1">
      <c r="A72" s="53"/>
      <c r="B72" s="53"/>
      <c r="C72" s="53"/>
      <c r="D72" s="53"/>
      <c r="E72" s="53"/>
      <c r="F72" s="53"/>
      <c r="G72" s="53"/>
      <c r="H72" s="53"/>
      <c r="I72" s="53"/>
      <c r="J72" s="53"/>
      <c r="K72" s="53"/>
      <c r="L72" s="53"/>
      <c r="M72" s="53"/>
      <c r="N72" s="53"/>
      <c r="O72" s="53"/>
    </row>
  </sheetData>
  <autoFilter ref="$B$30:$M$39"/>
  <mergeCells count="6">
    <mergeCell ref="B2:M7"/>
    <mergeCell ref="B9:C9"/>
    <mergeCell ref="B10:C10"/>
    <mergeCell ref="B14:C14"/>
    <mergeCell ref="B18:C18"/>
    <mergeCell ref="B24:C24"/>
  </mergeCells>
  <printOptions/>
  <pageMargins bottom="0.75" footer="0.0" header="0.0" left="0.7" right="0.7" top="0.75"/>
  <pageSetup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3" width="43.0"/>
    <col customWidth="1" min="4" max="4" width="115.29"/>
    <col customWidth="1" min="5" max="6" width="43.0"/>
    <col customWidth="1" min="7" max="7" width="42.0"/>
    <col customWidth="1" min="8" max="8" width="46.57"/>
    <col customWidth="1" min="9" max="9" width="18.43"/>
    <col customWidth="1" min="10" max="11" width="25.71"/>
    <col customWidth="1" min="12" max="12" width="28.0"/>
    <col customWidth="1" min="13" max="13" width="16.71"/>
    <col customWidth="1" min="14" max="14" width="19.0"/>
    <col customWidth="1" min="15" max="15" width="51.86"/>
    <col customWidth="1" min="16" max="16" width="25.71"/>
    <col customWidth="1" min="17" max="17" width="70.0"/>
    <col customWidth="1" min="18" max="18" width="20.14"/>
    <col customWidth="1" min="19" max="21" width="25.71"/>
  </cols>
  <sheetData>
    <row r="1" ht="18.0" customHeight="1">
      <c r="A1" s="16" t="s">
        <v>90</v>
      </c>
      <c r="B1" s="17"/>
      <c r="C1" s="17"/>
      <c r="D1" s="17"/>
      <c r="E1" s="17"/>
      <c r="F1" s="17"/>
      <c r="G1" s="17"/>
      <c r="H1" s="17"/>
      <c r="I1" s="17"/>
      <c r="J1" s="17"/>
      <c r="K1" s="17"/>
      <c r="L1" s="17"/>
      <c r="M1" s="17"/>
      <c r="N1" s="17"/>
      <c r="O1" s="17"/>
      <c r="P1" s="17"/>
      <c r="Q1" s="17"/>
      <c r="R1" s="17"/>
      <c r="S1" s="18" t="s">
        <v>91</v>
      </c>
      <c r="T1" s="19"/>
      <c r="U1" s="20" t="s">
        <v>92</v>
      </c>
    </row>
    <row r="2" ht="12.75" customHeight="1">
      <c r="A2" s="21"/>
      <c r="S2" s="18" t="s">
        <v>93</v>
      </c>
      <c r="T2" s="19"/>
      <c r="U2" s="20">
        <v>9.0</v>
      </c>
    </row>
    <row r="3" ht="18.0" customHeight="1">
      <c r="A3" s="22"/>
      <c r="B3" s="23"/>
      <c r="C3" s="23"/>
      <c r="D3" s="23"/>
      <c r="E3" s="23"/>
      <c r="F3" s="23"/>
      <c r="G3" s="23"/>
      <c r="H3" s="23"/>
      <c r="I3" s="23"/>
      <c r="J3" s="23"/>
      <c r="K3" s="23"/>
      <c r="L3" s="23"/>
      <c r="M3" s="23"/>
      <c r="N3" s="23"/>
      <c r="O3" s="23"/>
      <c r="P3" s="23"/>
      <c r="Q3" s="23"/>
      <c r="R3" s="23"/>
      <c r="S3" s="24" t="s">
        <v>94</v>
      </c>
      <c r="T3" s="25"/>
      <c r="U3" s="26">
        <v>43028.0</v>
      </c>
    </row>
    <row r="4" ht="65.25" customHeight="1">
      <c r="A4" s="27" t="s">
        <v>1</v>
      </c>
      <c r="B4" s="28" t="s">
        <v>95</v>
      </c>
      <c r="C4" s="28" t="s">
        <v>96</v>
      </c>
      <c r="D4" s="29" t="s">
        <v>97</v>
      </c>
      <c r="E4" s="30" t="s">
        <v>98</v>
      </c>
      <c r="F4" s="31" t="s">
        <v>99</v>
      </c>
      <c r="G4" s="32"/>
      <c r="H4" s="32"/>
      <c r="I4" s="32"/>
      <c r="J4" s="32"/>
      <c r="K4" s="32"/>
      <c r="L4" s="32"/>
      <c r="M4" s="80"/>
      <c r="N4" s="80"/>
      <c r="O4" s="32"/>
      <c r="P4" s="32"/>
      <c r="Q4" s="32"/>
      <c r="R4" s="80"/>
      <c r="S4" s="24"/>
      <c r="T4" s="24"/>
      <c r="U4" s="33"/>
    </row>
    <row r="5" ht="53.25" customHeight="1">
      <c r="A5" s="34" t="s">
        <v>126</v>
      </c>
      <c r="B5" s="35">
        <f>COUNTIF(K9:K1048570,"SEGUIMIENTO EVALUACIÓN Y CONTROL A LA GESTIÓN DE LA ENTIDAD")</f>
        <v>1</v>
      </c>
      <c r="C5" s="35">
        <f>COUNTIFS(K9:K1048570,"SEGUIMIENTO EVALUACIÓN Y CONTROL A LA GESTIÓN DE LA ENTIDAD",U9:U1048570,"NO INICIADA")</f>
        <v>0</v>
      </c>
      <c r="D5" s="36">
        <f>COUNTIFS(K9:K1048570,"SEGUIMIENTO EVALUACIÓN Y CONTROL A LA GESTIÓN DE LA ENTIDAD",U9:U1048570,"CERRADA")</f>
        <v>1</v>
      </c>
      <c r="E5" s="35">
        <f>COUNTIFS(K9:K1048570,"SEGUIMIENTO EVALUACIÓN Y CONTROL A LA GESTIÓN DE LA ENTIDAD",U9:U1048570,"ABIERTA EN DESARROLLO")</f>
        <v>0</v>
      </c>
      <c r="F5" s="35">
        <f>COUNTIFS(K9:K1048570,"SEGUIMIENTO EVALUACIÓN Y CONTROL A LA GESTIÓN DE LA ENTIDAD",U9:U1048570,"ABIERTA VENCIDA")</f>
        <v>0</v>
      </c>
      <c r="G5" s="32"/>
      <c r="H5" s="32"/>
      <c r="I5" s="32"/>
      <c r="J5" s="32"/>
      <c r="K5" s="32"/>
      <c r="L5" s="32"/>
      <c r="M5" s="80"/>
      <c r="N5" s="80"/>
      <c r="O5" s="32"/>
      <c r="P5" s="32"/>
      <c r="Q5" s="32"/>
      <c r="R5" s="80"/>
      <c r="S5" s="24"/>
      <c r="T5" s="24"/>
      <c r="U5" s="33"/>
    </row>
    <row r="6" ht="18.0" customHeight="1">
      <c r="A6" s="32"/>
      <c r="B6" s="32"/>
      <c r="C6" s="32"/>
      <c r="D6" s="32"/>
      <c r="E6" s="32"/>
      <c r="F6" s="32"/>
      <c r="G6" s="32"/>
      <c r="H6" s="32"/>
      <c r="I6" s="32"/>
      <c r="J6" s="32"/>
      <c r="K6" s="32"/>
      <c r="L6" s="32"/>
      <c r="M6" s="80"/>
      <c r="N6" s="80"/>
      <c r="O6" s="32"/>
      <c r="P6" s="32"/>
      <c r="Q6" s="32"/>
      <c r="R6" s="80"/>
      <c r="S6" s="24"/>
      <c r="T6" s="24"/>
      <c r="U6" s="33"/>
    </row>
    <row r="7" ht="54.0" customHeight="1">
      <c r="A7" s="18" t="s">
        <v>0</v>
      </c>
      <c r="B7" s="10"/>
      <c r="C7" s="10"/>
      <c r="D7" s="10"/>
      <c r="E7" s="10"/>
      <c r="F7" s="10"/>
      <c r="G7" s="10"/>
      <c r="H7" s="10"/>
      <c r="I7" s="10"/>
      <c r="J7" s="10"/>
      <c r="K7" s="10"/>
      <c r="L7" s="10"/>
      <c r="M7" s="10"/>
      <c r="N7" s="11"/>
      <c r="O7" s="37" t="s">
        <v>100</v>
      </c>
      <c r="P7" s="38" t="s">
        <v>101</v>
      </c>
      <c r="Q7" s="10"/>
      <c r="R7" s="10"/>
      <c r="S7" s="10"/>
      <c r="T7" s="10"/>
      <c r="U7" s="11"/>
    </row>
    <row r="8" ht="71.25" customHeight="1">
      <c r="A8" s="20" t="s">
        <v>45</v>
      </c>
      <c r="B8" s="20" t="s">
        <v>53</v>
      </c>
      <c r="C8" s="20" t="s">
        <v>55</v>
      </c>
      <c r="D8" s="20" t="s">
        <v>57</v>
      </c>
      <c r="E8" s="20" t="s">
        <v>2</v>
      </c>
      <c r="F8" s="20" t="s">
        <v>60</v>
      </c>
      <c r="G8" s="20" t="s">
        <v>62</v>
      </c>
      <c r="H8" s="20" t="s">
        <v>64</v>
      </c>
      <c r="I8" s="20" t="s">
        <v>102</v>
      </c>
      <c r="J8" s="20" t="s">
        <v>67</v>
      </c>
      <c r="K8" s="20" t="s">
        <v>1</v>
      </c>
      <c r="L8" s="20" t="s">
        <v>103</v>
      </c>
      <c r="M8" s="81" t="s">
        <v>72</v>
      </c>
      <c r="N8" s="81" t="s">
        <v>74</v>
      </c>
      <c r="O8" s="82" t="s">
        <v>76</v>
      </c>
      <c r="P8" s="83" t="s">
        <v>78</v>
      </c>
      <c r="Q8" s="20" t="s">
        <v>80</v>
      </c>
      <c r="R8" s="81" t="s">
        <v>104</v>
      </c>
      <c r="S8" s="20" t="s">
        <v>105</v>
      </c>
      <c r="T8" s="20" t="s">
        <v>106</v>
      </c>
      <c r="U8" s="20" t="s">
        <v>127</v>
      </c>
    </row>
    <row r="9" ht="71.25" customHeight="1">
      <c r="A9" s="84" t="s">
        <v>128</v>
      </c>
      <c r="B9" s="85">
        <v>2018.0</v>
      </c>
      <c r="C9" s="85" t="s">
        <v>129</v>
      </c>
      <c r="D9" s="85" t="s">
        <v>130</v>
      </c>
      <c r="E9" s="86" t="s">
        <v>9</v>
      </c>
      <c r="F9" s="85" t="s">
        <v>131</v>
      </c>
      <c r="G9" s="87" t="s">
        <v>132</v>
      </c>
      <c r="H9" s="85" t="s">
        <v>133</v>
      </c>
      <c r="I9" s="86" t="s">
        <v>16</v>
      </c>
      <c r="J9" s="86" t="s">
        <v>23</v>
      </c>
      <c r="K9" s="86" t="s">
        <v>126</v>
      </c>
      <c r="L9" s="88" t="s">
        <v>134</v>
      </c>
      <c r="M9" s="89"/>
      <c r="N9" s="90">
        <v>43465.0</v>
      </c>
      <c r="O9" s="91" t="s">
        <v>135</v>
      </c>
      <c r="P9" s="92">
        <v>1.0</v>
      </c>
      <c r="Q9" s="91" t="s">
        <v>136</v>
      </c>
      <c r="R9" s="90">
        <v>43465.0</v>
      </c>
      <c r="S9" s="86" t="s">
        <v>11</v>
      </c>
      <c r="T9" s="86" t="s">
        <v>11</v>
      </c>
      <c r="U9" s="86" t="s">
        <v>22</v>
      </c>
    </row>
    <row r="10" ht="385.5" customHeight="1">
      <c r="A10" s="93" t="s">
        <v>137</v>
      </c>
      <c r="B10" s="8">
        <v>2021.0</v>
      </c>
      <c r="C10" s="8" t="s">
        <v>138</v>
      </c>
      <c r="D10" s="8" t="s">
        <v>139</v>
      </c>
      <c r="E10" s="86" t="s">
        <v>9</v>
      </c>
      <c r="F10" s="85" t="s">
        <v>140</v>
      </c>
      <c r="G10" s="87" t="s">
        <v>141</v>
      </c>
      <c r="H10" s="85" t="s">
        <v>142</v>
      </c>
      <c r="I10" s="86" t="s">
        <v>16</v>
      </c>
      <c r="J10" s="86" t="s">
        <v>23</v>
      </c>
      <c r="K10" s="86" t="s">
        <v>44</v>
      </c>
      <c r="L10" s="8" t="s">
        <v>143</v>
      </c>
      <c r="M10" s="94">
        <v>44433.0</v>
      </c>
      <c r="N10" s="94">
        <v>44561.0</v>
      </c>
      <c r="O10" s="91" t="s">
        <v>144</v>
      </c>
      <c r="P10" s="95">
        <v>1.0</v>
      </c>
      <c r="Q10" s="91" t="s">
        <v>145</v>
      </c>
      <c r="R10" s="94">
        <v>44551.0</v>
      </c>
      <c r="S10" s="86" t="s">
        <v>11</v>
      </c>
      <c r="T10" s="86" t="s">
        <v>11</v>
      </c>
      <c r="U10" s="86" t="s">
        <v>22</v>
      </c>
    </row>
    <row r="11" ht="71.25" customHeight="1">
      <c r="A11" s="96"/>
      <c r="B11" s="4"/>
      <c r="C11" s="4"/>
      <c r="D11" s="4"/>
      <c r="E11" s="86"/>
      <c r="F11" s="4"/>
      <c r="G11" s="4"/>
      <c r="H11" s="4"/>
      <c r="I11" s="86"/>
      <c r="J11" s="86"/>
      <c r="K11" s="86"/>
      <c r="L11" s="4"/>
      <c r="M11" s="97"/>
      <c r="N11" s="97"/>
      <c r="O11" s="98"/>
      <c r="P11" s="5"/>
      <c r="Q11" s="91" t="str">
        <f t="shared" ref="Q11:Q44" si="1">O11</f>
        <v/>
      </c>
      <c r="R11" s="97"/>
      <c r="S11" s="86"/>
      <c r="T11" s="86"/>
      <c r="U11" s="86"/>
    </row>
    <row r="12" ht="71.25" customHeight="1">
      <c r="A12" s="96"/>
      <c r="B12" s="4"/>
      <c r="C12" s="4"/>
      <c r="D12" s="4"/>
      <c r="E12" s="86"/>
      <c r="F12" s="4"/>
      <c r="G12" s="4"/>
      <c r="H12" s="4"/>
      <c r="I12" s="86"/>
      <c r="J12" s="86"/>
      <c r="K12" s="86"/>
      <c r="L12" s="4"/>
      <c r="M12" s="97"/>
      <c r="N12" s="97"/>
      <c r="O12" s="98"/>
      <c r="P12" s="5"/>
      <c r="Q12" s="91" t="str">
        <f t="shared" si="1"/>
        <v/>
      </c>
      <c r="R12" s="97"/>
      <c r="S12" s="86"/>
      <c r="T12" s="86"/>
      <c r="U12" s="86"/>
    </row>
    <row r="13" ht="71.25" customHeight="1">
      <c r="A13" s="96"/>
      <c r="B13" s="4"/>
      <c r="C13" s="4"/>
      <c r="D13" s="4"/>
      <c r="E13" s="86"/>
      <c r="F13" s="4"/>
      <c r="G13" s="4"/>
      <c r="H13" s="4"/>
      <c r="I13" s="86"/>
      <c r="J13" s="86"/>
      <c r="K13" s="86"/>
      <c r="L13" s="4"/>
      <c r="M13" s="97"/>
      <c r="N13" s="97"/>
      <c r="O13" s="98"/>
      <c r="P13" s="5"/>
      <c r="Q13" s="91" t="str">
        <f t="shared" si="1"/>
        <v/>
      </c>
      <c r="R13" s="97"/>
      <c r="S13" s="86"/>
      <c r="T13" s="86"/>
      <c r="U13" s="86"/>
    </row>
    <row r="14" ht="71.25" customHeight="1">
      <c r="A14" s="96"/>
      <c r="B14" s="4"/>
      <c r="C14" s="4"/>
      <c r="D14" s="4"/>
      <c r="E14" s="86"/>
      <c r="F14" s="4"/>
      <c r="G14" s="4"/>
      <c r="H14" s="4"/>
      <c r="I14" s="86"/>
      <c r="J14" s="86"/>
      <c r="K14" s="86"/>
      <c r="L14" s="4"/>
      <c r="M14" s="97"/>
      <c r="N14" s="97"/>
      <c r="O14" s="98"/>
      <c r="P14" s="5"/>
      <c r="Q14" s="91" t="str">
        <f t="shared" si="1"/>
        <v/>
      </c>
      <c r="R14" s="97"/>
      <c r="S14" s="86"/>
      <c r="T14" s="86"/>
      <c r="U14" s="86"/>
    </row>
    <row r="15" ht="71.25" customHeight="1">
      <c r="A15" s="96"/>
      <c r="B15" s="4"/>
      <c r="C15" s="4"/>
      <c r="D15" s="4"/>
      <c r="E15" s="86"/>
      <c r="F15" s="4"/>
      <c r="G15" s="4"/>
      <c r="H15" s="4"/>
      <c r="I15" s="86"/>
      <c r="J15" s="86"/>
      <c r="K15" s="86"/>
      <c r="L15" s="4"/>
      <c r="M15" s="97"/>
      <c r="N15" s="97"/>
      <c r="O15" s="98"/>
      <c r="P15" s="5"/>
      <c r="Q15" s="91" t="str">
        <f t="shared" si="1"/>
        <v/>
      </c>
      <c r="R15" s="97"/>
      <c r="S15" s="86"/>
      <c r="T15" s="86"/>
      <c r="U15" s="86"/>
    </row>
    <row r="16" ht="71.25" customHeight="1">
      <c r="A16" s="96"/>
      <c r="B16" s="4"/>
      <c r="C16" s="4"/>
      <c r="D16" s="4"/>
      <c r="E16" s="86"/>
      <c r="F16" s="4"/>
      <c r="G16" s="4"/>
      <c r="H16" s="4"/>
      <c r="I16" s="86"/>
      <c r="J16" s="86"/>
      <c r="K16" s="86"/>
      <c r="L16" s="4"/>
      <c r="M16" s="97"/>
      <c r="N16" s="97"/>
      <c r="O16" s="98"/>
      <c r="P16" s="5"/>
      <c r="Q16" s="91" t="str">
        <f t="shared" si="1"/>
        <v/>
      </c>
      <c r="R16" s="97"/>
      <c r="S16" s="86"/>
      <c r="T16" s="86"/>
      <c r="U16" s="86"/>
    </row>
    <row r="17" ht="71.25" customHeight="1">
      <c r="A17" s="96"/>
      <c r="B17" s="4"/>
      <c r="C17" s="4"/>
      <c r="D17" s="4"/>
      <c r="E17" s="86"/>
      <c r="F17" s="4"/>
      <c r="G17" s="4"/>
      <c r="H17" s="4"/>
      <c r="I17" s="86"/>
      <c r="J17" s="86"/>
      <c r="K17" s="86"/>
      <c r="L17" s="4"/>
      <c r="M17" s="97"/>
      <c r="N17" s="97"/>
      <c r="O17" s="98"/>
      <c r="P17" s="5"/>
      <c r="Q17" s="91" t="str">
        <f t="shared" si="1"/>
        <v/>
      </c>
      <c r="R17" s="97"/>
      <c r="S17" s="86"/>
      <c r="T17" s="86"/>
      <c r="U17" s="86"/>
    </row>
    <row r="18" ht="71.25" customHeight="1">
      <c r="A18" s="96"/>
      <c r="B18" s="4"/>
      <c r="C18" s="4"/>
      <c r="D18" s="4"/>
      <c r="E18" s="86"/>
      <c r="F18" s="4"/>
      <c r="G18" s="4"/>
      <c r="H18" s="4"/>
      <c r="I18" s="86"/>
      <c r="J18" s="86"/>
      <c r="K18" s="86"/>
      <c r="L18" s="4"/>
      <c r="M18" s="97"/>
      <c r="N18" s="97"/>
      <c r="O18" s="98"/>
      <c r="P18" s="5"/>
      <c r="Q18" s="91" t="str">
        <f t="shared" si="1"/>
        <v/>
      </c>
      <c r="R18" s="97"/>
      <c r="S18" s="86"/>
      <c r="T18" s="86"/>
      <c r="U18" s="86"/>
    </row>
    <row r="19" ht="71.25" customHeight="1">
      <c r="A19" s="96"/>
      <c r="B19" s="4"/>
      <c r="C19" s="4"/>
      <c r="D19" s="4"/>
      <c r="E19" s="86"/>
      <c r="F19" s="4"/>
      <c r="G19" s="4"/>
      <c r="H19" s="4"/>
      <c r="I19" s="86"/>
      <c r="J19" s="86"/>
      <c r="K19" s="86"/>
      <c r="L19" s="4"/>
      <c r="M19" s="97"/>
      <c r="N19" s="97"/>
      <c r="O19" s="98"/>
      <c r="P19" s="5"/>
      <c r="Q19" s="91" t="str">
        <f t="shared" si="1"/>
        <v/>
      </c>
      <c r="R19" s="97"/>
      <c r="S19" s="86"/>
      <c r="T19" s="86"/>
      <c r="U19" s="86"/>
    </row>
    <row r="20" ht="71.25" customHeight="1">
      <c r="A20" s="96"/>
      <c r="B20" s="4"/>
      <c r="C20" s="4"/>
      <c r="D20" s="4"/>
      <c r="E20" s="86"/>
      <c r="F20" s="4"/>
      <c r="G20" s="4"/>
      <c r="H20" s="4"/>
      <c r="I20" s="86"/>
      <c r="J20" s="86"/>
      <c r="K20" s="86"/>
      <c r="L20" s="4"/>
      <c r="M20" s="97"/>
      <c r="N20" s="97"/>
      <c r="O20" s="98"/>
      <c r="P20" s="5"/>
      <c r="Q20" s="91" t="str">
        <f t="shared" si="1"/>
        <v/>
      </c>
      <c r="R20" s="97"/>
      <c r="S20" s="86"/>
      <c r="T20" s="86"/>
      <c r="U20" s="86"/>
    </row>
    <row r="21" ht="71.25" customHeight="1">
      <c r="A21" s="96"/>
      <c r="B21" s="4"/>
      <c r="C21" s="4"/>
      <c r="D21" s="4"/>
      <c r="E21" s="86"/>
      <c r="F21" s="4"/>
      <c r="G21" s="4"/>
      <c r="H21" s="4"/>
      <c r="I21" s="86"/>
      <c r="J21" s="86"/>
      <c r="K21" s="86"/>
      <c r="L21" s="4"/>
      <c r="M21" s="97"/>
      <c r="N21" s="97"/>
      <c r="O21" s="98"/>
      <c r="P21" s="5"/>
      <c r="Q21" s="91" t="str">
        <f t="shared" si="1"/>
        <v/>
      </c>
      <c r="R21" s="97"/>
      <c r="S21" s="86"/>
      <c r="T21" s="86"/>
      <c r="U21" s="86"/>
    </row>
    <row r="22" ht="71.25" customHeight="1">
      <c r="A22" s="96"/>
      <c r="B22" s="4"/>
      <c r="C22" s="4"/>
      <c r="D22" s="4"/>
      <c r="E22" s="86"/>
      <c r="F22" s="4"/>
      <c r="G22" s="4"/>
      <c r="H22" s="4"/>
      <c r="I22" s="86"/>
      <c r="J22" s="86"/>
      <c r="K22" s="86"/>
      <c r="L22" s="4"/>
      <c r="M22" s="97"/>
      <c r="N22" s="97"/>
      <c r="O22" s="98"/>
      <c r="P22" s="5"/>
      <c r="Q22" s="91" t="str">
        <f t="shared" si="1"/>
        <v/>
      </c>
      <c r="R22" s="97"/>
      <c r="S22" s="86"/>
      <c r="T22" s="86"/>
      <c r="U22" s="86"/>
    </row>
    <row r="23" ht="71.25" customHeight="1">
      <c r="A23" s="96"/>
      <c r="B23" s="4"/>
      <c r="C23" s="4"/>
      <c r="D23" s="4"/>
      <c r="E23" s="86"/>
      <c r="F23" s="4"/>
      <c r="G23" s="4"/>
      <c r="H23" s="4"/>
      <c r="I23" s="86"/>
      <c r="J23" s="86"/>
      <c r="K23" s="86"/>
      <c r="L23" s="4"/>
      <c r="M23" s="97"/>
      <c r="N23" s="97"/>
      <c r="O23" s="98"/>
      <c r="P23" s="5"/>
      <c r="Q23" s="91" t="str">
        <f t="shared" si="1"/>
        <v/>
      </c>
      <c r="R23" s="97"/>
      <c r="S23" s="86"/>
      <c r="T23" s="86"/>
      <c r="U23" s="86"/>
    </row>
    <row r="24" ht="71.25" customHeight="1">
      <c r="A24" s="96"/>
      <c r="B24" s="4"/>
      <c r="C24" s="4"/>
      <c r="D24" s="4"/>
      <c r="E24" s="86"/>
      <c r="F24" s="4"/>
      <c r="G24" s="4"/>
      <c r="H24" s="4"/>
      <c r="I24" s="86"/>
      <c r="J24" s="86"/>
      <c r="K24" s="86"/>
      <c r="L24" s="4"/>
      <c r="M24" s="97"/>
      <c r="N24" s="97"/>
      <c r="O24" s="98"/>
      <c r="P24" s="5"/>
      <c r="Q24" s="91" t="str">
        <f t="shared" si="1"/>
        <v/>
      </c>
      <c r="R24" s="97"/>
      <c r="S24" s="86"/>
      <c r="T24" s="86"/>
      <c r="U24" s="86"/>
    </row>
    <row r="25" ht="71.25" customHeight="1">
      <c r="A25" s="96"/>
      <c r="B25" s="4"/>
      <c r="C25" s="4"/>
      <c r="D25" s="4"/>
      <c r="E25" s="86"/>
      <c r="F25" s="4"/>
      <c r="G25" s="4"/>
      <c r="H25" s="4"/>
      <c r="I25" s="86"/>
      <c r="J25" s="86"/>
      <c r="K25" s="86"/>
      <c r="L25" s="4"/>
      <c r="M25" s="97"/>
      <c r="N25" s="97"/>
      <c r="O25" s="98"/>
      <c r="P25" s="5"/>
      <c r="Q25" s="91" t="str">
        <f t="shared" si="1"/>
        <v/>
      </c>
      <c r="R25" s="97"/>
      <c r="S25" s="86"/>
      <c r="T25" s="86"/>
      <c r="U25" s="86"/>
    </row>
    <row r="26" ht="71.25" customHeight="1">
      <c r="A26" s="4"/>
      <c r="B26" s="4"/>
      <c r="C26" s="4"/>
      <c r="D26" s="4"/>
      <c r="E26" s="86"/>
      <c r="F26" s="4"/>
      <c r="G26" s="4"/>
      <c r="H26" s="4"/>
      <c r="I26" s="86"/>
      <c r="J26" s="86"/>
      <c r="K26" s="86"/>
      <c r="L26" s="4"/>
      <c r="M26" s="97"/>
      <c r="N26" s="97"/>
      <c r="O26" s="98"/>
      <c r="P26" s="5"/>
      <c r="Q26" s="91" t="str">
        <f t="shared" si="1"/>
        <v/>
      </c>
      <c r="R26" s="97"/>
      <c r="S26" s="86"/>
      <c r="T26" s="86"/>
      <c r="U26" s="86"/>
    </row>
    <row r="27" ht="71.25" customHeight="1">
      <c r="A27" s="4"/>
      <c r="B27" s="4"/>
      <c r="C27" s="4"/>
      <c r="D27" s="4"/>
      <c r="E27" s="86"/>
      <c r="F27" s="4"/>
      <c r="G27" s="4"/>
      <c r="H27" s="4"/>
      <c r="I27" s="86"/>
      <c r="J27" s="86"/>
      <c r="K27" s="86"/>
      <c r="L27" s="4"/>
      <c r="M27" s="97"/>
      <c r="N27" s="97"/>
      <c r="O27" s="98"/>
      <c r="P27" s="5"/>
      <c r="Q27" s="91" t="str">
        <f t="shared" si="1"/>
        <v/>
      </c>
      <c r="R27" s="97"/>
      <c r="S27" s="86"/>
      <c r="T27" s="86"/>
      <c r="U27" s="86"/>
    </row>
    <row r="28" ht="71.25" customHeight="1">
      <c r="A28" s="4"/>
      <c r="B28" s="4"/>
      <c r="C28" s="4"/>
      <c r="D28" s="4"/>
      <c r="E28" s="86"/>
      <c r="F28" s="4"/>
      <c r="G28" s="4"/>
      <c r="H28" s="4"/>
      <c r="I28" s="86"/>
      <c r="J28" s="86"/>
      <c r="K28" s="86"/>
      <c r="L28" s="4"/>
      <c r="M28" s="97"/>
      <c r="N28" s="97"/>
      <c r="O28" s="98"/>
      <c r="P28" s="5"/>
      <c r="Q28" s="91" t="str">
        <f t="shared" si="1"/>
        <v/>
      </c>
      <c r="R28" s="97"/>
      <c r="S28" s="86"/>
      <c r="T28" s="86"/>
      <c r="U28" s="86"/>
    </row>
    <row r="29" ht="71.25" customHeight="1">
      <c r="A29" s="4"/>
      <c r="B29" s="4"/>
      <c r="C29" s="4"/>
      <c r="D29" s="4"/>
      <c r="E29" s="86"/>
      <c r="F29" s="4"/>
      <c r="G29" s="4"/>
      <c r="H29" s="4"/>
      <c r="I29" s="86"/>
      <c r="J29" s="86"/>
      <c r="K29" s="86"/>
      <c r="L29" s="4"/>
      <c r="M29" s="97"/>
      <c r="N29" s="97"/>
      <c r="O29" s="98"/>
      <c r="P29" s="5"/>
      <c r="Q29" s="91" t="str">
        <f t="shared" si="1"/>
        <v/>
      </c>
      <c r="R29" s="97"/>
      <c r="S29" s="86"/>
      <c r="T29" s="86"/>
      <c r="U29" s="86"/>
    </row>
    <row r="30" ht="71.25" customHeight="1">
      <c r="A30" s="4"/>
      <c r="B30" s="4"/>
      <c r="C30" s="4"/>
      <c r="D30" s="4"/>
      <c r="E30" s="86"/>
      <c r="F30" s="4"/>
      <c r="G30" s="4"/>
      <c r="H30" s="4"/>
      <c r="I30" s="86"/>
      <c r="J30" s="86"/>
      <c r="K30" s="86"/>
      <c r="L30" s="4"/>
      <c r="M30" s="97"/>
      <c r="N30" s="97"/>
      <c r="O30" s="98"/>
      <c r="P30" s="5"/>
      <c r="Q30" s="91" t="str">
        <f t="shared" si="1"/>
        <v/>
      </c>
      <c r="R30" s="97"/>
      <c r="S30" s="86"/>
      <c r="T30" s="86"/>
      <c r="U30" s="86"/>
    </row>
    <row r="31" ht="71.25" customHeight="1">
      <c r="A31" s="4"/>
      <c r="B31" s="4"/>
      <c r="C31" s="4"/>
      <c r="D31" s="4"/>
      <c r="E31" s="86"/>
      <c r="F31" s="4"/>
      <c r="G31" s="4"/>
      <c r="H31" s="4"/>
      <c r="I31" s="86"/>
      <c r="J31" s="86"/>
      <c r="K31" s="86"/>
      <c r="L31" s="4"/>
      <c r="M31" s="97"/>
      <c r="N31" s="97"/>
      <c r="O31" s="98"/>
      <c r="P31" s="5"/>
      <c r="Q31" s="91" t="str">
        <f t="shared" si="1"/>
        <v/>
      </c>
      <c r="R31" s="97"/>
      <c r="S31" s="86"/>
      <c r="T31" s="86"/>
      <c r="U31" s="86"/>
    </row>
    <row r="32" ht="71.25" customHeight="1">
      <c r="A32" s="4"/>
      <c r="B32" s="4"/>
      <c r="C32" s="4"/>
      <c r="D32" s="4"/>
      <c r="E32" s="86"/>
      <c r="F32" s="4"/>
      <c r="G32" s="4"/>
      <c r="H32" s="4"/>
      <c r="I32" s="86"/>
      <c r="J32" s="86"/>
      <c r="K32" s="86"/>
      <c r="L32" s="4"/>
      <c r="M32" s="97"/>
      <c r="N32" s="97"/>
      <c r="O32" s="98"/>
      <c r="P32" s="5"/>
      <c r="Q32" s="91" t="str">
        <f t="shared" si="1"/>
        <v/>
      </c>
      <c r="R32" s="97"/>
      <c r="S32" s="86"/>
      <c r="T32" s="86"/>
      <c r="U32" s="86"/>
    </row>
    <row r="33" ht="71.25" customHeight="1">
      <c r="A33" s="4"/>
      <c r="B33" s="4"/>
      <c r="C33" s="4"/>
      <c r="D33" s="4"/>
      <c r="E33" s="86"/>
      <c r="F33" s="4"/>
      <c r="G33" s="4"/>
      <c r="H33" s="4"/>
      <c r="I33" s="86"/>
      <c r="J33" s="86"/>
      <c r="K33" s="86"/>
      <c r="L33" s="4"/>
      <c r="M33" s="97"/>
      <c r="N33" s="97"/>
      <c r="O33" s="98"/>
      <c r="P33" s="5"/>
      <c r="Q33" s="91" t="str">
        <f t="shared" si="1"/>
        <v/>
      </c>
      <c r="R33" s="97"/>
      <c r="S33" s="86"/>
      <c r="T33" s="86"/>
      <c r="U33" s="86"/>
    </row>
    <row r="34" ht="71.25" customHeight="1">
      <c r="A34" s="4"/>
      <c r="B34" s="4"/>
      <c r="C34" s="4"/>
      <c r="D34" s="4"/>
      <c r="E34" s="86"/>
      <c r="F34" s="4"/>
      <c r="G34" s="4"/>
      <c r="H34" s="4"/>
      <c r="I34" s="86"/>
      <c r="J34" s="86"/>
      <c r="K34" s="86"/>
      <c r="L34" s="4"/>
      <c r="M34" s="97"/>
      <c r="N34" s="97"/>
      <c r="O34" s="98"/>
      <c r="P34" s="5"/>
      <c r="Q34" s="91" t="str">
        <f t="shared" si="1"/>
        <v/>
      </c>
      <c r="R34" s="97"/>
      <c r="S34" s="86"/>
      <c r="T34" s="86"/>
      <c r="U34" s="86"/>
    </row>
    <row r="35" ht="71.25" customHeight="1">
      <c r="A35" s="4"/>
      <c r="B35" s="4"/>
      <c r="C35" s="4"/>
      <c r="D35" s="4"/>
      <c r="E35" s="86"/>
      <c r="F35" s="4"/>
      <c r="G35" s="4"/>
      <c r="H35" s="4"/>
      <c r="I35" s="86"/>
      <c r="J35" s="86"/>
      <c r="K35" s="86"/>
      <c r="L35" s="4"/>
      <c r="M35" s="97"/>
      <c r="N35" s="97"/>
      <c r="O35" s="98"/>
      <c r="P35" s="5"/>
      <c r="Q35" s="91" t="str">
        <f t="shared" si="1"/>
        <v/>
      </c>
      <c r="R35" s="97"/>
      <c r="S35" s="86"/>
      <c r="T35" s="86"/>
      <c r="U35" s="86"/>
    </row>
    <row r="36" ht="71.25" customHeight="1">
      <c r="A36" s="4"/>
      <c r="B36" s="4"/>
      <c r="C36" s="4"/>
      <c r="D36" s="4"/>
      <c r="E36" s="86"/>
      <c r="F36" s="4"/>
      <c r="G36" s="4"/>
      <c r="H36" s="4"/>
      <c r="I36" s="86"/>
      <c r="J36" s="86"/>
      <c r="K36" s="86"/>
      <c r="L36" s="4"/>
      <c r="M36" s="97"/>
      <c r="N36" s="97"/>
      <c r="O36" s="98"/>
      <c r="P36" s="5"/>
      <c r="Q36" s="91" t="str">
        <f t="shared" si="1"/>
        <v/>
      </c>
      <c r="R36" s="97"/>
      <c r="S36" s="86"/>
      <c r="T36" s="86"/>
      <c r="U36" s="86"/>
    </row>
    <row r="37" ht="71.25" customHeight="1">
      <c r="A37" s="4"/>
      <c r="B37" s="4"/>
      <c r="C37" s="4"/>
      <c r="D37" s="4"/>
      <c r="E37" s="86"/>
      <c r="F37" s="4"/>
      <c r="G37" s="4"/>
      <c r="H37" s="4"/>
      <c r="I37" s="86"/>
      <c r="J37" s="86"/>
      <c r="K37" s="86"/>
      <c r="L37" s="4"/>
      <c r="M37" s="97"/>
      <c r="N37" s="97"/>
      <c r="O37" s="98"/>
      <c r="P37" s="5"/>
      <c r="Q37" s="91" t="str">
        <f t="shared" si="1"/>
        <v/>
      </c>
      <c r="R37" s="97"/>
      <c r="S37" s="86"/>
      <c r="T37" s="86"/>
      <c r="U37" s="86"/>
    </row>
    <row r="38" ht="71.25" customHeight="1">
      <c r="A38" s="4"/>
      <c r="B38" s="4"/>
      <c r="C38" s="4"/>
      <c r="D38" s="4"/>
      <c r="E38" s="86"/>
      <c r="F38" s="4"/>
      <c r="G38" s="4"/>
      <c r="H38" s="4"/>
      <c r="I38" s="86"/>
      <c r="J38" s="86"/>
      <c r="K38" s="86"/>
      <c r="L38" s="4"/>
      <c r="M38" s="97"/>
      <c r="N38" s="97"/>
      <c r="O38" s="98"/>
      <c r="P38" s="5"/>
      <c r="Q38" s="91" t="str">
        <f t="shared" si="1"/>
        <v/>
      </c>
      <c r="R38" s="97"/>
      <c r="S38" s="86"/>
      <c r="T38" s="86"/>
      <c r="U38" s="86"/>
    </row>
    <row r="39" ht="71.25" customHeight="1">
      <c r="A39" s="4"/>
      <c r="B39" s="4"/>
      <c r="C39" s="4"/>
      <c r="D39" s="4"/>
      <c r="E39" s="86"/>
      <c r="F39" s="4"/>
      <c r="G39" s="4"/>
      <c r="H39" s="4"/>
      <c r="I39" s="86"/>
      <c r="J39" s="86"/>
      <c r="K39" s="86"/>
      <c r="L39" s="4"/>
      <c r="M39" s="97"/>
      <c r="N39" s="97"/>
      <c r="O39" s="98"/>
      <c r="P39" s="5"/>
      <c r="Q39" s="91" t="str">
        <f t="shared" si="1"/>
        <v/>
      </c>
      <c r="R39" s="97"/>
      <c r="S39" s="86"/>
      <c r="T39" s="86"/>
      <c r="U39" s="86"/>
    </row>
    <row r="40" ht="71.25" customHeight="1">
      <c r="A40" s="4"/>
      <c r="B40" s="4"/>
      <c r="C40" s="4"/>
      <c r="D40" s="4"/>
      <c r="E40" s="86"/>
      <c r="F40" s="4"/>
      <c r="G40" s="4"/>
      <c r="H40" s="4"/>
      <c r="I40" s="86"/>
      <c r="J40" s="86"/>
      <c r="K40" s="86"/>
      <c r="L40" s="4"/>
      <c r="M40" s="97"/>
      <c r="N40" s="97"/>
      <c r="O40" s="98"/>
      <c r="P40" s="5"/>
      <c r="Q40" s="91" t="str">
        <f t="shared" si="1"/>
        <v/>
      </c>
      <c r="R40" s="97"/>
      <c r="S40" s="86"/>
      <c r="T40" s="86"/>
      <c r="U40" s="86"/>
    </row>
    <row r="41" ht="71.25" customHeight="1">
      <c r="A41" s="4"/>
      <c r="B41" s="4"/>
      <c r="C41" s="4"/>
      <c r="D41" s="4"/>
      <c r="E41" s="86"/>
      <c r="F41" s="4"/>
      <c r="G41" s="4"/>
      <c r="H41" s="4"/>
      <c r="I41" s="86"/>
      <c r="J41" s="86"/>
      <c r="K41" s="86"/>
      <c r="L41" s="4"/>
      <c r="M41" s="97"/>
      <c r="N41" s="97"/>
      <c r="O41" s="98"/>
      <c r="P41" s="5"/>
      <c r="Q41" s="91" t="str">
        <f t="shared" si="1"/>
        <v/>
      </c>
      <c r="R41" s="97"/>
      <c r="S41" s="86"/>
      <c r="T41" s="86"/>
      <c r="U41" s="86"/>
    </row>
    <row r="42" ht="71.25" customHeight="1">
      <c r="A42" s="4"/>
      <c r="B42" s="4"/>
      <c r="C42" s="4"/>
      <c r="D42" s="4"/>
      <c r="E42" s="86"/>
      <c r="F42" s="4"/>
      <c r="G42" s="4"/>
      <c r="H42" s="4"/>
      <c r="I42" s="86"/>
      <c r="J42" s="86"/>
      <c r="K42" s="86"/>
      <c r="L42" s="4"/>
      <c r="M42" s="97"/>
      <c r="N42" s="97"/>
      <c r="O42" s="98"/>
      <c r="P42" s="5"/>
      <c r="Q42" s="91" t="str">
        <f t="shared" si="1"/>
        <v/>
      </c>
      <c r="R42" s="97"/>
      <c r="S42" s="86"/>
      <c r="T42" s="86"/>
      <c r="U42" s="86"/>
    </row>
    <row r="43" ht="71.25" customHeight="1">
      <c r="A43" s="4"/>
      <c r="B43" s="4"/>
      <c r="C43" s="4"/>
      <c r="D43" s="4"/>
      <c r="E43" s="86"/>
      <c r="F43" s="4"/>
      <c r="G43" s="4"/>
      <c r="H43" s="4"/>
      <c r="I43" s="86"/>
      <c r="J43" s="86"/>
      <c r="K43" s="86"/>
      <c r="L43" s="4"/>
      <c r="M43" s="97"/>
      <c r="N43" s="97"/>
      <c r="O43" s="98"/>
      <c r="P43" s="5"/>
      <c r="Q43" s="91" t="str">
        <f t="shared" si="1"/>
        <v/>
      </c>
      <c r="R43" s="97"/>
      <c r="S43" s="86"/>
      <c r="T43" s="86"/>
      <c r="U43" s="86"/>
    </row>
    <row r="44" ht="71.25" customHeight="1">
      <c r="A44" s="4"/>
      <c r="B44" s="4"/>
      <c r="C44" s="4"/>
      <c r="D44" s="4"/>
      <c r="E44" s="86"/>
      <c r="F44" s="4"/>
      <c r="G44" s="4"/>
      <c r="H44" s="4"/>
      <c r="I44" s="86"/>
      <c r="J44" s="86"/>
      <c r="K44" s="86"/>
      <c r="L44" s="4"/>
      <c r="M44" s="97"/>
      <c r="N44" s="97"/>
      <c r="O44" s="98"/>
      <c r="P44" s="5"/>
      <c r="Q44" s="91" t="str">
        <f t="shared" si="1"/>
        <v/>
      </c>
      <c r="R44" s="97"/>
      <c r="S44" s="86"/>
      <c r="T44" s="86"/>
      <c r="U44" s="86"/>
    </row>
    <row r="45" ht="12.75" customHeight="1">
      <c r="A45" s="99"/>
      <c r="B45" s="99"/>
      <c r="C45" s="99"/>
      <c r="D45" s="99"/>
      <c r="E45" s="50"/>
      <c r="F45" s="99"/>
      <c r="G45" s="99"/>
      <c r="H45" s="99"/>
      <c r="I45" s="99"/>
      <c r="J45" s="99"/>
      <c r="K45" s="99"/>
      <c r="L45" s="99"/>
      <c r="M45" s="100"/>
      <c r="N45" s="100"/>
      <c r="O45" s="99"/>
      <c r="P45" s="101"/>
      <c r="Q45" s="99"/>
      <c r="R45" s="100"/>
      <c r="S45" s="99"/>
      <c r="T45" s="99"/>
      <c r="U45" s="99"/>
    </row>
    <row r="46" ht="12.75" customHeight="1">
      <c r="A46" s="99"/>
      <c r="B46" s="99"/>
      <c r="C46" s="99"/>
      <c r="D46" s="99"/>
      <c r="E46" s="50"/>
      <c r="F46" s="99"/>
      <c r="G46" s="99"/>
      <c r="H46" s="99"/>
      <c r="I46" s="99"/>
      <c r="J46" s="99"/>
      <c r="K46" s="99"/>
      <c r="L46" s="99"/>
      <c r="M46" s="100"/>
      <c r="N46" s="100"/>
      <c r="O46" s="99"/>
      <c r="P46" s="101"/>
      <c r="Q46" s="99"/>
      <c r="R46" s="100"/>
      <c r="S46" s="99"/>
      <c r="T46" s="99"/>
      <c r="U46" s="99"/>
    </row>
    <row r="47" ht="12.75" customHeight="1">
      <c r="A47" s="99"/>
      <c r="B47" s="99"/>
      <c r="C47" s="99"/>
      <c r="D47" s="99"/>
      <c r="E47" s="50"/>
      <c r="F47" s="99"/>
      <c r="G47" s="99"/>
      <c r="H47" s="99"/>
      <c r="I47" s="99"/>
      <c r="J47" s="99"/>
      <c r="K47" s="99"/>
      <c r="L47" s="99"/>
      <c r="M47" s="100"/>
      <c r="N47" s="100"/>
      <c r="O47" s="99"/>
      <c r="P47" s="101"/>
      <c r="Q47" s="99"/>
      <c r="R47" s="100"/>
      <c r="S47" s="99"/>
      <c r="T47" s="99"/>
      <c r="U47" s="99"/>
    </row>
    <row r="48" ht="12.75" customHeight="1">
      <c r="A48" s="99"/>
      <c r="B48" s="99"/>
      <c r="C48" s="99"/>
      <c r="D48" s="99"/>
      <c r="E48" s="50"/>
      <c r="F48" s="99"/>
      <c r="G48" s="99"/>
      <c r="H48" s="99"/>
      <c r="I48" s="99"/>
      <c r="J48" s="99"/>
      <c r="K48" s="99"/>
      <c r="L48" s="99"/>
      <c r="M48" s="100"/>
      <c r="N48" s="100"/>
      <c r="O48" s="99"/>
      <c r="P48" s="101"/>
      <c r="Q48" s="99"/>
      <c r="R48" s="100"/>
      <c r="S48" s="99"/>
      <c r="T48" s="99"/>
      <c r="U48" s="99"/>
    </row>
    <row r="49" ht="12.75" customHeight="1">
      <c r="A49" s="99"/>
      <c r="B49" s="99"/>
      <c r="C49" s="99"/>
      <c r="D49" s="99"/>
      <c r="E49" s="50"/>
      <c r="F49" s="99"/>
      <c r="G49" s="99"/>
      <c r="H49" s="99"/>
      <c r="I49" s="99"/>
      <c r="J49" s="99"/>
      <c r="K49" s="99"/>
      <c r="L49" s="99"/>
      <c r="M49" s="100"/>
      <c r="N49" s="100"/>
      <c r="O49" s="99"/>
      <c r="P49" s="101"/>
      <c r="Q49" s="99"/>
      <c r="R49" s="100"/>
      <c r="S49" s="99"/>
      <c r="T49" s="99"/>
      <c r="U49" s="99"/>
    </row>
    <row r="50" ht="12.75" customHeight="1">
      <c r="A50" s="99"/>
      <c r="B50" s="99"/>
      <c r="C50" s="99"/>
      <c r="D50" s="99"/>
      <c r="E50" s="50"/>
      <c r="F50" s="99"/>
      <c r="G50" s="99"/>
      <c r="H50" s="99"/>
      <c r="I50" s="99"/>
      <c r="J50" s="99"/>
      <c r="K50" s="99"/>
      <c r="L50" s="99"/>
      <c r="M50" s="100"/>
      <c r="N50" s="100"/>
      <c r="O50" s="99"/>
      <c r="P50" s="101"/>
      <c r="Q50" s="99"/>
      <c r="R50" s="100"/>
      <c r="S50" s="99"/>
      <c r="T50" s="99"/>
      <c r="U50" s="99"/>
    </row>
    <row r="51" ht="12.75" customHeight="1">
      <c r="A51" s="99"/>
      <c r="B51" s="99"/>
      <c r="C51" s="99"/>
      <c r="D51" s="99"/>
      <c r="E51" s="50"/>
      <c r="F51" s="99"/>
      <c r="G51" s="99"/>
      <c r="H51" s="99"/>
      <c r="I51" s="99"/>
      <c r="J51" s="99"/>
      <c r="K51" s="99"/>
      <c r="L51" s="99"/>
      <c r="M51" s="100"/>
      <c r="N51" s="100"/>
      <c r="O51" s="99"/>
      <c r="P51" s="101"/>
      <c r="Q51" s="99"/>
      <c r="R51" s="100"/>
      <c r="S51" s="99"/>
      <c r="T51" s="99"/>
      <c r="U51" s="99"/>
    </row>
    <row r="52" ht="12.75" customHeight="1">
      <c r="A52" s="99"/>
      <c r="B52" s="99"/>
      <c r="C52" s="99"/>
      <c r="D52" s="99"/>
      <c r="E52" s="50"/>
      <c r="F52" s="99"/>
      <c r="G52" s="99"/>
      <c r="H52" s="99"/>
      <c r="I52" s="99"/>
      <c r="J52" s="99"/>
      <c r="K52" s="99"/>
      <c r="L52" s="99"/>
      <c r="M52" s="100"/>
      <c r="N52" s="100"/>
      <c r="O52" s="99"/>
      <c r="P52" s="101"/>
      <c r="Q52" s="99"/>
      <c r="R52" s="100"/>
      <c r="S52" s="99"/>
      <c r="T52" s="99"/>
      <c r="U52" s="99"/>
    </row>
    <row r="53" ht="12.75" customHeight="1">
      <c r="A53" s="99"/>
      <c r="B53" s="99"/>
      <c r="C53" s="99"/>
      <c r="D53" s="99"/>
      <c r="E53" s="50"/>
      <c r="F53" s="99"/>
      <c r="G53" s="99"/>
      <c r="H53" s="99"/>
      <c r="I53" s="99"/>
      <c r="J53" s="99"/>
      <c r="K53" s="99"/>
      <c r="L53" s="99"/>
      <c r="M53" s="100"/>
      <c r="N53" s="100"/>
      <c r="O53" s="99"/>
      <c r="P53" s="101"/>
      <c r="Q53" s="99"/>
      <c r="R53" s="100"/>
      <c r="S53" s="99"/>
      <c r="T53" s="99"/>
      <c r="U53" s="99"/>
    </row>
    <row r="54" ht="12.75" customHeight="1">
      <c r="A54" s="99"/>
      <c r="B54" s="99"/>
      <c r="C54" s="99"/>
      <c r="D54" s="99"/>
      <c r="E54" s="50"/>
      <c r="F54" s="99"/>
      <c r="G54" s="99"/>
      <c r="H54" s="99"/>
      <c r="I54" s="99"/>
      <c r="J54" s="99"/>
      <c r="K54" s="99"/>
      <c r="L54" s="99"/>
      <c r="M54" s="100"/>
      <c r="N54" s="100"/>
      <c r="O54" s="99"/>
      <c r="P54" s="101"/>
      <c r="Q54" s="99"/>
      <c r="R54" s="100"/>
      <c r="S54" s="99"/>
      <c r="T54" s="99"/>
      <c r="U54" s="99"/>
    </row>
    <row r="55" ht="12.75" customHeight="1">
      <c r="A55" s="99"/>
      <c r="B55" s="99"/>
      <c r="C55" s="99"/>
      <c r="D55" s="99"/>
      <c r="E55" s="50"/>
      <c r="F55" s="99"/>
      <c r="G55" s="99"/>
      <c r="H55" s="99"/>
      <c r="I55" s="99"/>
      <c r="J55" s="99"/>
      <c r="K55" s="99"/>
      <c r="L55" s="99"/>
      <c r="M55" s="100"/>
      <c r="N55" s="100"/>
      <c r="O55" s="99"/>
      <c r="P55" s="101"/>
      <c r="Q55" s="99"/>
      <c r="R55" s="100"/>
      <c r="S55" s="99"/>
      <c r="T55" s="99"/>
      <c r="U55" s="99"/>
    </row>
    <row r="56" ht="12.75" customHeight="1">
      <c r="A56" s="99"/>
      <c r="B56" s="99"/>
      <c r="C56" s="99"/>
      <c r="D56" s="99"/>
      <c r="E56" s="50"/>
      <c r="F56" s="99"/>
      <c r="G56" s="99"/>
      <c r="H56" s="99"/>
      <c r="I56" s="99"/>
      <c r="J56" s="99"/>
      <c r="K56" s="99"/>
      <c r="L56" s="99"/>
      <c r="M56" s="100"/>
      <c r="N56" s="100"/>
      <c r="O56" s="99"/>
      <c r="P56" s="101"/>
      <c r="Q56" s="99"/>
      <c r="R56" s="100"/>
      <c r="S56" s="99"/>
      <c r="T56" s="99"/>
      <c r="U56" s="99"/>
    </row>
    <row r="57" ht="12.75" customHeight="1">
      <c r="A57" s="99"/>
      <c r="B57" s="99"/>
      <c r="C57" s="99"/>
      <c r="D57" s="99"/>
      <c r="E57" s="50"/>
      <c r="F57" s="99"/>
      <c r="G57" s="99"/>
      <c r="H57" s="99"/>
      <c r="I57" s="99"/>
      <c r="J57" s="99"/>
      <c r="K57" s="99"/>
      <c r="L57" s="99"/>
      <c r="M57" s="100"/>
      <c r="N57" s="100"/>
      <c r="O57" s="99"/>
      <c r="P57" s="101"/>
      <c r="Q57" s="99"/>
      <c r="R57" s="100"/>
      <c r="S57" s="99"/>
      <c r="T57" s="99"/>
      <c r="U57" s="99"/>
    </row>
    <row r="58" ht="12.75" customHeight="1">
      <c r="A58" s="99"/>
      <c r="B58" s="99"/>
      <c r="C58" s="99"/>
      <c r="D58" s="99"/>
      <c r="E58" s="50"/>
      <c r="F58" s="99"/>
      <c r="G58" s="99"/>
      <c r="H58" s="99"/>
      <c r="I58" s="99"/>
      <c r="J58" s="99"/>
      <c r="K58" s="99"/>
      <c r="L58" s="99"/>
      <c r="M58" s="100"/>
      <c r="N58" s="100"/>
      <c r="O58" s="99"/>
      <c r="P58" s="101"/>
      <c r="Q58" s="99"/>
      <c r="R58" s="100"/>
      <c r="S58" s="99"/>
      <c r="T58" s="99"/>
      <c r="U58" s="99"/>
    </row>
    <row r="59" ht="12.75" customHeight="1">
      <c r="A59" s="99"/>
      <c r="B59" s="99"/>
      <c r="C59" s="99"/>
      <c r="D59" s="99"/>
      <c r="E59" s="50"/>
      <c r="F59" s="99"/>
      <c r="G59" s="99"/>
      <c r="H59" s="99"/>
      <c r="I59" s="99"/>
      <c r="J59" s="99"/>
      <c r="K59" s="99"/>
      <c r="L59" s="99"/>
      <c r="M59" s="100"/>
      <c r="N59" s="100"/>
      <c r="O59" s="99"/>
      <c r="P59" s="101"/>
      <c r="Q59" s="99"/>
      <c r="R59" s="100"/>
      <c r="S59" s="99"/>
      <c r="T59" s="99"/>
      <c r="U59" s="99"/>
    </row>
    <row r="60" ht="12.75" customHeight="1">
      <c r="A60" s="99"/>
      <c r="B60" s="99"/>
      <c r="C60" s="99"/>
      <c r="D60" s="99"/>
      <c r="E60" s="50"/>
      <c r="F60" s="99"/>
      <c r="G60" s="99"/>
      <c r="H60" s="99"/>
      <c r="I60" s="99"/>
      <c r="J60" s="99"/>
      <c r="K60" s="99"/>
      <c r="L60" s="99"/>
      <c r="M60" s="100"/>
      <c r="N60" s="100"/>
      <c r="O60" s="99"/>
      <c r="P60" s="101"/>
      <c r="Q60" s="99"/>
      <c r="R60" s="100"/>
      <c r="S60" s="99"/>
      <c r="T60" s="99"/>
      <c r="U60" s="99"/>
    </row>
    <row r="61" ht="12.75" customHeight="1">
      <c r="A61" s="99"/>
      <c r="B61" s="99"/>
      <c r="C61" s="99"/>
      <c r="D61" s="99"/>
      <c r="E61" s="50"/>
      <c r="F61" s="99"/>
      <c r="G61" s="99"/>
      <c r="H61" s="99"/>
      <c r="I61" s="99"/>
      <c r="J61" s="99"/>
      <c r="K61" s="99"/>
      <c r="L61" s="99"/>
      <c r="M61" s="100"/>
      <c r="N61" s="100"/>
      <c r="O61" s="99"/>
      <c r="P61" s="101"/>
      <c r="Q61" s="99"/>
      <c r="R61" s="100"/>
      <c r="S61" s="99"/>
      <c r="T61" s="99"/>
      <c r="U61" s="99"/>
    </row>
    <row r="62" ht="12.75" customHeight="1">
      <c r="A62" s="99"/>
      <c r="B62" s="99"/>
      <c r="C62" s="99"/>
      <c r="D62" s="99"/>
      <c r="E62" s="50"/>
      <c r="F62" s="99"/>
      <c r="G62" s="99"/>
      <c r="H62" s="99"/>
      <c r="I62" s="99"/>
      <c r="J62" s="99"/>
      <c r="K62" s="99"/>
      <c r="L62" s="99"/>
      <c r="M62" s="100"/>
      <c r="N62" s="100"/>
      <c r="O62" s="99"/>
      <c r="P62" s="101"/>
      <c r="Q62" s="99"/>
      <c r="R62" s="100"/>
      <c r="S62" s="99"/>
      <c r="T62" s="99"/>
      <c r="U62" s="99"/>
    </row>
    <row r="63" ht="12.75" customHeight="1">
      <c r="A63" s="99"/>
      <c r="B63" s="99"/>
      <c r="C63" s="99"/>
      <c r="D63" s="99"/>
      <c r="E63" s="50"/>
      <c r="F63" s="99"/>
      <c r="G63" s="99"/>
      <c r="H63" s="99"/>
      <c r="I63" s="99"/>
      <c r="J63" s="99"/>
      <c r="K63" s="99"/>
      <c r="L63" s="99"/>
      <c r="M63" s="100"/>
      <c r="N63" s="100"/>
      <c r="O63" s="99"/>
      <c r="P63" s="101"/>
      <c r="Q63" s="99"/>
      <c r="R63" s="100"/>
      <c r="S63" s="99"/>
      <c r="T63" s="99"/>
      <c r="U63" s="99"/>
    </row>
    <row r="64" ht="12.75" customHeight="1">
      <c r="A64" s="99"/>
      <c r="B64" s="99"/>
      <c r="C64" s="99"/>
      <c r="D64" s="99"/>
      <c r="E64" s="50"/>
      <c r="F64" s="99"/>
      <c r="G64" s="99"/>
      <c r="H64" s="99"/>
      <c r="I64" s="99"/>
      <c r="J64" s="99"/>
      <c r="K64" s="99"/>
      <c r="L64" s="99"/>
      <c r="M64" s="100"/>
      <c r="N64" s="100"/>
      <c r="O64" s="99"/>
      <c r="P64" s="101"/>
      <c r="Q64" s="99"/>
      <c r="R64" s="100"/>
      <c r="S64" s="99"/>
      <c r="T64" s="99"/>
      <c r="U64" s="99"/>
    </row>
    <row r="65" ht="12.75" customHeight="1">
      <c r="A65" s="99"/>
      <c r="B65" s="99"/>
      <c r="C65" s="99"/>
      <c r="D65" s="99"/>
      <c r="E65" s="50"/>
      <c r="F65" s="99"/>
      <c r="G65" s="99"/>
      <c r="H65" s="99"/>
      <c r="I65" s="99"/>
      <c r="J65" s="99"/>
      <c r="K65" s="99"/>
      <c r="L65" s="99"/>
      <c r="M65" s="100"/>
      <c r="N65" s="100"/>
      <c r="O65" s="99"/>
      <c r="P65" s="101"/>
      <c r="Q65" s="99"/>
      <c r="R65" s="100"/>
      <c r="S65" s="99"/>
      <c r="T65" s="99"/>
      <c r="U65" s="99"/>
    </row>
    <row r="66" ht="12.75" customHeight="1">
      <c r="A66" s="99"/>
      <c r="B66" s="99"/>
      <c r="C66" s="99"/>
      <c r="D66" s="99"/>
      <c r="E66" s="50"/>
      <c r="F66" s="99"/>
      <c r="G66" s="99"/>
      <c r="H66" s="99"/>
      <c r="I66" s="99"/>
      <c r="J66" s="99"/>
      <c r="K66" s="99"/>
      <c r="L66" s="99"/>
      <c r="M66" s="100"/>
      <c r="N66" s="100"/>
      <c r="O66" s="99"/>
      <c r="P66" s="101"/>
      <c r="Q66" s="99"/>
      <c r="R66" s="100"/>
      <c r="S66" s="99"/>
      <c r="T66" s="99"/>
      <c r="U66" s="99"/>
    </row>
    <row r="67" ht="12.75" customHeight="1">
      <c r="A67" s="99"/>
      <c r="B67" s="99"/>
      <c r="C67" s="99"/>
      <c r="D67" s="99"/>
      <c r="E67" s="50"/>
      <c r="F67" s="99"/>
      <c r="G67" s="99"/>
      <c r="H67" s="99"/>
      <c r="I67" s="99"/>
      <c r="J67" s="99"/>
      <c r="K67" s="99"/>
      <c r="L67" s="99"/>
      <c r="M67" s="100"/>
      <c r="N67" s="100"/>
      <c r="O67" s="99"/>
      <c r="P67" s="101"/>
      <c r="Q67" s="99"/>
      <c r="R67" s="100"/>
      <c r="S67" s="99"/>
      <c r="T67" s="99"/>
      <c r="U67" s="99"/>
    </row>
    <row r="68" ht="12.75" customHeight="1">
      <c r="A68" s="99"/>
      <c r="B68" s="99"/>
      <c r="C68" s="99"/>
      <c r="D68" s="99"/>
      <c r="E68" s="50"/>
      <c r="F68" s="99"/>
      <c r="G68" s="99"/>
      <c r="H68" s="99"/>
      <c r="I68" s="99"/>
      <c r="J68" s="99"/>
      <c r="K68" s="99"/>
      <c r="L68" s="99"/>
      <c r="M68" s="100"/>
      <c r="N68" s="100"/>
      <c r="O68" s="99"/>
      <c r="P68" s="101"/>
      <c r="Q68" s="99"/>
      <c r="R68" s="100"/>
      <c r="S68" s="99"/>
      <c r="T68" s="99"/>
      <c r="U68" s="99"/>
    </row>
    <row r="69" ht="12.75" customHeight="1">
      <c r="A69" s="99"/>
      <c r="B69" s="99"/>
      <c r="C69" s="99"/>
      <c r="D69" s="99"/>
      <c r="E69" s="50"/>
      <c r="F69" s="99"/>
      <c r="G69" s="99"/>
      <c r="H69" s="99"/>
      <c r="I69" s="99"/>
      <c r="J69" s="99"/>
      <c r="K69" s="99"/>
      <c r="L69" s="99"/>
      <c r="M69" s="100"/>
      <c r="N69" s="100"/>
      <c r="O69" s="99"/>
      <c r="P69" s="101"/>
      <c r="Q69" s="99"/>
      <c r="R69" s="100"/>
      <c r="S69" s="99"/>
      <c r="T69" s="99"/>
      <c r="U69" s="99"/>
    </row>
    <row r="70" ht="12.75" customHeight="1">
      <c r="A70" s="99"/>
      <c r="B70" s="99"/>
      <c r="C70" s="99"/>
      <c r="D70" s="99"/>
      <c r="E70" s="50"/>
      <c r="F70" s="99"/>
      <c r="G70" s="99"/>
      <c r="H70" s="99"/>
      <c r="I70" s="99"/>
      <c r="J70" s="99"/>
      <c r="K70" s="99"/>
      <c r="L70" s="99"/>
      <c r="M70" s="100"/>
      <c r="N70" s="100"/>
      <c r="O70" s="99"/>
      <c r="P70" s="101"/>
      <c r="Q70" s="99"/>
      <c r="R70" s="100"/>
      <c r="S70" s="99"/>
      <c r="T70" s="99"/>
      <c r="U70" s="99"/>
    </row>
    <row r="71" ht="12.75" customHeight="1">
      <c r="A71" s="99"/>
      <c r="B71" s="99"/>
      <c r="C71" s="99"/>
      <c r="D71" s="99"/>
      <c r="E71" s="50"/>
      <c r="F71" s="99"/>
      <c r="G71" s="99"/>
      <c r="H71" s="99"/>
      <c r="I71" s="99"/>
      <c r="J71" s="99"/>
      <c r="K71" s="99"/>
      <c r="L71" s="99"/>
      <c r="M71" s="100"/>
      <c r="N71" s="100"/>
      <c r="O71" s="99"/>
      <c r="P71" s="101"/>
      <c r="Q71" s="99"/>
      <c r="R71" s="100"/>
      <c r="S71" s="99"/>
      <c r="T71" s="99"/>
      <c r="U71" s="99"/>
    </row>
    <row r="72" ht="12.75" customHeight="1">
      <c r="A72" s="99"/>
      <c r="B72" s="99"/>
      <c r="C72" s="99"/>
      <c r="D72" s="99"/>
      <c r="E72" s="50"/>
      <c r="F72" s="99"/>
      <c r="G72" s="99"/>
      <c r="H72" s="99"/>
      <c r="I72" s="99"/>
      <c r="J72" s="99"/>
      <c r="K72" s="99"/>
      <c r="L72" s="99"/>
      <c r="M72" s="100"/>
      <c r="N72" s="100"/>
      <c r="O72" s="99"/>
      <c r="P72" s="101"/>
      <c r="Q72" s="99"/>
      <c r="R72" s="100"/>
      <c r="S72" s="99"/>
      <c r="T72" s="99"/>
      <c r="U72" s="99"/>
    </row>
    <row r="73" ht="12.75" customHeight="1">
      <c r="A73" s="99"/>
      <c r="B73" s="99"/>
      <c r="C73" s="99"/>
      <c r="D73" s="99"/>
      <c r="E73" s="50"/>
      <c r="F73" s="99"/>
      <c r="G73" s="99"/>
      <c r="H73" s="99"/>
      <c r="I73" s="99"/>
      <c r="J73" s="99"/>
      <c r="K73" s="99"/>
      <c r="L73" s="99"/>
      <c r="M73" s="100"/>
      <c r="N73" s="100"/>
      <c r="O73" s="99"/>
      <c r="P73" s="101"/>
      <c r="Q73" s="99"/>
      <c r="R73" s="100"/>
      <c r="S73" s="99"/>
      <c r="T73" s="99"/>
      <c r="U73" s="99"/>
    </row>
    <row r="74" ht="12.75" customHeight="1">
      <c r="A74" s="99"/>
      <c r="B74" s="99"/>
      <c r="C74" s="99"/>
      <c r="D74" s="99"/>
      <c r="E74" s="50"/>
      <c r="F74" s="99"/>
      <c r="G74" s="99"/>
      <c r="H74" s="99"/>
      <c r="I74" s="99"/>
      <c r="J74" s="99"/>
      <c r="K74" s="99"/>
      <c r="L74" s="99"/>
      <c r="M74" s="100"/>
      <c r="N74" s="100"/>
      <c r="O74" s="99"/>
      <c r="P74" s="101"/>
      <c r="Q74" s="99"/>
      <c r="R74" s="100"/>
      <c r="S74" s="99"/>
      <c r="T74" s="99"/>
      <c r="U74" s="99"/>
    </row>
    <row r="75" ht="12.75" customHeight="1">
      <c r="A75" s="99"/>
      <c r="B75" s="99"/>
      <c r="C75" s="99"/>
      <c r="D75" s="99"/>
      <c r="E75" s="50"/>
      <c r="F75" s="99"/>
      <c r="G75" s="99"/>
      <c r="H75" s="99"/>
      <c r="I75" s="99"/>
      <c r="J75" s="99"/>
      <c r="K75" s="99"/>
      <c r="L75" s="99"/>
      <c r="M75" s="100"/>
      <c r="N75" s="100"/>
      <c r="O75" s="99"/>
      <c r="P75" s="101"/>
      <c r="Q75" s="99"/>
      <c r="R75" s="100"/>
      <c r="S75" s="99"/>
      <c r="T75" s="99"/>
      <c r="U75" s="99"/>
    </row>
    <row r="76" ht="12.75" customHeight="1">
      <c r="A76" s="99"/>
      <c r="B76" s="99"/>
      <c r="C76" s="99"/>
      <c r="D76" s="99"/>
      <c r="E76" s="50"/>
      <c r="F76" s="99"/>
      <c r="G76" s="99"/>
      <c r="H76" s="99"/>
      <c r="I76" s="99"/>
      <c r="J76" s="99"/>
      <c r="K76" s="99"/>
      <c r="L76" s="99"/>
      <c r="M76" s="100"/>
      <c r="N76" s="100"/>
      <c r="O76" s="99"/>
      <c r="P76" s="101"/>
      <c r="Q76" s="99"/>
      <c r="R76" s="100"/>
      <c r="S76" s="99"/>
      <c r="T76" s="99"/>
      <c r="U76" s="99"/>
    </row>
    <row r="77" ht="12.75" customHeight="1">
      <c r="A77" s="99"/>
      <c r="B77" s="99"/>
      <c r="C77" s="99"/>
      <c r="D77" s="99"/>
      <c r="E77" s="50"/>
      <c r="F77" s="99"/>
      <c r="G77" s="99"/>
      <c r="H77" s="99"/>
      <c r="I77" s="99"/>
      <c r="J77" s="99"/>
      <c r="K77" s="99"/>
      <c r="L77" s="99"/>
      <c r="M77" s="100"/>
      <c r="N77" s="100"/>
      <c r="O77" s="99"/>
      <c r="P77" s="101"/>
      <c r="Q77" s="99"/>
      <c r="R77" s="100"/>
      <c r="S77" s="99"/>
      <c r="T77" s="99"/>
      <c r="U77" s="99"/>
    </row>
    <row r="78" ht="12.75" customHeight="1">
      <c r="A78" s="99"/>
      <c r="B78" s="99"/>
      <c r="C78" s="99"/>
      <c r="D78" s="99"/>
      <c r="E78" s="50"/>
      <c r="F78" s="99"/>
      <c r="G78" s="99"/>
      <c r="H78" s="99"/>
      <c r="I78" s="99"/>
      <c r="J78" s="99"/>
      <c r="K78" s="99"/>
      <c r="L78" s="99"/>
      <c r="M78" s="100"/>
      <c r="N78" s="100"/>
      <c r="O78" s="99"/>
      <c r="P78" s="101"/>
      <c r="Q78" s="99"/>
      <c r="R78" s="100"/>
      <c r="S78" s="99"/>
      <c r="T78" s="99"/>
      <c r="U78" s="99"/>
    </row>
    <row r="79" ht="12.75" customHeight="1">
      <c r="A79" s="99"/>
      <c r="B79" s="99"/>
      <c r="C79" s="99"/>
      <c r="D79" s="99"/>
      <c r="E79" s="50"/>
      <c r="F79" s="99"/>
      <c r="G79" s="99"/>
      <c r="H79" s="99"/>
      <c r="I79" s="99"/>
      <c r="J79" s="99"/>
      <c r="K79" s="99"/>
      <c r="L79" s="99"/>
      <c r="M79" s="100"/>
      <c r="N79" s="100"/>
      <c r="O79" s="99"/>
      <c r="P79" s="101"/>
      <c r="Q79" s="99"/>
      <c r="R79" s="100"/>
      <c r="S79" s="99"/>
      <c r="T79" s="99"/>
      <c r="U79" s="99"/>
    </row>
    <row r="80" ht="12.75" customHeight="1">
      <c r="A80" s="99"/>
      <c r="B80" s="99"/>
      <c r="C80" s="99"/>
      <c r="D80" s="99"/>
      <c r="E80" s="50"/>
      <c r="F80" s="99"/>
      <c r="G80" s="99"/>
      <c r="H80" s="99"/>
      <c r="I80" s="99"/>
      <c r="J80" s="99"/>
      <c r="K80" s="99"/>
      <c r="L80" s="99"/>
      <c r="M80" s="100"/>
      <c r="N80" s="100"/>
      <c r="O80" s="99"/>
      <c r="P80" s="101"/>
      <c r="Q80" s="99"/>
      <c r="R80" s="100"/>
      <c r="S80" s="99"/>
      <c r="T80" s="99"/>
      <c r="U80" s="99"/>
    </row>
    <row r="81" ht="12.75" customHeight="1">
      <c r="A81" s="99"/>
      <c r="B81" s="99"/>
      <c r="C81" s="99"/>
      <c r="D81" s="99"/>
      <c r="E81" s="50"/>
      <c r="F81" s="99"/>
      <c r="G81" s="99"/>
      <c r="H81" s="99"/>
      <c r="I81" s="99"/>
      <c r="J81" s="99"/>
      <c r="K81" s="99"/>
      <c r="L81" s="99"/>
      <c r="M81" s="100"/>
      <c r="N81" s="100"/>
      <c r="O81" s="99"/>
      <c r="P81" s="101"/>
      <c r="Q81" s="99"/>
      <c r="R81" s="100"/>
      <c r="S81" s="99"/>
      <c r="T81" s="99"/>
      <c r="U81" s="99"/>
    </row>
    <row r="82" ht="12.75" customHeight="1">
      <c r="A82" s="99"/>
      <c r="B82" s="99"/>
      <c r="C82" s="99"/>
      <c r="D82" s="99"/>
      <c r="E82" s="50"/>
      <c r="F82" s="99"/>
      <c r="G82" s="99"/>
      <c r="H82" s="99"/>
      <c r="I82" s="99"/>
      <c r="J82" s="99"/>
      <c r="K82" s="99"/>
      <c r="L82" s="99"/>
      <c r="M82" s="100"/>
      <c r="N82" s="100"/>
      <c r="O82" s="99"/>
      <c r="P82" s="101"/>
      <c r="Q82" s="99"/>
      <c r="R82" s="100"/>
      <c r="S82" s="99"/>
      <c r="T82" s="99"/>
      <c r="U82" s="99"/>
    </row>
    <row r="83" ht="12.75" customHeight="1">
      <c r="A83" s="99"/>
      <c r="B83" s="99"/>
      <c r="C83" s="99"/>
      <c r="D83" s="99"/>
      <c r="E83" s="50"/>
      <c r="F83" s="99"/>
      <c r="G83" s="99"/>
      <c r="H83" s="99"/>
      <c r="I83" s="99"/>
      <c r="J83" s="99"/>
      <c r="K83" s="99"/>
      <c r="L83" s="99"/>
      <c r="M83" s="100"/>
      <c r="N83" s="100"/>
      <c r="O83" s="99"/>
      <c r="P83" s="101"/>
      <c r="Q83" s="99"/>
      <c r="R83" s="100"/>
      <c r="S83" s="99"/>
      <c r="T83" s="99"/>
      <c r="U83" s="99"/>
    </row>
    <row r="84" ht="12.75" customHeight="1">
      <c r="A84" s="99"/>
      <c r="B84" s="99"/>
      <c r="C84" s="99"/>
      <c r="D84" s="99"/>
      <c r="E84" s="50"/>
      <c r="F84" s="99"/>
      <c r="G84" s="99"/>
      <c r="H84" s="99"/>
      <c r="I84" s="99"/>
      <c r="J84" s="99"/>
      <c r="K84" s="99"/>
      <c r="L84" s="99"/>
      <c r="M84" s="100"/>
      <c r="N84" s="100"/>
      <c r="O84" s="99"/>
      <c r="P84" s="101"/>
      <c r="Q84" s="99"/>
      <c r="R84" s="100"/>
      <c r="S84" s="99"/>
      <c r="T84" s="99"/>
      <c r="U84" s="99"/>
    </row>
    <row r="85" ht="12.75" customHeight="1">
      <c r="A85" s="99"/>
      <c r="B85" s="99"/>
      <c r="C85" s="99"/>
      <c r="D85" s="99"/>
      <c r="E85" s="50"/>
      <c r="F85" s="99"/>
      <c r="G85" s="99"/>
      <c r="H85" s="99"/>
      <c r="I85" s="99"/>
      <c r="J85" s="99"/>
      <c r="K85" s="99"/>
      <c r="L85" s="99"/>
      <c r="M85" s="100"/>
      <c r="N85" s="100"/>
      <c r="O85" s="99"/>
      <c r="P85" s="101"/>
      <c r="Q85" s="99"/>
      <c r="R85" s="100"/>
      <c r="S85" s="99"/>
      <c r="T85" s="99"/>
      <c r="U85" s="99"/>
    </row>
    <row r="86" ht="12.75" customHeight="1">
      <c r="A86" s="99"/>
      <c r="B86" s="99"/>
      <c r="C86" s="99"/>
      <c r="D86" s="99"/>
      <c r="E86" s="50"/>
      <c r="F86" s="99"/>
      <c r="G86" s="99"/>
      <c r="H86" s="99"/>
      <c r="I86" s="99"/>
      <c r="J86" s="99"/>
      <c r="K86" s="99"/>
      <c r="L86" s="99"/>
      <c r="M86" s="100"/>
      <c r="N86" s="100"/>
      <c r="O86" s="99"/>
      <c r="P86" s="101"/>
      <c r="Q86" s="99"/>
      <c r="R86" s="100"/>
      <c r="S86" s="99"/>
      <c r="T86" s="99"/>
      <c r="U86" s="99"/>
    </row>
    <row r="87" ht="12.75" customHeight="1">
      <c r="A87" s="99"/>
      <c r="B87" s="99"/>
      <c r="C87" s="99"/>
      <c r="D87" s="99"/>
      <c r="E87" s="50"/>
      <c r="F87" s="99"/>
      <c r="G87" s="99"/>
      <c r="H87" s="99"/>
      <c r="I87" s="99"/>
      <c r="J87" s="99"/>
      <c r="K87" s="99"/>
      <c r="L87" s="99"/>
      <c r="M87" s="100"/>
      <c r="N87" s="100"/>
      <c r="O87" s="99"/>
      <c r="P87" s="101"/>
      <c r="Q87" s="99"/>
      <c r="R87" s="100"/>
      <c r="S87" s="99"/>
      <c r="T87" s="99"/>
      <c r="U87" s="99"/>
    </row>
    <row r="88" ht="12.75" customHeight="1">
      <c r="A88" s="99"/>
      <c r="B88" s="99"/>
      <c r="C88" s="99"/>
      <c r="D88" s="99"/>
      <c r="E88" s="50"/>
      <c r="F88" s="99"/>
      <c r="G88" s="99"/>
      <c r="H88" s="99"/>
      <c r="I88" s="99"/>
      <c r="J88" s="99"/>
      <c r="K88" s="99"/>
      <c r="L88" s="99"/>
      <c r="M88" s="100"/>
      <c r="N88" s="100"/>
      <c r="O88" s="99"/>
      <c r="P88" s="101"/>
      <c r="Q88" s="99"/>
      <c r="R88" s="100"/>
      <c r="S88" s="99"/>
      <c r="T88" s="99"/>
      <c r="U88" s="99"/>
    </row>
    <row r="89" ht="12.75" customHeight="1">
      <c r="A89" s="99"/>
      <c r="B89" s="99"/>
      <c r="C89" s="99"/>
      <c r="D89" s="99"/>
      <c r="E89" s="50"/>
      <c r="F89" s="99"/>
      <c r="G89" s="99"/>
      <c r="H89" s="99"/>
      <c r="I89" s="99"/>
      <c r="J89" s="99"/>
      <c r="K89" s="99"/>
      <c r="L89" s="99"/>
      <c r="M89" s="100"/>
      <c r="N89" s="100"/>
      <c r="O89" s="99"/>
      <c r="P89" s="101"/>
      <c r="Q89" s="99"/>
      <c r="R89" s="100"/>
      <c r="S89" s="99"/>
      <c r="T89" s="99"/>
      <c r="U89" s="99"/>
    </row>
    <row r="90" ht="12.75" customHeight="1">
      <c r="A90" s="99"/>
      <c r="B90" s="99"/>
      <c r="C90" s="99"/>
      <c r="D90" s="99"/>
      <c r="E90" s="50"/>
      <c r="F90" s="99"/>
      <c r="G90" s="99"/>
      <c r="H90" s="99"/>
      <c r="I90" s="99"/>
      <c r="J90" s="99"/>
      <c r="K90" s="99"/>
      <c r="L90" s="99"/>
      <c r="M90" s="100"/>
      <c r="N90" s="100"/>
      <c r="O90" s="99"/>
      <c r="P90" s="101"/>
      <c r="Q90" s="99"/>
      <c r="R90" s="100"/>
      <c r="S90" s="99"/>
      <c r="T90" s="99"/>
      <c r="U90" s="99"/>
    </row>
    <row r="91" ht="12.75" customHeight="1">
      <c r="A91" s="99"/>
      <c r="B91" s="99"/>
      <c r="C91" s="99"/>
      <c r="D91" s="99"/>
      <c r="E91" s="50"/>
      <c r="F91" s="99"/>
      <c r="G91" s="99"/>
      <c r="H91" s="99"/>
      <c r="I91" s="99"/>
      <c r="J91" s="99"/>
      <c r="K91" s="99"/>
      <c r="L91" s="99"/>
      <c r="M91" s="100"/>
      <c r="N91" s="100"/>
      <c r="O91" s="99"/>
      <c r="P91" s="101"/>
      <c r="Q91" s="99"/>
      <c r="R91" s="100"/>
      <c r="S91" s="99"/>
      <c r="T91" s="99"/>
      <c r="U91" s="99"/>
    </row>
    <row r="92" ht="12.75" customHeight="1">
      <c r="A92" s="99"/>
      <c r="B92" s="99"/>
      <c r="C92" s="99"/>
      <c r="D92" s="99"/>
      <c r="E92" s="50"/>
      <c r="F92" s="99"/>
      <c r="G92" s="99"/>
      <c r="H92" s="99"/>
      <c r="I92" s="99"/>
      <c r="J92" s="99"/>
      <c r="K92" s="99"/>
      <c r="L92" s="99"/>
      <c r="M92" s="100"/>
      <c r="N92" s="100"/>
      <c r="O92" s="99"/>
      <c r="P92" s="101"/>
      <c r="Q92" s="99"/>
      <c r="R92" s="100"/>
      <c r="S92" s="99"/>
      <c r="T92" s="99"/>
      <c r="U92" s="99"/>
    </row>
    <row r="93" ht="12.75" customHeight="1">
      <c r="A93" s="99"/>
      <c r="B93" s="99"/>
      <c r="C93" s="99"/>
      <c r="D93" s="99"/>
      <c r="E93" s="50"/>
      <c r="F93" s="99"/>
      <c r="G93" s="99"/>
      <c r="H93" s="99"/>
      <c r="I93" s="99"/>
      <c r="J93" s="99"/>
      <c r="K93" s="99"/>
      <c r="L93" s="99"/>
      <c r="M93" s="100"/>
      <c r="N93" s="100"/>
      <c r="O93" s="99"/>
      <c r="P93" s="101"/>
      <c r="Q93" s="99"/>
      <c r="R93" s="100"/>
      <c r="S93" s="99"/>
      <c r="T93" s="99"/>
      <c r="U93" s="99"/>
    </row>
    <row r="94" ht="12.75" customHeight="1">
      <c r="A94" s="99"/>
      <c r="B94" s="99"/>
      <c r="C94" s="99"/>
      <c r="D94" s="99"/>
      <c r="E94" s="50"/>
      <c r="F94" s="99"/>
      <c r="G94" s="99"/>
      <c r="H94" s="99"/>
      <c r="I94" s="99"/>
      <c r="J94" s="99"/>
      <c r="K94" s="99"/>
      <c r="L94" s="99"/>
      <c r="M94" s="100"/>
      <c r="N94" s="100"/>
      <c r="O94" s="99"/>
      <c r="P94" s="101"/>
      <c r="Q94" s="99"/>
      <c r="R94" s="100"/>
      <c r="S94" s="99"/>
      <c r="T94" s="99"/>
      <c r="U94" s="99"/>
    </row>
    <row r="95" ht="12.75" customHeight="1">
      <c r="A95" s="99"/>
      <c r="B95" s="99"/>
      <c r="C95" s="99"/>
      <c r="D95" s="99"/>
      <c r="E95" s="50"/>
      <c r="F95" s="99"/>
      <c r="G95" s="99"/>
      <c r="H95" s="99"/>
      <c r="I95" s="99"/>
      <c r="J95" s="99"/>
      <c r="K95" s="99"/>
      <c r="L95" s="99"/>
      <c r="M95" s="100"/>
      <c r="N95" s="100"/>
      <c r="O95" s="99"/>
      <c r="P95" s="101"/>
      <c r="Q95" s="99"/>
      <c r="R95" s="100"/>
      <c r="S95" s="99"/>
      <c r="T95" s="99"/>
      <c r="U95" s="99"/>
    </row>
    <row r="96" ht="12.75" customHeight="1">
      <c r="A96" s="99"/>
      <c r="B96" s="99"/>
      <c r="C96" s="99"/>
      <c r="D96" s="99"/>
      <c r="E96" s="50"/>
      <c r="F96" s="99"/>
      <c r="G96" s="99"/>
      <c r="H96" s="99"/>
      <c r="I96" s="99"/>
      <c r="J96" s="99"/>
      <c r="K96" s="99"/>
      <c r="L96" s="99"/>
      <c r="M96" s="100"/>
      <c r="N96" s="100"/>
      <c r="O96" s="99"/>
      <c r="P96" s="101"/>
      <c r="Q96" s="99"/>
      <c r="R96" s="100"/>
      <c r="S96" s="99"/>
      <c r="T96" s="99"/>
      <c r="U96" s="99"/>
    </row>
    <row r="97" ht="12.75" customHeight="1">
      <c r="A97" s="99"/>
      <c r="B97" s="99"/>
      <c r="C97" s="99"/>
      <c r="D97" s="99"/>
      <c r="E97" s="50"/>
      <c r="F97" s="99"/>
      <c r="G97" s="99"/>
      <c r="H97" s="99"/>
      <c r="I97" s="99"/>
      <c r="J97" s="99"/>
      <c r="K97" s="99"/>
      <c r="L97" s="99"/>
      <c r="M97" s="100"/>
      <c r="N97" s="100"/>
      <c r="O97" s="99"/>
      <c r="P97" s="101"/>
      <c r="Q97" s="99"/>
      <c r="R97" s="100"/>
      <c r="S97" s="99"/>
      <c r="T97" s="99"/>
      <c r="U97" s="99"/>
    </row>
    <row r="98" ht="12.75" customHeight="1">
      <c r="A98" s="99"/>
      <c r="B98" s="99"/>
      <c r="C98" s="99"/>
      <c r="D98" s="99"/>
      <c r="E98" s="50"/>
      <c r="F98" s="99"/>
      <c r="G98" s="99"/>
      <c r="H98" s="99"/>
      <c r="I98" s="99"/>
      <c r="J98" s="99"/>
      <c r="K98" s="99"/>
      <c r="L98" s="99"/>
      <c r="M98" s="100"/>
      <c r="N98" s="100"/>
      <c r="O98" s="99"/>
      <c r="P98" s="101"/>
      <c r="Q98" s="99"/>
      <c r="R98" s="100"/>
      <c r="S98" s="99"/>
      <c r="T98" s="99"/>
      <c r="U98" s="99"/>
    </row>
    <row r="99" ht="12.75" customHeight="1">
      <c r="A99" s="99"/>
      <c r="B99" s="99"/>
      <c r="C99" s="99"/>
      <c r="D99" s="99"/>
      <c r="E99" s="50"/>
      <c r="F99" s="99"/>
      <c r="G99" s="99"/>
      <c r="H99" s="99"/>
      <c r="I99" s="99"/>
      <c r="J99" s="99"/>
      <c r="K99" s="99"/>
      <c r="L99" s="99"/>
      <c r="M99" s="100"/>
      <c r="N99" s="100"/>
      <c r="O99" s="99"/>
      <c r="P99" s="101"/>
      <c r="Q99" s="99"/>
      <c r="R99" s="100"/>
      <c r="S99" s="99"/>
      <c r="T99" s="99"/>
      <c r="U99" s="99"/>
    </row>
    <row r="100" ht="12.75" customHeight="1">
      <c r="A100" s="99"/>
      <c r="B100" s="99"/>
      <c r="C100" s="99"/>
      <c r="D100" s="99"/>
      <c r="E100" s="50"/>
      <c r="F100" s="99"/>
      <c r="G100" s="99"/>
      <c r="H100" s="99"/>
      <c r="I100" s="99"/>
      <c r="J100" s="99"/>
      <c r="K100" s="99"/>
      <c r="L100" s="99"/>
      <c r="M100" s="100"/>
      <c r="N100" s="100"/>
      <c r="O100" s="99"/>
      <c r="P100" s="101"/>
      <c r="Q100" s="99"/>
      <c r="R100" s="100"/>
      <c r="S100" s="99"/>
      <c r="T100" s="99"/>
      <c r="U100" s="99"/>
    </row>
    <row r="101" ht="12.75" customHeight="1">
      <c r="A101" s="99"/>
      <c r="B101" s="99"/>
      <c r="C101" s="99"/>
      <c r="D101" s="99"/>
      <c r="E101" s="50"/>
      <c r="F101" s="99"/>
      <c r="G101" s="99"/>
      <c r="H101" s="99"/>
      <c r="I101" s="99"/>
      <c r="J101" s="99"/>
      <c r="K101" s="99"/>
      <c r="L101" s="99"/>
      <c r="M101" s="100"/>
      <c r="N101" s="100"/>
      <c r="O101" s="99"/>
      <c r="P101" s="101"/>
      <c r="Q101" s="99"/>
      <c r="R101" s="100"/>
      <c r="S101" s="99"/>
      <c r="T101" s="99"/>
      <c r="U101" s="99"/>
    </row>
    <row r="102" ht="12.75" customHeight="1">
      <c r="A102" s="99"/>
      <c r="B102" s="99"/>
      <c r="C102" s="99"/>
      <c r="D102" s="99"/>
      <c r="E102" s="50"/>
      <c r="F102" s="99"/>
      <c r="G102" s="99"/>
      <c r="H102" s="99"/>
      <c r="I102" s="99"/>
      <c r="J102" s="99"/>
      <c r="K102" s="99"/>
      <c r="L102" s="99"/>
      <c r="M102" s="100"/>
      <c r="N102" s="100"/>
      <c r="O102" s="99"/>
      <c r="P102" s="101"/>
      <c r="Q102" s="99"/>
      <c r="R102" s="100"/>
      <c r="S102" s="99"/>
      <c r="T102" s="99"/>
      <c r="U102" s="99"/>
    </row>
    <row r="103" ht="12.75" customHeight="1">
      <c r="A103" s="99"/>
      <c r="B103" s="99"/>
      <c r="C103" s="99"/>
      <c r="D103" s="99"/>
      <c r="E103" s="50"/>
      <c r="F103" s="99"/>
      <c r="G103" s="99"/>
      <c r="H103" s="99"/>
      <c r="I103" s="99"/>
      <c r="J103" s="99"/>
      <c r="K103" s="99"/>
      <c r="L103" s="99"/>
      <c r="M103" s="100"/>
      <c r="N103" s="100"/>
      <c r="O103" s="99"/>
      <c r="P103" s="101"/>
      <c r="Q103" s="99"/>
      <c r="R103" s="100"/>
      <c r="S103" s="99"/>
      <c r="T103" s="99"/>
      <c r="U103" s="99"/>
    </row>
    <row r="104" ht="12.75" customHeight="1">
      <c r="A104" s="99"/>
      <c r="B104" s="99"/>
      <c r="C104" s="99"/>
      <c r="D104" s="99"/>
      <c r="E104" s="50"/>
      <c r="F104" s="99"/>
      <c r="G104" s="99"/>
      <c r="H104" s="99"/>
      <c r="I104" s="99"/>
      <c r="J104" s="99"/>
      <c r="K104" s="99"/>
      <c r="L104" s="99"/>
      <c r="M104" s="100"/>
      <c r="N104" s="100"/>
      <c r="O104" s="99"/>
      <c r="P104" s="101"/>
      <c r="Q104" s="99"/>
      <c r="R104" s="100"/>
      <c r="S104" s="99"/>
      <c r="T104" s="99"/>
      <c r="U104" s="99"/>
    </row>
    <row r="105" ht="12.75" customHeight="1">
      <c r="A105" s="99"/>
      <c r="B105" s="99"/>
      <c r="C105" s="99"/>
      <c r="D105" s="99"/>
      <c r="E105" s="50"/>
      <c r="F105" s="99"/>
      <c r="G105" s="99"/>
      <c r="H105" s="99"/>
      <c r="I105" s="99"/>
      <c r="J105" s="99"/>
      <c r="K105" s="99"/>
      <c r="L105" s="99"/>
      <c r="M105" s="100"/>
      <c r="N105" s="100"/>
      <c r="O105" s="99"/>
      <c r="P105" s="101"/>
      <c r="Q105" s="99"/>
      <c r="R105" s="100"/>
      <c r="S105" s="99"/>
      <c r="T105" s="99"/>
      <c r="U105" s="99"/>
    </row>
    <row r="106" ht="12.75" customHeight="1">
      <c r="A106" s="99"/>
      <c r="B106" s="99"/>
      <c r="C106" s="99"/>
      <c r="D106" s="99"/>
      <c r="E106" s="50"/>
      <c r="F106" s="99"/>
      <c r="G106" s="99"/>
      <c r="H106" s="99"/>
      <c r="I106" s="99"/>
      <c r="J106" s="99"/>
      <c r="K106" s="99"/>
      <c r="L106" s="99"/>
      <c r="M106" s="100"/>
      <c r="N106" s="100"/>
      <c r="O106" s="99"/>
      <c r="P106" s="101"/>
      <c r="Q106" s="99"/>
      <c r="R106" s="100"/>
      <c r="S106" s="99"/>
      <c r="T106" s="99"/>
      <c r="U106" s="99"/>
    </row>
    <row r="107" ht="12.75" customHeight="1">
      <c r="A107" s="99"/>
      <c r="B107" s="99"/>
      <c r="C107" s="99"/>
      <c r="D107" s="99"/>
      <c r="E107" s="50"/>
      <c r="F107" s="99"/>
      <c r="G107" s="99"/>
      <c r="H107" s="99"/>
      <c r="I107" s="99"/>
      <c r="J107" s="99"/>
      <c r="K107" s="99"/>
      <c r="L107" s="99"/>
      <c r="M107" s="100"/>
      <c r="N107" s="100"/>
      <c r="O107" s="99"/>
      <c r="P107" s="101"/>
      <c r="Q107" s="99"/>
      <c r="R107" s="100"/>
      <c r="S107" s="99"/>
      <c r="T107" s="99"/>
      <c r="U107" s="99"/>
    </row>
    <row r="108" ht="12.75" customHeight="1">
      <c r="A108" s="99"/>
      <c r="B108" s="99"/>
      <c r="C108" s="99"/>
      <c r="D108" s="99"/>
      <c r="E108" s="50"/>
      <c r="F108" s="99"/>
      <c r="G108" s="99"/>
      <c r="H108" s="99"/>
      <c r="I108" s="99"/>
      <c r="J108" s="99"/>
      <c r="K108" s="99"/>
      <c r="L108" s="99"/>
      <c r="M108" s="100"/>
      <c r="N108" s="100"/>
      <c r="O108" s="99"/>
      <c r="P108" s="101"/>
      <c r="Q108" s="99"/>
      <c r="R108" s="100"/>
      <c r="S108" s="99"/>
      <c r="T108" s="99"/>
      <c r="U108" s="99"/>
    </row>
    <row r="109" ht="12.75" customHeight="1">
      <c r="A109" s="99"/>
      <c r="B109" s="99"/>
      <c r="C109" s="99"/>
      <c r="D109" s="99"/>
      <c r="E109" s="50"/>
      <c r="F109" s="99"/>
      <c r="G109" s="99"/>
      <c r="H109" s="99"/>
      <c r="I109" s="99"/>
      <c r="J109" s="99"/>
      <c r="K109" s="99"/>
      <c r="L109" s="99"/>
      <c r="M109" s="100"/>
      <c r="N109" s="100"/>
      <c r="O109" s="99"/>
      <c r="P109" s="101"/>
      <c r="Q109" s="99"/>
      <c r="R109" s="100"/>
      <c r="S109" s="99"/>
      <c r="T109" s="99"/>
      <c r="U109" s="99"/>
    </row>
    <row r="110" ht="12.75" customHeight="1">
      <c r="A110" s="99"/>
      <c r="B110" s="99"/>
      <c r="C110" s="99"/>
      <c r="D110" s="99"/>
      <c r="E110" s="50"/>
      <c r="F110" s="99"/>
      <c r="G110" s="99"/>
      <c r="H110" s="99"/>
      <c r="I110" s="99"/>
      <c r="J110" s="99"/>
      <c r="K110" s="99"/>
      <c r="L110" s="99"/>
      <c r="M110" s="100"/>
      <c r="N110" s="100"/>
      <c r="O110" s="99"/>
      <c r="P110" s="101"/>
      <c r="Q110" s="99"/>
      <c r="R110" s="100"/>
      <c r="S110" s="99"/>
      <c r="T110" s="99"/>
      <c r="U110" s="99"/>
    </row>
    <row r="111" ht="12.75" customHeight="1">
      <c r="A111" s="99"/>
      <c r="B111" s="99"/>
      <c r="C111" s="99"/>
      <c r="D111" s="99"/>
      <c r="E111" s="50"/>
      <c r="F111" s="99"/>
      <c r="G111" s="99"/>
      <c r="H111" s="99"/>
      <c r="I111" s="99"/>
      <c r="J111" s="99"/>
      <c r="K111" s="99"/>
      <c r="L111" s="99"/>
      <c r="M111" s="100"/>
      <c r="N111" s="100"/>
      <c r="O111" s="99"/>
      <c r="P111" s="101"/>
      <c r="Q111" s="99"/>
      <c r="R111" s="100"/>
      <c r="S111" s="99"/>
      <c r="T111" s="99"/>
      <c r="U111" s="99"/>
    </row>
    <row r="112" ht="12.75" customHeight="1">
      <c r="A112" s="99"/>
      <c r="B112" s="99"/>
      <c r="C112" s="99"/>
      <c r="D112" s="99"/>
      <c r="E112" s="50"/>
      <c r="F112" s="99"/>
      <c r="G112" s="99"/>
      <c r="H112" s="99"/>
      <c r="I112" s="99"/>
      <c r="J112" s="99"/>
      <c r="K112" s="99"/>
      <c r="L112" s="99"/>
      <c r="M112" s="100"/>
      <c r="N112" s="100"/>
      <c r="O112" s="99"/>
      <c r="P112" s="101"/>
      <c r="Q112" s="99"/>
      <c r="R112" s="100"/>
      <c r="S112" s="99"/>
      <c r="T112" s="99"/>
      <c r="U112" s="99"/>
    </row>
    <row r="113" ht="12.75" customHeight="1">
      <c r="A113" s="99"/>
      <c r="B113" s="99"/>
      <c r="C113" s="99"/>
      <c r="D113" s="99"/>
      <c r="E113" s="50"/>
      <c r="F113" s="99"/>
      <c r="G113" s="99"/>
      <c r="H113" s="99"/>
      <c r="I113" s="99"/>
      <c r="J113" s="99"/>
      <c r="K113" s="99"/>
      <c r="L113" s="99"/>
      <c r="M113" s="100"/>
      <c r="N113" s="100"/>
      <c r="O113" s="99"/>
      <c r="P113" s="101"/>
      <c r="Q113" s="99"/>
      <c r="R113" s="100"/>
      <c r="S113" s="99"/>
      <c r="T113" s="99"/>
      <c r="U113" s="99"/>
    </row>
    <row r="114" ht="12.75" customHeight="1">
      <c r="A114" s="99"/>
      <c r="B114" s="99"/>
      <c r="C114" s="99"/>
      <c r="D114" s="99"/>
      <c r="E114" s="50"/>
      <c r="F114" s="99"/>
      <c r="G114" s="99"/>
      <c r="H114" s="99"/>
      <c r="I114" s="99"/>
      <c r="J114" s="99"/>
      <c r="K114" s="99"/>
      <c r="L114" s="99"/>
      <c r="M114" s="100"/>
      <c r="N114" s="100"/>
      <c r="O114" s="99"/>
      <c r="P114" s="101"/>
      <c r="Q114" s="99"/>
      <c r="R114" s="100"/>
      <c r="S114" s="99"/>
      <c r="T114" s="99"/>
      <c r="U114" s="99"/>
    </row>
    <row r="115" ht="12.75" customHeight="1">
      <c r="A115" s="99"/>
      <c r="B115" s="99"/>
      <c r="C115" s="99"/>
      <c r="D115" s="99"/>
      <c r="E115" s="50"/>
      <c r="F115" s="99"/>
      <c r="G115" s="99"/>
      <c r="H115" s="99"/>
      <c r="I115" s="99"/>
      <c r="J115" s="99"/>
      <c r="K115" s="99"/>
      <c r="L115" s="99"/>
      <c r="M115" s="100"/>
      <c r="N115" s="100"/>
      <c r="O115" s="99"/>
      <c r="P115" s="101"/>
      <c r="Q115" s="99"/>
      <c r="R115" s="100"/>
      <c r="S115" s="99"/>
      <c r="T115" s="99"/>
      <c r="U115" s="99"/>
    </row>
    <row r="116" ht="12.75" customHeight="1">
      <c r="A116" s="99"/>
      <c r="B116" s="99"/>
      <c r="C116" s="99"/>
      <c r="D116" s="99"/>
      <c r="E116" s="50"/>
      <c r="F116" s="99"/>
      <c r="G116" s="99"/>
      <c r="H116" s="99"/>
      <c r="I116" s="99"/>
      <c r="J116" s="99"/>
      <c r="K116" s="99"/>
      <c r="L116" s="99"/>
      <c r="M116" s="100"/>
      <c r="N116" s="100"/>
      <c r="O116" s="99"/>
      <c r="P116" s="101"/>
      <c r="Q116" s="99"/>
      <c r="R116" s="100"/>
      <c r="S116" s="99"/>
      <c r="T116" s="99"/>
      <c r="U116" s="99"/>
    </row>
    <row r="117" ht="12.75" customHeight="1">
      <c r="A117" s="99"/>
      <c r="B117" s="99"/>
      <c r="C117" s="99"/>
      <c r="D117" s="99"/>
      <c r="E117" s="50"/>
      <c r="F117" s="99"/>
      <c r="G117" s="99"/>
      <c r="H117" s="99"/>
      <c r="I117" s="99"/>
      <c r="J117" s="99"/>
      <c r="K117" s="99"/>
      <c r="L117" s="99"/>
      <c r="M117" s="100"/>
      <c r="N117" s="100"/>
      <c r="O117" s="99"/>
      <c r="P117" s="101"/>
      <c r="Q117" s="99"/>
      <c r="R117" s="100"/>
      <c r="S117" s="99"/>
      <c r="T117" s="99"/>
      <c r="U117" s="99"/>
    </row>
    <row r="118" ht="12.75" customHeight="1">
      <c r="A118" s="99"/>
      <c r="B118" s="99"/>
      <c r="C118" s="99"/>
      <c r="D118" s="99"/>
      <c r="E118" s="50"/>
      <c r="F118" s="99"/>
      <c r="G118" s="99"/>
      <c r="H118" s="99"/>
      <c r="I118" s="99"/>
      <c r="J118" s="99"/>
      <c r="K118" s="99"/>
      <c r="L118" s="99"/>
      <c r="M118" s="100"/>
      <c r="N118" s="100"/>
      <c r="O118" s="99"/>
      <c r="P118" s="101"/>
      <c r="Q118" s="99"/>
      <c r="R118" s="100"/>
      <c r="S118" s="99"/>
      <c r="T118" s="99"/>
      <c r="U118" s="99"/>
    </row>
    <row r="119" ht="12.75" customHeight="1">
      <c r="A119" s="99"/>
      <c r="B119" s="99"/>
      <c r="C119" s="99"/>
      <c r="D119" s="99"/>
      <c r="E119" s="50"/>
      <c r="F119" s="99"/>
      <c r="G119" s="99"/>
      <c r="H119" s="99"/>
      <c r="I119" s="99"/>
      <c r="J119" s="99"/>
      <c r="K119" s="99"/>
      <c r="L119" s="99"/>
      <c r="M119" s="100"/>
      <c r="N119" s="100"/>
      <c r="O119" s="99"/>
      <c r="P119" s="101"/>
      <c r="Q119" s="99"/>
      <c r="R119" s="100"/>
      <c r="S119" s="99"/>
      <c r="T119" s="99"/>
      <c r="U119" s="99"/>
    </row>
    <row r="120" ht="12.75" customHeight="1">
      <c r="A120" s="99"/>
      <c r="B120" s="99"/>
      <c r="C120" s="99"/>
      <c r="D120" s="99"/>
      <c r="E120" s="50"/>
      <c r="F120" s="99"/>
      <c r="G120" s="99"/>
      <c r="H120" s="99"/>
      <c r="I120" s="99"/>
      <c r="J120" s="99"/>
      <c r="K120" s="99"/>
      <c r="L120" s="99"/>
      <c r="M120" s="100"/>
      <c r="N120" s="100"/>
      <c r="O120" s="99"/>
      <c r="P120" s="101"/>
      <c r="Q120" s="99"/>
      <c r="R120" s="100"/>
      <c r="S120" s="99"/>
      <c r="T120" s="99"/>
      <c r="U120" s="99"/>
    </row>
    <row r="121" ht="12.75" customHeight="1">
      <c r="A121" s="99"/>
      <c r="B121" s="99"/>
      <c r="C121" s="99"/>
      <c r="D121" s="99"/>
      <c r="E121" s="50"/>
      <c r="F121" s="99"/>
      <c r="G121" s="99"/>
      <c r="H121" s="99"/>
      <c r="I121" s="99"/>
      <c r="J121" s="99"/>
      <c r="K121" s="99"/>
      <c r="L121" s="99"/>
      <c r="M121" s="100"/>
      <c r="N121" s="100"/>
      <c r="O121" s="99"/>
      <c r="P121" s="101"/>
      <c r="Q121" s="99"/>
      <c r="R121" s="100"/>
      <c r="S121" s="99"/>
      <c r="T121" s="99"/>
      <c r="U121" s="99"/>
    </row>
    <row r="122" ht="12.75" customHeight="1">
      <c r="A122" s="99"/>
      <c r="B122" s="99"/>
      <c r="C122" s="99"/>
      <c r="D122" s="99"/>
      <c r="E122" s="50"/>
      <c r="F122" s="99"/>
      <c r="G122" s="99"/>
      <c r="H122" s="99"/>
      <c r="I122" s="99"/>
      <c r="J122" s="99"/>
      <c r="K122" s="99"/>
      <c r="L122" s="99"/>
      <c r="M122" s="100"/>
      <c r="N122" s="100"/>
      <c r="O122" s="99"/>
      <c r="P122" s="101"/>
      <c r="Q122" s="99"/>
      <c r="R122" s="100"/>
      <c r="S122" s="99"/>
      <c r="T122" s="99"/>
      <c r="U122" s="99"/>
    </row>
    <row r="123" ht="12.75" customHeight="1">
      <c r="A123" s="99"/>
      <c r="B123" s="99"/>
      <c r="C123" s="99"/>
      <c r="D123" s="99"/>
      <c r="E123" s="50"/>
      <c r="F123" s="99"/>
      <c r="G123" s="99"/>
      <c r="H123" s="99"/>
      <c r="I123" s="99"/>
      <c r="J123" s="99"/>
      <c r="K123" s="99"/>
      <c r="L123" s="99"/>
      <c r="M123" s="100"/>
      <c r="N123" s="100"/>
      <c r="O123" s="99"/>
      <c r="P123" s="101"/>
      <c r="Q123" s="99"/>
      <c r="R123" s="100"/>
      <c r="S123" s="99"/>
      <c r="T123" s="99"/>
      <c r="U123" s="99"/>
    </row>
    <row r="124" ht="12.75" customHeight="1">
      <c r="A124" s="99"/>
      <c r="B124" s="99"/>
      <c r="C124" s="99"/>
      <c r="D124" s="99"/>
      <c r="E124" s="50"/>
      <c r="F124" s="99"/>
      <c r="G124" s="99"/>
      <c r="H124" s="99"/>
      <c r="I124" s="99"/>
      <c r="J124" s="99"/>
      <c r="K124" s="99"/>
      <c r="L124" s="99"/>
      <c r="M124" s="100"/>
      <c r="N124" s="100"/>
      <c r="O124" s="99"/>
      <c r="P124" s="101"/>
      <c r="Q124" s="99"/>
      <c r="R124" s="100"/>
      <c r="S124" s="99"/>
      <c r="T124" s="99"/>
      <c r="U124" s="99"/>
    </row>
    <row r="125" ht="12.75" customHeight="1">
      <c r="A125" s="99"/>
      <c r="B125" s="99"/>
      <c r="C125" s="99"/>
      <c r="D125" s="99"/>
      <c r="E125" s="50"/>
      <c r="F125" s="99"/>
      <c r="G125" s="99"/>
      <c r="H125" s="99"/>
      <c r="I125" s="99"/>
      <c r="J125" s="99"/>
      <c r="K125" s="99"/>
      <c r="L125" s="99"/>
      <c r="M125" s="100"/>
      <c r="N125" s="100"/>
      <c r="O125" s="99"/>
      <c r="P125" s="101"/>
      <c r="Q125" s="99"/>
      <c r="R125" s="100"/>
      <c r="S125" s="99"/>
      <c r="T125" s="99"/>
      <c r="U125" s="99"/>
    </row>
    <row r="126" ht="12.75" customHeight="1">
      <c r="A126" s="99"/>
      <c r="B126" s="99"/>
      <c r="C126" s="99"/>
      <c r="D126" s="99"/>
      <c r="E126" s="50"/>
      <c r="F126" s="99"/>
      <c r="G126" s="99"/>
      <c r="H126" s="99"/>
      <c r="I126" s="99"/>
      <c r="J126" s="99"/>
      <c r="K126" s="99"/>
      <c r="L126" s="99"/>
      <c r="M126" s="100"/>
      <c r="N126" s="100"/>
      <c r="O126" s="99"/>
      <c r="P126" s="101"/>
      <c r="Q126" s="99"/>
      <c r="R126" s="100"/>
      <c r="S126" s="99"/>
      <c r="T126" s="99"/>
      <c r="U126" s="99"/>
    </row>
    <row r="127" ht="12.75" customHeight="1">
      <c r="A127" s="99"/>
      <c r="B127" s="99"/>
      <c r="C127" s="99"/>
      <c r="D127" s="99"/>
      <c r="E127" s="50"/>
      <c r="F127" s="99"/>
      <c r="G127" s="99"/>
      <c r="H127" s="99"/>
      <c r="I127" s="99"/>
      <c r="J127" s="99"/>
      <c r="K127" s="99"/>
      <c r="L127" s="99"/>
      <c r="M127" s="100"/>
      <c r="N127" s="100"/>
      <c r="O127" s="99"/>
      <c r="P127" s="101"/>
      <c r="Q127" s="99"/>
      <c r="R127" s="100"/>
      <c r="S127" s="99"/>
      <c r="T127" s="99"/>
      <c r="U127" s="99"/>
    </row>
    <row r="128" ht="12.75" customHeight="1">
      <c r="A128" s="99"/>
      <c r="B128" s="99"/>
      <c r="C128" s="99"/>
      <c r="D128" s="99"/>
      <c r="E128" s="50"/>
      <c r="F128" s="99"/>
      <c r="G128" s="99"/>
      <c r="H128" s="99"/>
      <c r="I128" s="99"/>
      <c r="J128" s="99"/>
      <c r="K128" s="99"/>
      <c r="L128" s="99"/>
      <c r="M128" s="100"/>
      <c r="N128" s="100"/>
      <c r="O128" s="99"/>
      <c r="P128" s="101"/>
      <c r="Q128" s="99"/>
      <c r="R128" s="100"/>
      <c r="S128" s="99"/>
      <c r="T128" s="99"/>
      <c r="U128" s="99"/>
    </row>
    <row r="129" ht="12.75" customHeight="1">
      <c r="A129" s="99"/>
      <c r="B129" s="99"/>
      <c r="C129" s="99"/>
      <c r="D129" s="99"/>
      <c r="E129" s="50"/>
      <c r="F129" s="99"/>
      <c r="G129" s="99"/>
      <c r="H129" s="99"/>
      <c r="I129" s="99"/>
      <c r="J129" s="99"/>
      <c r="K129" s="99"/>
      <c r="L129" s="99"/>
      <c r="M129" s="100"/>
      <c r="N129" s="100"/>
      <c r="O129" s="99"/>
      <c r="P129" s="101"/>
      <c r="Q129" s="99"/>
      <c r="R129" s="100"/>
      <c r="S129" s="99"/>
      <c r="T129" s="99"/>
      <c r="U129" s="99"/>
    </row>
    <row r="130" ht="12.75" customHeight="1">
      <c r="A130" s="99"/>
      <c r="B130" s="99"/>
      <c r="C130" s="99"/>
      <c r="D130" s="99"/>
      <c r="E130" s="50"/>
      <c r="F130" s="99"/>
      <c r="G130" s="99"/>
      <c r="H130" s="99"/>
      <c r="I130" s="99"/>
      <c r="J130" s="99"/>
      <c r="K130" s="99"/>
      <c r="L130" s="99"/>
      <c r="M130" s="100"/>
      <c r="N130" s="100"/>
      <c r="O130" s="99"/>
      <c r="P130" s="101"/>
      <c r="Q130" s="99"/>
      <c r="R130" s="100"/>
      <c r="S130" s="99"/>
      <c r="T130" s="99"/>
      <c r="U130" s="99"/>
    </row>
    <row r="131" ht="12.75" customHeight="1">
      <c r="A131" s="99"/>
      <c r="B131" s="99"/>
      <c r="C131" s="99"/>
      <c r="D131" s="99"/>
      <c r="E131" s="50"/>
      <c r="F131" s="99"/>
      <c r="G131" s="99"/>
      <c r="H131" s="99"/>
      <c r="I131" s="99"/>
      <c r="J131" s="99"/>
      <c r="K131" s="99"/>
      <c r="L131" s="99"/>
      <c r="M131" s="100"/>
      <c r="N131" s="100"/>
      <c r="O131" s="99"/>
      <c r="P131" s="101"/>
      <c r="Q131" s="99"/>
      <c r="R131" s="100"/>
      <c r="S131" s="99"/>
      <c r="T131" s="99"/>
      <c r="U131" s="99"/>
    </row>
    <row r="132" ht="12.75" customHeight="1">
      <c r="A132" s="99"/>
      <c r="B132" s="99"/>
      <c r="C132" s="99"/>
      <c r="D132" s="99"/>
      <c r="E132" s="50"/>
      <c r="F132" s="99"/>
      <c r="G132" s="99"/>
      <c r="H132" s="99"/>
      <c r="I132" s="99"/>
      <c r="J132" s="99"/>
      <c r="K132" s="99"/>
      <c r="L132" s="99"/>
      <c r="M132" s="100"/>
      <c r="N132" s="100"/>
      <c r="O132" s="99"/>
      <c r="P132" s="101"/>
      <c r="Q132" s="99"/>
      <c r="R132" s="100"/>
      <c r="S132" s="99"/>
      <c r="T132" s="99"/>
      <c r="U132" s="99"/>
    </row>
    <row r="133" ht="12.75" customHeight="1">
      <c r="A133" s="99"/>
      <c r="B133" s="99"/>
      <c r="C133" s="99"/>
      <c r="D133" s="99"/>
      <c r="E133" s="50"/>
      <c r="F133" s="99"/>
      <c r="G133" s="99"/>
      <c r="H133" s="99"/>
      <c r="I133" s="99"/>
      <c r="J133" s="99"/>
      <c r="K133" s="99"/>
      <c r="L133" s="99"/>
      <c r="M133" s="100"/>
      <c r="N133" s="100"/>
      <c r="O133" s="99"/>
      <c r="P133" s="101"/>
      <c r="Q133" s="99"/>
      <c r="R133" s="100"/>
      <c r="S133" s="99"/>
      <c r="T133" s="99"/>
      <c r="U133" s="99"/>
    </row>
    <row r="134" ht="12.75" customHeight="1">
      <c r="A134" s="99"/>
      <c r="B134" s="99"/>
      <c r="C134" s="99"/>
      <c r="D134" s="99"/>
      <c r="E134" s="50"/>
      <c r="F134" s="99"/>
      <c r="G134" s="99"/>
      <c r="H134" s="99"/>
      <c r="I134" s="99"/>
      <c r="J134" s="99"/>
      <c r="K134" s="99"/>
      <c r="L134" s="99"/>
      <c r="M134" s="100"/>
      <c r="N134" s="100"/>
      <c r="O134" s="99"/>
      <c r="P134" s="101"/>
      <c r="Q134" s="99"/>
      <c r="R134" s="100"/>
      <c r="S134" s="99"/>
      <c r="T134" s="99"/>
      <c r="U134" s="99"/>
    </row>
    <row r="135" ht="12.75" customHeight="1">
      <c r="A135" s="99"/>
      <c r="B135" s="99"/>
      <c r="C135" s="99"/>
      <c r="D135" s="99"/>
      <c r="E135" s="50"/>
      <c r="F135" s="99"/>
      <c r="G135" s="99"/>
      <c r="H135" s="99"/>
      <c r="I135" s="99"/>
      <c r="J135" s="99"/>
      <c r="K135" s="99"/>
      <c r="L135" s="99"/>
      <c r="M135" s="100"/>
      <c r="N135" s="100"/>
      <c r="O135" s="99"/>
      <c r="P135" s="101"/>
      <c r="Q135" s="99"/>
      <c r="R135" s="100"/>
      <c r="S135" s="99"/>
      <c r="T135" s="99"/>
      <c r="U135" s="99"/>
    </row>
    <row r="136" ht="12.75" customHeight="1">
      <c r="A136" s="99"/>
      <c r="B136" s="99"/>
      <c r="C136" s="99"/>
      <c r="D136" s="99"/>
      <c r="E136" s="50"/>
      <c r="F136" s="99"/>
      <c r="G136" s="99"/>
      <c r="H136" s="99"/>
      <c r="I136" s="99"/>
      <c r="J136" s="99"/>
      <c r="K136" s="99"/>
      <c r="L136" s="99"/>
      <c r="M136" s="100"/>
      <c r="N136" s="100"/>
      <c r="O136" s="99"/>
      <c r="P136" s="101"/>
      <c r="Q136" s="99"/>
      <c r="R136" s="100"/>
      <c r="S136" s="99"/>
      <c r="T136" s="99"/>
      <c r="U136" s="99"/>
    </row>
    <row r="137" ht="12.75" customHeight="1">
      <c r="A137" s="99"/>
      <c r="B137" s="99"/>
      <c r="C137" s="99"/>
      <c r="D137" s="99"/>
      <c r="E137" s="50"/>
      <c r="F137" s="99"/>
      <c r="G137" s="99"/>
      <c r="H137" s="99"/>
      <c r="I137" s="99"/>
      <c r="J137" s="99"/>
      <c r="K137" s="99"/>
      <c r="L137" s="99"/>
      <c r="M137" s="100"/>
      <c r="N137" s="100"/>
      <c r="O137" s="99"/>
      <c r="P137" s="101"/>
      <c r="Q137" s="99"/>
      <c r="R137" s="100"/>
      <c r="S137" s="99"/>
      <c r="T137" s="99"/>
      <c r="U137" s="99"/>
    </row>
    <row r="138" ht="12.75" customHeight="1">
      <c r="A138" s="99"/>
      <c r="B138" s="99"/>
      <c r="C138" s="99"/>
      <c r="D138" s="99"/>
      <c r="E138" s="50"/>
      <c r="F138" s="99"/>
      <c r="G138" s="99"/>
      <c r="H138" s="99"/>
      <c r="I138" s="99"/>
      <c r="J138" s="99"/>
      <c r="K138" s="99"/>
      <c r="L138" s="99"/>
      <c r="M138" s="100"/>
      <c r="N138" s="100"/>
      <c r="O138" s="99"/>
      <c r="P138" s="101"/>
      <c r="Q138" s="99"/>
      <c r="R138" s="100"/>
      <c r="S138" s="99"/>
      <c r="T138" s="99"/>
      <c r="U138" s="99"/>
    </row>
    <row r="139" ht="12.75" customHeight="1">
      <c r="A139" s="99"/>
      <c r="B139" s="99"/>
      <c r="C139" s="99"/>
      <c r="D139" s="99"/>
      <c r="E139" s="50"/>
      <c r="F139" s="99"/>
      <c r="G139" s="99"/>
      <c r="H139" s="99"/>
      <c r="I139" s="99"/>
      <c r="J139" s="99"/>
      <c r="K139" s="99"/>
      <c r="L139" s="99"/>
      <c r="M139" s="100"/>
      <c r="N139" s="100"/>
      <c r="O139" s="99"/>
      <c r="P139" s="101"/>
      <c r="Q139" s="99"/>
      <c r="R139" s="100"/>
      <c r="S139" s="99"/>
      <c r="T139" s="99"/>
      <c r="U139" s="99"/>
    </row>
    <row r="140" ht="12.75" customHeight="1">
      <c r="A140" s="99"/>
      <c r="B140" s="99"/>
      <c r="C140" s="99"/>
      <c r="D140" s="99"/>
      <c r="E140" s="50"/>
      <c r="F140" s="99"/>
      <c r="G140" s="99"/>
      <c r="H140" s="99"/>
      <c r="I140" s="99"/>
      <c r="J140" s="99"/>
      <c r="K140" s="99"/>
      <c r="L140" s="99"/>
      <c r="M140" s="100"/>
      <c r="N140" s="100"/>
      <c r="O140" s="99"/>
      <c r="P140" s="101"/>
      <c r="Q140" s="99"/>
      <c r="R140" s="100"/>
      <c r="S140" s="99"/>
      <c r="T140" s="99"/>
      <c r="U140" s="99"/>
    </row>
    <row r="141" ht="12.75" customHeight="1">
      <c r="A141" s="99"/>
      <c r="B141" s="99"/>
      <c r="C141" s="99"/>
      <c r="D141" s="99"/>
      <c r="E141" s="50"/>
      <c r="F141" s="99"/>
      <c r="G141" s="99"/>
      <c r="H141" s="99"/>
      <c r="I141" s="99"/>
      <c r="J141" s="99"/>
      <c r="K141" s="99"/>
      <c r="L141" s="99"/>
      <c r="M141" s="100"/>
      <c r="N141" s="100"/>
      <c r="O141" s="99"/>
      <c r="P141" s="101"/>
      <c r="Q141" s="99"/>
      <c r="R141" s="100"/>
      <c r="S141" s="99"/>
      <c r="T141" s="99"/>
      <c r="U141" s="99"/>
    </row>
    <row r="142" ht="12.75" customHeight="1">
      <c r="A142" s="99"/>
      <c r="B142" s="99"/>
      <c r="C142" s="99"/>
      <c r="D142" s="99"/>
      <c r="E142" s="50"/>
      <c r="F142" s="99"/>
      <c r="G142" s="99"/>
      <c r="H142" s="99"/>
      <c r="I142" s="99"/>
      <c r="J142" s="99"/>
      <c r="K142" s="99"/>
      <c r="L142" s="99"/>
      <c r="M142" s="100"/>
      <c r="N142" s="100"/>
      <c r="O142" s="99"/>
      <c r="P142" s="101"/>
      <c r="Q142" s="99"/>
      <c r="R142" s="100"/>
      <c r="S142" s="99"/>
      <c r="T142" s="99"/>
      <c r="U142" s="99"/>
    </row>
    <row r="143" ht="12.75" customHeight="1">
      <c r="A143" s="99"/>
      <c r="B143" s="99"/>
      <c r="C143" s="99"/>
      <c r="D143" s="99"/>
      <c r="E143" s="50"/>
      <c r="F143" s="99"/>
      <c r="G143" s="99"/>
      <c r="H143" s="99"/>
      <c r="I143" s="99"/>
      <c r="J143" s="99"/>
      <c r="K143" s="99"/>
      <c r="L143" s="99"/>
      <c r="M143" s="100"/>
      <c r="N143" s="100"/>
      <c r="O143" s="99"/>
      <c r="P143" s="101"/>
      <c r="Q143" s="99"/>
      <c r="R143" s="100"/>
      <c r="S143" s="99"/>
      <c r="T143" s="99"/>
      <c r="U143" s="99"/>
    </row>
    <row r="144" ht="12.75" customHeight="1">
      <c r="A144" s="99"/>
      <c r="B144" s="99"/>
      <c r="C144" s="99"/>
      <c r="D144" s="99"/>
      <c r="E144" s="50"/>
      <c r="F144" s="99"/>
      <c r="G144" s="99"/>
      <c r="H144" s="99"/>
      <c r="I144" s="99"/>
      <c r="J144" s="99"/>
      <c r="K144" s="99"/>
      <c r="L144" s="99"/>
      <c r="M144" s="100"/>
      <c r="N144" s="100"/>
      <c r="O144" s="99"/>
      <c r="P144" s="101"/>
      <c r="Q144" s="99"/>
      <c r="R144" s="100"/>
      <c r="S144" s="99"/>
      <c r="T144" s="99"/>
      <c r="U144" s="99"/>
    </row>
    <row r="145" ht="12.75" customHeight="1">
      <c r="A145" s="99"/>
      <c r="B145" s="99"/>
      <c r="C145" s="99"/>
      <c r="D145" s="99"/>
      <c r="E145" s="50"/>
      <c r="F145" s="99"/>
      <c r="G145" s="99"/>
      <c r="H145" s="99"/>
      <c r="I145" s="99"/>
      <c r="J145" s="99"/>
      <c r="K145" s="99"/>
      <c r="L145" s="99"/>
      <c r="M145" s="100"/>
      <c r="N145" s="100"/>
      <c r="O145" s="99"/>
      <c r="P145" s="101"/>
      <c r="Q145" s="99"/>
      <c r="R145" s="100"/>
      <c r="S145" s="99"/>
      <c r="T145" s="99"/>
      <c r="U145" s="99"/>
    </row>
    <row r="146" ht="12.75" customHeight="1">
      <c r="A146" s="99"/>
      <c r="B146" s="99"/>
      <c r="C146" s="99"/>
      <c r="D146" s="99"/>
      <c r="E146" s="50"/>
      <c r="F146" s="99"/>
      <c r="G146" s="99"/>
      <c r="H146" s="99"/>
      <c r="I146" s="99"/>
      <c r="J146" s="99"/>
      <c r="K146" s="99"/>
      <c r="L146" s="99"/>
      <c r="M146" s="100"/>
      <c r="N146" s="100"/>
      <c r="O146" s="99"/>
      <c r="P146" s="101"/>
      <c r="Q146" s="99"/>
      <c r="R146" s="100"/>
      <c r="S146" s="99"/>
      <c r="T146" s="99"/>
      <c r="U146" s="99"/>
    </row>
    <row r="147" ht="12.75" customHeight="1">
      <c r="A147" s="99"/>
      <c r="B147" s="99"/>
      <c r="C147" s="99"/>
      <c r="D147" s="99"/>
      <c r="E147" s="50"/>
      <c r="F147" s="99"/>
      <c r="G147" s="99"/>
      <c r="H147" s="99"/>
      <c r="I147" s="99"/>
      <c r="J147" s="99"/>
      <c r="K147" s="99"/>
      <c r="L147" s="99"/>
      <c r="M147" s="100"/>
      <c r="N147" s="100"/>
      <c r="O147" s="99"/>
      <c r="P147" s="101"/>
      <c r="Q147" s="99"/>
      <c r="R147" s="100"/>
      <c r="S147" s="99"/>
      <c r="T147" s="99"/>
      <c r="U147" s="99"/>
    </row>
    <row r="148" ht="12.75" customHeight="1">
      <c r="A148" s="99"/>
      <c r="B148" s="99"/>
      <c r="C148" s="99"/>
      <c r="D148" s="99"/>
      <c r="E148" s="50"/>
      <c r="F148" s="99"/>
      <c r="G148" s="99"/>
      <c r="H148" s="99"/>
      <c r="I148" s="99"/>
      <c r="J148" s="99"/>
      <c r="K148" s="99"/>
      <c r="L148" s="99"/>
      <c r="M148" s="100"/>
      <c r="N148" s="100"/>
      <c r="O148" s="99"/>
      <c r="P148" s="101"/>
      <c r="Q148" s="99"/>
      <c r="R148" s="100"/>
      <c r="S148" s="99"/>
      <c r="T148" s="99"/>
      <c r="U148" s="99"/>
    </row>
    <row r="149" ht="12.75" customHeight="1">
      <c r="A149" s="99"/>
      <c r="B149" s="99"/>
      <c r="C149" s="99"/>
      <c r="D149" s="99"/>
      <c r="E149" s="50"/>
      <c r="F149" s="99"/>
      <c r="G149" s="99"/>
      <c r="H149" s="99"/>
      <c r="I149" s="99"/>
      <c r="J149" s="99"/>
      <c r="K149" s="99"/>
      <c r="L149" s="99"/>
      <c r="M149" s="100"/>
      <c r="N149" s="100"/>
      <c r="O149" s="99"/>
      <c r="P149" s="101"/>
      <c r="Q149" s="99"/>
      <c r="R149" s="100"/>
      <c r="S149" s="99"/>
      <c r="T149" s="99"/>
      <c r="U149" s="99"/>
    </row>
    <row r="150" ht="12.75" customHeight="1">
      <c r="A150" s="99"/>
      <c r="B150" s="99"/>
      <c r="C150" s="99"/>
      <c r="D150" s="99"/>
      <c r="E150" s="50"/>
      <c r="F150" s="99"/>
      <c r="G150" s="99"/>
      <c r="H150" s="99"/>
      <c r="I150" s="99"/>
      <c r="J150" s="99"/>
      <c r="K150" s="99"/>
      <c r="L150" s="99"/>
      <c r="M150" s="100"/>
      <c r="N150" s="100"/>
      <c r="O150" s="99"/>
      <c r="P150" s="101"/>
      <c r="Q150" s="99"/>
      <c r="R150" s="100"/>
      <c r="S150" s="99"/>
      <c r="T150" s="99"/>
      <c r="U150" s="99"/>
    </row>
    <row r="151" ht="12.75" customHeight="1">
      <c r="A151" s="99"/>
      <c r="B151" s="99"/>
      <c r="C151" s="99"/>
      <c r="D151" s="99"/>
      <c r="E151" s="50"/>
      <c r="F151" s="99"/>
      <c r="G151" s="99"/>
      <c r="H151" s="99"/>
      <c r="I151" s="99"/>
      <c r="J151" s="99"/>
      <c r="K151" s="99"/>
      <c r="L151" s="99"/>
      <c r="M151" s="100"/>
      <c r="N151" s="100"/>
      <c r="O151" s="99"/>
      <c r="P151" s="101"/>
      <c r="Q151" s="99"/>
      <c r="R151" s="100"/>
      <c r="S151" s="99"/>
      <c r="T151" s="99"/>
      <c r="U151" s="99"/>
    </row>
    <row r="152" ht="12.75" customHeight="1">
      <c r="A152" s="99"/>
      <c r="B152" s="99"/>
      <c r="C152" s="99"/>
      <c r="D152" s="99"/>
      <c r="E152" s="50"/>
      <c r="F152" s="99"/>
      <c r="G152" s="99"/>
      <c r="H152" s="99"/>
      <c r="I152" s="99"/>
      <c r="J152" s="99"/>
      <c r="K152" s="99"/>
      <c r="L152" s="99"/>
      <c r="M152" s="100"/>
      <c r="N152" s="100"/>
      <c r="O152" s="99"/>
      <c r="P152" s="101"/>
      <c r="Q152" s="99"/>
      <c r="R152" s="100"/>
      <c r="S152" s="99"/>
      <c r="T152" s="99"/>
      <c r="U152" s="99"/>
    </row>
    <row r="153" ht="12.75" customHeight="1">
      <c r="A153" s="99"/>
      <c r="B153" s="99"/>
      <c r="C153" s="99"/>
      <c r="D153" s="99"/>
      <c r="E153" s="50"/>
      <c r="F153" s="99"/>
      <c r="G153" s="99"/>
      <c r="H153" s="99"/>
      <c r="I153" s="99"/>
      <c r="J153" s="99"/>
      <c r="K153" s="99"/>
      <c r="L153" s="99"/>
      <c r="M153" s="100"/>
      <c r="N153" s="100"/>
      <c r="O153" s="99"/>
      <c r="P153" s="101"/>
      <c r="Q153" s="99"/>
      <c r="R153" s="100"/>
      <c r="S153" s="99"/>
      <c r="T153" s="99"/>
      <c r="U153" s="99"/>
    </row>
    <row r="154" ht="12.75" customHeight="1">
      <c r="A154" s="99"/>
      <c r="B154" s="99"/>
      <c r="C154" s="99"/>
      <c r="D154" s="99"/>
      <c r="E154" s="50"/>
      <c r="F154" s="99"/>
      <c r="G154" s="99"/>
      <c r="H154" s="99"/>
      <c r="I154" s="99"/>
      <c r="J154" s="99"/>
      <c r="K154" s="99"/>
      <c r="L154" s="99"/>
      <c r="M154" s="100"/>
      <c r="N154" s="100"/>
      <c r="O154" s="99"/>
      <c r="P154" s="101"/>
      <c r="Q154" s="99"/>
      <c r="R154" s="100"/>
      <c r="S154" s="99"/>
      <c r="T154" s="99"/>
      <c r="U154" s="99"/>
    </row>
    <row r="155" ht="12.75" customHeight="1">
      <c r="A155" s="99"/>
      <c r="B155" s="99"/>
      <c r="C155" s="99"/>
      <c r="D155" s="99"/>
      <c r="E155" s="50"/>
      <c r="F155" s="99"/>
      <c r="G155" s="99"/>
      <c r="H155" s="99"/>
      <c r="I155" s="99"/>
      <c r="J155" s="99"/>
      <c r="K155" s="99"/>
      <c r="L155" s="99"/>
      <c r="M155" s="100"/>
      <c r="N155" s="100"/>
      <c r="O155" s="99"/>
      <c r="P155" s="101"/>
      <c r="Q155" s="99"/>
      <c r="R155" s="100"/>
      <c r="S155" s="99"/>
      <c r="T155" s="99"/>
      <c r="U155" s="99"/>
    </row>
    <row r="156" ht="12.75" customHeight="1">
      <c r="A156" s="99"/>
      <c r="B156" s="99"/>
      <c r="C156" s="99"/>
      <c r="D156" s="99"/>
      <c r="E156" s="50"/>
      <c r="F156" s="99"/>
      <c r="G156" s="99"/>
      <c r="H156" s="99"/>
      <c r="I156" s="99"/>
      <c r="J156" s="99"/>
      <c r="K156" s="99"/>
      <c r="L156" s="99"/>
      <c r="M156" s="100"/>
      <c r="N156" s="100"/>
      <c r="O156" s="99"/>
      <c r="P156" s="101"/>
      <c r="Q156" s="99"/>
      <c r="R156" s="100"/>
      <c r="S156" s="99"/>
      <c r="T156" s="99"/>
      <c r="U156" s="99"/>
    </row>
    <row r="157" ht="12.75" customHeight="1">
      <c r="A157" s="99"/>
      <c r="B157" s="99"/>
      <c r="C157" s="99"/>
      <c r="D157" s="99"/>
      <c r="E157" s="50"/>
      <c r="F157" s="99"/>
      <c r="G157" s="99"/>
      <c r="H157" s="99"/>
      <c r="I157" s="99"/>
      <c r="J157" s="99"/>
      <c r="K157" s="99"/>
      <c r="L157" s="99"/>
      <c r="M157" s="100"/>
      <c r="N157" s="100"/>
      <c r="O157" s="99"/>
      <c r="P157" s="101"/>
      <c r="Q157" s="99"/>
      <c r="R157" s="100"/>
      <c r="S157" s="99"/>
      <c r="T157" s="99"/>
      <c r="U157" s="99"/>
    </row>
    <row r="158" ht="12.75" customHeight="1">
      <c r="A158" s="99"/>
      <c r="B158" s="99"/>
      <c r="C158" s="99"/>
      <c r="D158" s="99"/>
      <c r="E158" s="50"/>
      <c r="F158" s="99"/>
      <c r="G158" s="99"/>
      <c r="H158" s="99"/>
      <c r="I158" s="99"/>
      <c r="J158" s="99"/>
      <c r="K158" s="99"/>
      <c r="L158" s="99"/>
      <c r="M158" s="100"/>
      <c r="N158" s="100"/>
      <c r="O158" s="99"/>
      <c r="P158" s="101"/>
      <c r="Q158" s="99"/>
      <c r="R158" s="100"/>
      <c r="S158" s="99"/>
      <c r="T158" s="99"/>
      <c r="U158" s="99"/>
    </row>
    <row r="159" ht="12.75" customHeight="1">
      <c r="A159" s="99"/>
      <c r="B159" s="99"/>
      <c r="C159" s="99"/>
      <c r="D159" s="99"/>
      <c r="E159" s="50"/>
      <c r="F159" s="99"/>
      <c r="G159" s="99"/>
      <c r="H159" s="99"/>
      <c r="I159" s="99"/>
      <c r="J159" s="99"/>
      <c r="K159" s="99"/>
      <c r="L159" s="99"/>
      <c r="M159" s="100"/>
      <c r="N159" s="100"/>
      <c r="O159" s="99"/>
      <c r="P159" s="101"/>
      <c r="Q159" s="99"/>
      <c r="R159" s="100"/>
      <c r="S159" s="99"/>
      <c r="T159" s="99"/>
      <c r="U159" s="99"/>
    </row>
    <row r="160" ht="12.75" customHeight="1">
      <c r="A160" s="99"/>
      <c r="B160" s="99"/>
      <c r="C160" s="99"/>
      <c r="D160" s="99"/>
      <c r="E160" s="50"/>
      <c r="F160" s="99"/>
      <c r="G160" s="99"/>
      <c r="H160" s="99"/>
      <c r="I160" s="99"/>
      <c r="J160" s="99"/>
      <c r="K160" s="99"/>
      <c r="L160" s="99"/>
      <c r="M160" s="100"/>
      <c r="N160" s="100"/>
      <c r="O160" s="99"/>
      <c r="P160" s="101"/>
      <c r="Q160" s="99"/>
      <c r="R160" s="100"/>
      <c r="S160" s="99"/>
      <c r="T160" s="99"/>
      <c r="U160" s="99"/>
    </row>
    <row r="161" ht="12.75" customHeight="1">
      <c r="A161" s="99"/>
      <c r="B161" s="99"/>
      <c r="C161" s="99"/>
      <c r="D161" s="99"/>
      <c r="E161" s="50"/>
      <c r="F161" s="99"/>
      <c r="G161" s="99"/>
      <c r="H161" s="99"/>
      <c r="I161" s="99"/>
      <c r="J161" s="99"/>
      <c r="K161" s="99"/>
      <c r="L161" s="99"/>
      <c r="M161" s="100"/>
      <c r="N161" s="100"/>
      <c r="O161" s="99"/>
      <c r="P161" s="101"/>
      <c r="Q161" s="99"/>
      <c r="R161" s="100"/>
      <c r="S161" s="99"/>
      <c r="T161" s="99"/>
      <c r="U161" s="99"/>
    </row>
    <row r="162" ht="12.75" customHeight="1">
      <c r="A162" s="99"/>
      <c r="B162" s="99"/>
      <c r="C162" s="99"/>
      <c r="D162" s="99"/>
      <c r="E162" s="50"/>
      <c r="F162" s="99"/>
      <c r="G162" s="99"/>
      <c r="H162" s="99"/>
      <c r="I162" s="99"/>
      <c r="J162" s="99"/>
      <c r="K162" s="99"/>
      <c r="L162" s="99"/>
      <c r="M162" s="100"/>
      <c r="N162" s="100"/>
      <c r="O162" s="99"/>
      <c r="P162" s="101"/>
      <c r="Q162" s="99"/>
      <c r="R162" s="100"/>
      <c r="S162" s="99"/>
      <c r="T162" s="99"/>
      <c r="U162" s="99"/>
    </row>
    <row r="163" ht="12.75" customHeight="1">
      <c r="A163" s="99"/>
      <c r="B163" s="99"/>
      <c r="C163" s="99"/>
      <c r="D163" s="99"/>
      <c r="E163" s="50"/>
      <c r="F163" s="99"/>
      <c r="G163" s="99"/>
      <c r="H163" s="99"/>
      <c r="I163" s="99"/>
      <c r="J163" s="99"/>
      <c r="K163" s="99"/>
      <c r="L163" s="99"/>
      <c r="M163" s="100"/>
      <c r="N163" s="100"/>
      <c r="O163" s="99"/>
      <c r="P163" s="101"/>
      <c r="Q163" s="99"/>
      <c r="R163" s="100"/>
      <c r="S163" s="99"/>
      <c r="T163" s="99"/>
      <c r="U163" s="99"/>
    </row>
    <row r="164" ht="12.75" customHeight="1">
      <c r="A164" s="99"/>
      <c r="B164" s="99"/>
      <c r="C164" s="99"/>
      <c r="D164" s="99"/>
      <c r="E164" s="50"/>
      <c r="F164" s="99"/>
      <c r="G164" s="99"/>
      <c r="H164" s="99"/>
      <c r="I164" s="99"/>
      <c r="J164" s="99"/>
      <c r="K164" s="99"/>
      <c r="L164" s="99"/>
      <c r="M164" s="100"/>
      <c r="N164" s="100"/>
      <c r="O164" s="99"/>
      <c r="P164" s="101"/>
      <c r="Q164" s="99"/>
      <c r="R164" s="100"/>
      <c r="S164" s="99"/>
      <c r="T164" s="99"/>
      <c r="U164" s="99"/>
    </row>
    <row r="165" ht="12.75" customHeight="1">
      <c r="A165" s="99"/>
      <c r="B165" s="99"/>
      <c r="C165" s="99"/>
      <c r="D165" s="99"/>
      <c r="E165" s="50"/>
      <c r="F165" s="99"/>
      <c r="G165" s="99"/>
      <c r="H165" s="99"/>
      <c r="I165" s="99"/>
      <c r="J165" s="99"/>
      <c r="K165" s="99"/>
      <c r="L165" s="99"/>
      <c r="M165" s="100"/>
      <c r="N165" s="100"/>
      <c r="O165" s="99"/>
      <c r="P165" s="101"/>
      <c r="Q165" s="99"/>
      <c r="R165" s="100"/>
      <c r="S165" s="99"/>
      <c r="T165" s="99"/>
      <c r="U165" s="99"/>
    </row>
    <row r="166" ht="12.75" customHeight="1">
      <c r="A166" s="99"/>
      <c r="B166" s="99"/>
      <c r="C166" s="99"/>
      <c r="D166" s="99"/>
      <c r="E166" s="50"/>
      <c r="F166" s="99"/>
      <c r="G166" s="99"/>
      <c r="H166" s="99"/>
      <c r="I166" s="99"/>
      <c r="J166" s="99"/>
      <c r="K166" s="99"/>
      <c r="L166" s="99"/>
      <c r="M166" s="100"/>
      <c r="N166" s="100"/>
      <c r="O166" s="99"/>
      <c r="P166" s="101"/>
      <c r="Q166" s="99"/>
      <c r="R166" s="100"/>
      <c r="S166" s="99"/>
      <c r="T166" s="99"/>
      <c r="U166" s="99"/>
    </row>
    <row r="167" ht="12.75" customHeight="1">
      <c r="A167" s="99"/>
      <c r="B167" s="99"/>
      <c r="C167" s="99"/>
      <c r="D167" s="99"/>
      <c r="E167" s="50"/>
      <c r="F167" s="99"/>
      <c r="G167" s="99"/>
      <c r="H167" s="99"/>
      <c r="I167" s="99"/>
      <c r="J167" s="99"/>
      <c r="K167" s="99"/>
      <c r="L167" s="99"/>
      <c r="M167" s="100"/>
      <c r="N167" s="100"/>
      <c r="O167" s="99"/>
      <c r="P167" s="101"/>
      <c r="Q167" s="99"/>
      <c r="R167" s="100"/>
      <c r="S167" s="99"/>
      <c r="T167" s="99"/>
      <c r="U167" s="99"/>
    </row>
    <row r="168" ht="12.75" customHeight="1">
      <c r="A168" s="99"/>
      <c r="B168" s="99"/>
      <c r="C168" s="99"/>
      <c r="D168" s="99"/>
      <c r="E168" s="50"/>
      <c r="F168" s="99"/>
      <c r="G168" s="99"/>
      <c r="H168" s="99"/>
      <c r="I168" s="99"/>
      <c r="J168" s="99"/>
      <c r="K168" s="99"/>
      <c r="L168" s="99"/>
      <c r="M168" s="100"/>
      <c r="N168" s="100"/>
      <c r="O168" s="99"/>
      <c r="P168" s="101"/>
      <c r="Q168" s="99"/>
      <c r="R168" s="100"/>
      <c r="S168" s="99"/>
      <c r="T168" s="99"/>
      <c r="U168" s="99"/>
    </row>
    <row r="169" ht="12.75" customHeight="1">
      <c r="A169" s="99"/>
      <c r="B169" s="99"/>
      <c r="C169" s="99"/>
      <c r="D169" s="99"/>
      <c r="E169" s="50"/>
      <c r="F169" s="99"/>
      <c r="G169" s="99"/>
      <c r="H169" s="99"/>
      <c r="I169" s="99"/>
      <c r="J169" s="99"/>
      <c r="K169" s="99"/>
      <c r="L169" s="99"/>
      <c r="M169" s="100"/>
      <c r="N169" s="100"/>
      <c r="O169" s="99"/>
      <c r="P169" s="101"/>
      <c r="Q169" s="99"/>
      <c r="R169" s="100"/>
      <c r="S169" s="99"/>
      <c r="T169" s="99"/>
      <c r="U169" s="99"/>
    </row>
    <row r="170" ht="12.75" customHeight="1">
      <c r="A170" s="99"/>
      <c r="B170" s="99"/>
      <c r="C170" s="99"/>
      <c r="D170" s="99"/>
      <c r="E170" s="50"/>
      <c r="F170" s="99"/>
      <c r="G170" s="99"/>
      <c r="H170" s="99"/>
      <c r="I170" s="99"/>
      <c r="J170" s="99"/>
      <c r="K170" s="99"/>
      <c r="L170" s="99"/>
      <c r="M170" s="100"/>
      <c r="N170" s="100"/>
      <c r="O170" s="99"/>
      <c r="P170" s="101"/>
      <c r="Q170" s="99"/>
      <c r="R170" s="100"/>
      <c r="S170" s="99"/>
      <c r="T170" s="99"/>
      <c r="U170" s="99"/>
    </row>
    <row r="171" ht="12.75" customHeight="1">
      <c r="A171" s="99"/>
      <c r="B171" s="99"/>
      <c r="C171" s="99"/>
      <c r="D171" s="99"/>
      <c r="E171" s="50"/>
      <c r="F171" s="99"/>
      <c r="G171" s="99"/>
      <c r="H171" s="99"/>
      <c r="I171" s="99"/>
      <c r="J171" s="99"/>
      <c r="K171" s="99"/>
      <c r="L171" s="99"/>
      <c r="M171" s="100"/>
      <c r="N171" s="100"/>
      <c r="O171" s="99"/>
      <c r="P171" s="101"/>
      <c r="Q171" s="99"/>
      <c r="R171" s="100"/>
      <c r="S171" s="99"/>
      <c r="T171" s="99"/>
      <c r="U171" s="99"/>
    </row>
    <row r="172" ht="12.75" customHeight="1">
      <c r="A172" s="99"/>
      <c r="B172" s="99"/>
      <c r="C172" s="99"/>
      <c r="D172" s="99"/>
      <c r="E172" s="50"/>
      <c r="F172" s="99"/>
      <c r="G172" s="99"/>
      <c r="H172" s="99"/>
      <c r="I172" s="99"/>
      <c r="J172" s="99"/>
      <c r="K172" s="99"/>
      <c r="L172" s="99"/>
      <c r="M172" s="100"/>
      <c r="N172" s="100"/>
      <c r="O172" s="99"/>
      <c r="P172" s="101"/>
      <c r="Q172" s="99"/>
      <c r="R172" s="100"/>
      <c r="S172" s="99"/>
      <c r="T172" s="99"/>
      <c r="U172" s="99"/>
    </row>
    <row r="173" ht="12.75" customHeight="1">
      <c r="A173" s="99"/>
      <c r="B173" s="99"/>
      <c r="C173" s="99"/>
      <c r="D173" s="99"/>
      <c r="E173" s="50"/>
      <c r="F173" s="99"/>
      <c r="G173" s="99"/>
      <c r="H173" s="99"/>
      <c r="I173" s="99"/>
      <c r="J173" s="99"/>
      <c r="K173" s="99"/>
      <c r="L173" s="99"/>
      <c r="M173" s="100"/>
      <c r="N173" s="100"/>
      <c r="O173" s="99"/>
      <c r="P173" s="101"/>
      <c r="Q173" s="99"/>
      <c r="R173" s="100"/>
      <c r="S173" s="99"/>
      <c r="T173" s="99"/>
      <c r="U173" s="99"/>
    </row>
    <row r="174" ht="12.75" customHeight="1">
      <c r="A174" s="99"/>
      <c r="B174" s="99"/>
      <c r="C174" s="99"/>
      <c r="D174" s="99"/>
      <c r="E174" s="50"/>
      <c r="F174" s="99"/>
      <c r="G174" s="99"/>
      <c r="H174" s="99"/>
      <c r="I174" s="99"/>
      <c r="J174" s="99"/>
      <c r="K174" s="99"/>
      <c r="L174" s="99"/>
      <c r="M174" s="100"/>
      <c r="N174" s="100"/>
      <c r="O174" s="99"/>
      <c r="P174" s="101"/>
      <c r="Q174" s="99"/>
      <c r="R174" s="100"/>
      <c r="S174" s="99"/>
      <c r="T174" s="99"/>
      <c r="U174" s="99"/>
    </row>
    <row r="175" ht="12.75" customHeight="1">
      <c r="A175" s="99"/>
      <c r="B175" s="99"/>
      <c r="C175" s="99"/>
      <c r="D175" s="99"/>
      <c r="E175" s="50"/>
      <c r="F175" s="99"/>
      <c r="G175" s="99"/>
      <c r="H175" s="99"/>
      <c r="I175" s="99"/>
      <c r="J175" s="99"/>
      <c r="K175" s="99"/>
      <c r="L175" s="99"/>
      <c r="M175" s="100"/>
      <c r="N175" s="100"/>
      <c r="O175" s="99"/>
      <c r="P175" s="101"/>
      <c r="Q175" s="99"/>
      <c r="R175" s="100"/>
      <c r="S175" s="99"/>
      <c r="T175" s="99"/>
      <c r="U175" s="99"/>
    </row>
    <row r="176" ht="12.75" customHeight="1">
      <c r="A176" s="99"/>
      <c r="B176" s="99"/>
      <c r="C176" s="99"/>
      <c r="D176" s="99"/>
      <c r="E176" s="50"/>
      <c r="F176" s="99"/>
      <c r="G176" s="99"/>
      <c r="H176" s="99"/>
      <c r="I176" s="99"/>
      <c r="J176" s="99"/>
      <c r="K176" s="99"/>
      <c r="L176" s="99"/>
      <c r="M176" s="100"/>
      <c r="N176" s="100"/>
      <c r="O176" s="99"/>
      <c r="P176" s="101"/>
      <c r="Q176" s="99"/>
      <c r="R176" s="100"/>
      <c r="S176" s="99"/>
      <c r="T176" s="99"/>
      <c r="U176" s="99"/>
    </row>
    <row r="177" ht="12.75" customHeight="1">
      <c r="A177" s="99"/>
      <c r="B177" s="99"/>
      <c r="C177" s="99"/>
      <c r="D177" s="99"/>
      <c r="E177" s="50"/>
      <c r="F177" s="99"/>
      <c r="G177" s="99"/>
      <c r="H177" s="99"/>
      <c r="I177" s="99"/>
      <c r="J177" s="99"/>
      <c r="K177" s="99"/>
      <c r="L177" s="99"/>
      <c r="M177" s="100"/>
      <c r="N177" s="100"/>
      <c r="O177" s="99"/>
      <c r="P177" s="101"/>
      <c r="Q177" s="99"/>
      <c r="R177" s="100"/>
      <c r="S177" s="99"/>
      <c r="T177" s="99"/>
      <c r="U177" s="99"/>
    </row>
    <row r="178" ht="12.75" customHeight="1">
      <c r="A178" s="99"/>
      <c r="B178" s="99"/>
      <c r="C178" s="99"/>
      <c r="D178" s="99"/>
      <c r="E178" s="50"/>
      <c r="F178" s="99"/>
      <c r="G178" s="99"/>
      <c r="H178" s="99"/>
      <c r="I178" s="99"/>
      <c r="J178" s="99"/>
      <c r="K178" s="99"/>
      <c r="L178" s="99"/>
      <c r="M178" s="100"/>
      <c r="N178" s="100"/>
      <c r="O178" s="99"/>
      <c r="P178" s="101"/>
      <c r="Q178" s="99"/>
      <c r="R178" s="100"/>
      <c r="S178" s="99"/>
      <c r="T178" s="99"/>
      <c r="U178" s="99"/>
    </row>
    <row r="179" ht="12.75" customHeight="1">
      <c r="A179" s="99"/>
      <c r="B179" s="99"/>
      <c r="C179" s="99"/>
      <c r="D179" s="99"/>
      <c r="E179" s="50"/>
      <c r="F179" s="99"/>
      <c r="G179" s="99"/>
      <c r="H179" s="99"/>
      <c r="I179" s="99"/>
      <c r="J179" s="99"/>
      <c r="K179" s="99"/>
      <c r="L179" s="99"/>
      <c r="M179" s="100"/>
      <c r="N179" s="100"/>
      <c r="O179" s="99"/>
      <c r="P179" s="101"/>
      <c r="Q179" s="99"/>
      <c r="R179" s="100"/>
      <c r="S179" s="99"/>
      <c r="T179" s="99"/>
      <c r="U179" s="99"/>
    </row>
    <row r="180" ht="12.75" customHeight="1">
      <c r="A180" s="99"/>
      <c r="B180" s="99"/>
      <c r="C180" s="99"/>
      <c r="D180" s="99"/>
      <c r="E180" s="50"/>
      <c r="F180" s="99"/>
      <c r="G180" s="99"/>
      <c r="H180" s="99"/>
      <c r="I180" s="99"/>
      <c r="J180" s="99"/>
      <c r="K180" s="99"/>
      <c r="L180" s="99"/>
      <c r="M180" s="100"/>
      <c r="N180" s="100"/>
      <c r="O180" s="99"/>
      <c r="P180" s="101"/>
      <c r="Q180" s="99"/>
      <c r="R180" s="100"/>
      <c r="S180" s="99"/>
      <c r="T180" s="99"/>
      <c r="U180" s="99"/>
    </row>
    <row r="181" ht="12.75" customHeight="1">
      <c r="A181" s="99"/>
      <c r="B181" s="99"/>
      <c r="C181" s="99"/>
      <c r="D181" s="99"/>
      <c r="E181" s="50"/>
      <c r="F181" s="99"/>
      <c r="G181" s="99"/>
      <c r="H181" s="99"/>
      <c r="I181" s="99"/>
      <c r="J181" s="99"/>
      <c r="K181" s="99"/>
      <c r="L181" s="99"/>
      <c r="M181" s="100"/>
      <c r="N181" s="100"/>
      <c r="O181" s="99"/>
      <c r="P181" s="101"/>
      <c r="Q181" s="99"/>
      <c r="R181" s="100"/>
      <c r="S181" s="99"/>
      <c r="T181" s="99"/>
      <c r="U181" s="99"/>
    </row>
    <row r="182" ht="12.75" customHeight="1">
      <c r="A182" s="99"/>
      <c r="B182" s="99"/>
      <c r="C182" s="99"/>
      <c r="D182" s="99"/>
      <c r="E182" s="50"/>
      <c r="F182" s="99"/>
      <c r="G182" s="99"/>
      <c r="H182" s="99"/>
      <c r="I182" s="99"/>
      <c r="J182" s="99"/>
      <c r="K182" s="99"/>
      <c r="L182" s="99"/>
      <c r="M182" s="100"/>
      <c r="N182" s="100"/>
      <c r="O182" s="99"/>
      <c r="P182" s="101"/>
      <c r="Q182" s="99"/>
      <c r="R182" s="100"/>
      <c r="S182" s="99"/>
      <c r="T182" s="99"/>
      <c r="U182" s="99"/>
    </row>
    <row r="183" ht="12.75" customHeight="1">
      <c r="A183" s="99"/>
      <c r="B183" s="99"/>
      <c r="C183" s="99"/>
      <c r="D183" s="99"/>
      <c r="E183" s="50"/>
      <c r="F183" s="99"/>
      <c r="G183" s="99"/>
      <c r="H183" s="99"/>
      <c r="I183" s="99"/>
      <c r="J183" s="99"/>
      <c r="K183" s="99"/>
      <c r="L183" s="99"/>
      <c r="M183" s="100"/>
      <c r="N183" s="100"/>
      <c r="O183" s="99"/>
      <c r="P183" s="101"/>
      <c r="Q183" s="99"/>
      <c r="R183" s="100"/>
      <c r="S183" s="99"/>
      <c r="T183" s="99"/>
      <c r="U183" s="99"/>
    </row>
    <row r="184" ht="12.75" customHeight="1">
      <c r="A184" s="99"/>
      <c r="B184" s="99"/>
      <c r="C184" s="99"/>
      <c r="D184" s="99"/>
      <c r="E184" s="50"/>
      <c r="F184" s="99"/>
      <c r="G184" s="99"/>
      <c r="H184" s="99"/>
      <c r="I184" s="99"/>
      <c r="J184" s="99"/>
      <c r="K184" s="99"/>
      <c r="L184" s="99"/>
      <c r="M184" s="100"/>
      <c r="N184" s="100"/>
      <c r="O184" s="99"/>
      <c r="P184" s="101"/>
      <c r="Q184" s="99"/>
      <c r="R184" s="100"/>
      <c r="S184" s="99"/>
      <c r="T184" s="99"/>
      <c r="U184" s="99"/>
    </row>
    <row r="185" ht="12.75" customHeight="1">
      <c r="A185" s="99"/>
      <c r="B185" s="99"/>
      <c r="C185" s="99"/>
      <c r="D185" s="99"/>
      <c r="E185" s="50"/>
      <c r="F185" s="99"/>
      <c r="G185" s="99"/>
      <c r="H185" s="99"/>
      <c r="I185" s="99"/>
      <c r="J185" s="99"/>
      <c r="K185" s="99"/>
      <c r="L185" s="99"/>
      <c r="M185" s="100"/>
      <c r="N185" s="100"/>
      <c r="O185" s="99"/>
      <c r="P185" s="101"/>
      <c r="Q185" s="99"/>
      <c r="R185" s="100"/>
      <c r="S185" s="99"/>
      <c r="T185" s="99"/>
      <c r="U185" s="99"/>
    </row>
    <row r="186" ht="12.75" customHeight="1">
      <c r="A186" s="99"/>
      <c r="B186" s="99"/>
      <c r="C186" s="99"/>
      <c r="D186" s="99"/>
      <c r="E186" s="50"/>
      <c r="F186" s="99"/>
      <c r="G186" s="99"/>
      <c r="H186" s="99"/>
      <c r="I186" s="99"/>
      <c r="J186" s="99"/>
      <c r="K186" s="99"/>
      <c r="L186" s="99"/>
      <c r="M186" s="100"/>
      <c r="N186" s="100"/>
      <c r="O186" s="99"/>
      <c r="P186" s="101"/>
      <c r="Q186" s="99"/>
      <c r="R186" s="100"/>
      <c r="S186" s="99"/>
      <c r="T186" s="99"/>
      <c r="U186" s="99"/>
    </row>
    <row r="187" ht="12.75" customHeight="1">
      <c r="A187" s="99"/>
      <c r="B187" s="99"/>
      <c r="C187" s="99"/>
      <c r="D187" s="99"/>
      <c r="E187" s="50"/>
      <c r="F187" s="99"/>
      <c r="G187" s="99"/>
      <c r="H187" s="99"/>
      <c r="I187" s="99"/>
      <c r="J187" s="99"/>
      <c r="K187" s="99"/>
      <c r="L187" s="99"/>
      <c r="M187" s="100"/>
      <c r="N187" s="100"/>
      <c r="O187" s="99"/>
      <c r="P187" s="101"/>
      <c r="Q187" s="99"/>
      <c r="R187" s="100"/>
      <c r="S187" s="99"/>
      <c r="T187" s="99"/>
      <c r="U187" s="99"/>
    </row>
    <row r="188" ht="12.75" customHeight="1">
      <c r="A188" s="99"/>
      <c r="B188" s="99"/>
      <c r="C188" s="99"/>
      <c r="D188" s="99"/>
      <c r="E188" s="50"/>
      <c r="F188" s="99"/>
      <c r="G188" s="99"/>
      <c r="H188" s="99"/>
      <c r="I188" s="99"/>
      <c r="J188" s="99"/>
      <c r="K188" s="99"/>
      <c r="L188" s="99"/>
      <c r="M188" s="100"/>
      <c r="N188" s="100"/>
      <c r="O188" s="99"/>
      <c r="P188" s="101"/>
      <c r="Q188" s="99"/>
      <c r="R188" s="100"/>
      <c r="S188" s="99"/>
      <c r="T188" s="99"/>
      <c r="U188" s="99"/>
    </row>
    <row r="189" ht="12.75" customHeight="1">
      <c r="A189" s="99"/>
      <c r="B189" s="99"/>
      <c r="C189" s="99"/>
      <c r="D189" s="99"/>
      <c r="E189" s="50"/>
      <c r="F189" s="99"/>
      <c r="G189" s="99"/>
      <c r="H189" s="99"/>
      <c r="I189" s="99"/>
      <c r="J189" s="99"/>
      <c r="K189" s="99"/>
      <c r="L189" s="99"/>
      <c r="M189" s="100"/>
      <c r="N189" s="100"/>
      <c r="O189" s="99"/>
      <c r="P189" s="101"/>
      <c r="Q189" s="99"/>
      <c r="R189" s="100"/>
      <c r="S189" s="99"/>
      <c r="T189" s="99"/>
      <c r="U189" s="99"/>
    </row>
    <row r="190" ht="12.75" customHeight="1">
      <c r="A190" s="99"/>
      <c r="B190" s="99"/>
      <c r="C190" s="99"/>
      <c r="D190" s="99"/>
      <c r="E190" s="50"/>
      <c r="F190" s="99"/>
      <c r="G190" s="99"/>
      <c r="H190" s="99"/>
      <c r="I190" s="99"/>
      <c r="J190" s="99"/>
      <c r="K190" s="99"/>
      <c r="L190" s="99"/>
      <c r="M190" s="100"/>
      <c r="N190" s="100"/>
      <c r="O190" s="99"/>
      <c r="P190" s="101"/>
      <c r="Q190" s="99"/>
      <c r="R190" s="100"/>
      <c r="S190" s="99"/>
      <c r="T190" s="99"/>
      <c r="U190" s="99"/>
    </row>
    <row r="191" ht="12.75" customHeight="1">
      <c r="A191" s="99"/>
      <c r="B191" s="99"/>
      <c r="C191" s="99"/>
      <c r="D191" s="99"/>
      <c r="E191" s="50"/>
      <c r="F191" s="99"/>
      <c r="G191" s="99"/>
      <c r="H191" s="99"/>
      <c r="I191" s="99"/>
      <c r="J191" s="99"/>
      <c r="K191" s="99"/>
      <c r="L191" s="99"/>
      <c r="M191" s="100"/>
      <c r="N191" s="100"/>
      <c r="O191" s="99"/>
      <c r="P191" s="101"/>
      <c r="Q191" s="99"/>
      <c r="R191" s="100"/>
      <c r="S191" s="99"/>
      <c r="T191" s="99"/>
      <c r="U191" s="99"/>
    </row>
    <row r="192" ht="12.75" customHeight="1">
      <c r="A192" s="99"/>
      <c r="B192" s="99"/>
      <c r="C192" s="99"/>
      <c r="D192" s="99"/>
      <c r="E192" s="50"/>
      <c r="F192" s="99"/>
      <c r="G192" s="99"/>
      <c r="H192" s="99"/>
      <c r="I192" s="99"/>
      <c r="J192" s="99"/>
      <c r="K192" s="99"/>
      <c r="L192" s="99"/>
      <c r="M192" s="100"/>
      <c r="N192" s="100"/>
      <c r="O192" s="99"/>
      <c r="P192" s="101"/>
      <c r="Q192" s="99"/>
      <c r="R192" s="100"/>
      <c r="S192" s="99"/>
      <c r="T192" s="99"/>
      <c r="U192" s="99"/>
    </row>
    <row r="193" ht="12.75" customHeight="1">
      <c r="A193" s="99"/>
      <c r="B193" s="99"/>
      <c r="C193" s="99"/>
      <c r="D193" s="99"/>
      <c r="E193" s="50"/>
      <c r="F193" s="99"/>
      <c r="G193" s="99"/>
      <c r="H193" s="99"/>
      <c r="I193" s="99"/>
      <c r="J193" s="99"/>
      <c r="K193" s="99"/>
      <c r="L193" s="99"/>
      <c r="M193" s="100"/>
      <c r="N193" s="100"/>
      <c r="O193" s="99"/>
      <c r="P193" s="101"/>
      <c r="Q193" s="99"/>
      <c r="R193" s="100"/>
      <c r="S193" s="99"/>
      <c r="T193" s="99"/>
      <c r="U193" s="99"/>
    </row>
    <row r="194" ht="12.75" customHeight="1">
      <c r="A194" s="99"/>
      <c r="B194" s="99"/>
      <c r="C194" s="99"/>
      <c r="D194" s="99"/>
      <c r="E194" s="50"/>
      <c r="F194" s="99"/>
      <c r="G194" s="99"/>
      <c r="H194" s="99"/>
      <c r="I194" s="99"/>
      <c r="J194" s="99"/>
      <c r="K194" s="99"/>
      <c r="L194" s="99"/>
      <c r="M194" s="100"/>
      <c r="N194" s="100"/>
      <c r="O194" s="99"/>
      <c r="P194" s="101"/>
      <c r="Q194" s="99"/>
      <c r="R194" s="100"/>
      <c r="S194" s="99"/>
      <c r="T194" s="99"/>
      <c r="U194" s="99"/>
    </row>
    <row r="195" ht="12.75" customHeight="1">
      <c r="A195" s="99"/>
      <c r="B195" s="99"/>
      <c r="C195" s="99"/>
      <c r="D195" s="99"/>
      <c r="E195" s="50"/>
      <c r="F195" s="99"/>
      <c r="G195" s="99"/>
      <c r="H195" s="99"/>
      <c r="I195" s="99"/>
      <c r="J195" s="99"/>
      <c r="K195" s="99"/>
      <c r="L195" s="99"/>
      <c r="M195" s="100"/>
      <c r="N195" s="100"/>
      <c r="O195" s="99"/>
      <c r="P195" s="101"/>
      <c r="Q195" s="99"/>
      <c r="R195" s="100"/>
      <c r="S195" s="99"/>
      <c r="T195" s="99"/>
      <c r="U195" s="99"/>
    </row>
    <row r="196" ht="12.75" customHeight="1">
      <c r="A196" s="99"/>
      <c r="B196" s="99"/>
      <c r="C196" s="99"/>
      <c r="D196" s="99"/>
      <c r="E196" s="50"/>
      <c r="F196" s="99"/>
      <c r="G196" s="99"/>
      <c r="H196" s="99"/>
      <c r="I196" s="99"/>
      <c r="J196" s="99"/>
      <c r="K196" s="99"/>
      <c r="L196" s="99"/>
      <c r="M196" s="100"/>
      <c r="N196" s="100"/>
      <c r="O196" s="99"/>
      <c r="P196" s="101"/>
      <c r="Q196" s="99"/>
      <c r="R196" s="100"/>
      <c r="S196" s="99"/>
      <c r="T196" s="99"/>
      <c r="U196" s="99"/>
    </row>
    <row r="197" ht="12.75" customHeight="1">
      <c r="A197" s="99"/>
      <c r="B197" s="99"/>
      <c r="C197" s="99"/>
      <c r="D197" s="99"/>
      <c r="E197" s="50"/>
      <c r="F197" s="99"/>
      <c r="G197" s="99"/>
      <c r="H197" s="99"/>
      <c r="I197" s="99"/>
      <c r="J197" s="99"/>
      <c r="K197" s="99"/>
      <c r="L197" s="99"/>
      <c r="M197" s="100"/>
      <c r="N197" s="100"/>
      <c r="O197" s="99"/>
      <c r="P197" s="101"/>
      <c r="Q197" s="99"/>
      <c r="R197" s="100"/>
      <c r="S197" s="99"/>
      <c r="T197" s="99"/>
      <c r="U197" s="99"/>
    </row>
    <row r="198" ht="12.75" customHeight="1">
      <c r="A198" s="99"/>
      <c r="B198" s="99"/>
      <c r="C198" s="99"/>
      <c r="D198" s="99"/>
      <c r="E198" s="50"/>
      <c r="F198" s="99"/>
      <c r="G198" s="99"/>
      <c r="H198" s="99"/>
      <c r="I198" s="99"/>
      <c r="J198" s="99"/>
      <c r="K198" s="99"/>
      <c r="L198" s="99"/>
      <c r="M198" s="100"/>
      <c r="N198" s="100"/>
      <c r="O198" s="99"/>
      <c r="P198" s="101"/>
      <c r="Q198" s="99"/>
      <c r="R198" s="100"/>
      <c r="S198" s="99"/>
      <c r="T198" s="99"/>
      <c r="U198" s="99"/>
    </row>
    <row r="199" ht="12.75" customHeight="1">
      <c r="A199" s="99"/>
      <c r="B199" s="99"/>
      <c r="C199" s="99"/>
      <c r="D199" s="99"/>
      <c r="E199" s="50"/>
      <c r="F199" s="99"/>
      <c r="G199" s="99"/>
      <c r="H199" s="99"/>
      <c r="I199" s="99"/>
      <c r="J199" s="99"/>
      <c r="K199" s="99"/>
      <c r="L199" s="99"/>
      <c r="M199" s="100"/>
      <c r="N199" s="100"/>
      <c r="O199" s="99"/>
      <c r="P199" s="101"/>
      <c r="Q199" s="99"/>
      <c r="R199" s="100"/>
      <c r="S199" s="99"/>
      <c r="T199" s="99"/>
      <c r="U199" s="99"/>
    </row>
    <row r="200" ht="12.75" customHeight="1">
      <c r="A200" s="99"/>
      <c r="B200" s="99"/>
      <c r="C200" s="99"/>
      <c r="D200" s="99"/>
      <c r="E200" s="50"/>
      <c r="F200" s="99"/>
      <c r="G200" s="99"/>
      <c r="H200" s="99"/>
      <c r="I200" s="99"/>
      <c r="J200" s="99"/>
      <c r="K200" s="99"/>
      <c r="L200" s="99"/>
      <c r="M200" s="100"/>
      <c r="N200" s="100"/>
      <c r="O200" s="99"/>
      <c r="P200" s="101"/>
      <c r="Q200" s="99"/>
      <c r="R200" s="100"/>
      <c r="S200" s="99"/>
      <c r="T200" s="99"/>
      <c r="U200" s="99"/>
    </row>
    <row r="201" ht="12.75" customHeight="1">
      <c r="A201" s="99"/>
      <c r="B201" s="99"/>
      <c r="C201" s="99"/>
      <c r="D201" s="99"/>
      <c r="E201" s="50"/>
      <c r="F201" s="99"/>
      <c r="G201" s="99"/>
      <c r="H201" s="99"/>
      <c r="I201" s="99"/>
      <c r="J201" s="99"/>
      <c r="K201" s="99"/>
      <c r="L201" s="99"/>
      <c r="M201" s="100"/>
      <c r="N201" s="100"/>
      <c r="O201" s="99"/>
      <c r="P201" s="101"/>
      <c r="Q201" s="99"/>
      <c r="R201" s="100"/>
      <c r="S201" s="99"/>
      <c r="T201" s="99"/>
      <c r="U201" s="99"/>
    </row>
    <row r="202" ht="12.75" customHeight="1">
      <c r="A202" s="99"/>
      <c r="B202" s="99"/>
      <c r="C202" s="99"/>
      <c r="D202" s="99"/>
      <c r="E202" s="50"/>
      <c r="F202" s="99"/>
      <c r="G202" s="99"/>
      <c r="H202" s="99"/>
      <c r="I202" s="99"/>
      <c r="J202" s="99"/>
      <c r="K202" s="99"/>
      <c r="L202" s="99"/>
      <c r="M202" s="100"/>
      <c r="N202" s="100"/>
      <c r="O202" s="99"/>
      <c r="P202" s="101"/>
      <c r="Q202" s="99"/>
      <c r="R202" s="100"/>
      <c r="S202" s="99"/>
      <c r="T202" s="99"/>
      <c r="U202" s="99"/>
    </row>
    <row r="203" ht="12.75" customHeight="1">
      <c r="A203" s="99"/>
      <c r="B203" s="99"/>
      <c r="C203" s="99"/>
      <c r="D203" s="99"/>
      <c r="E203" s="50"/>
      <c r="F203" s="99"/>
      <c r="G203" s="99"/>
      <c r="H203" s="99"/>
      <c r="I203" s="99"/>
      <c r="J203" s="99"/>
      <c r="K203" s="99"/>
      <c r="L203" s="99"/>
      <c r="M203" s="100"/>
      <c r="N203" s="100"/>
      <c r="O203" s="99"/>
      <c r="P203" s="101"/>
      <c r="Q203" s="99"/>
      <c r="R203" s="100"/>
      <c r="S203" s="99"/>
      <c r="T203" s="99"/>
      <c r="U203" s="99"/>
    </row>
    <row r="204" ht="12.75" customHeight="1">
      <c r="A204" s="99"/>
      <c r="B204" s="99"/>
      <c r="C204" s="99"/>
      <c r="D204" s="99"/>
      <c r="E204" s="50"/>
      <c r="F204" s="99"/>
      <c r="G204" s="99"/>
      <c r="H204" s="99"/>
      <c r="I204" s="99"/>
      <c r="J204" s="99"/>
      <c r="K204" s="99"/>
      <c r="L204" s="99"/>
      <c r="M204" s="100"/>
      <c r="N204" s="100"/>
      <c r="O204" s="99"/>
      <c r="P204" s="101"/>
      <c r="Q204" s="99"/>
      <c r="R204" s="100"/>
      <c r="S204" s="99"/>
      <c r="T204" s="99"/>
      <c r="U204" s="99"/>
    </row>
    <row r="205" ht="12.75" customHeight="1">
      <c r="A205" s="99"/>
      <c r="B205" s="99"/>
      <c r="C205" s="99"/>
      <c r="D205" s="99"/>
      <c r="E205" s="50"/>
      <c r="F205" s="99"/>
      <c r="G205" s="99"/>
      <c r="H205" s="99"/>
      <c r="I205" s="99"/>
      <c r="J205" s="99"/>
      <c r="K205" s="99"/>
      <c r="L205" s="99"/>
      <c r="M205" s="100"/>
      <c r="N205" s="100"/>
      <c r="O205" s="99"/>
      <c r="P205" s="101"/>
      <c r="Q205" s="99"/>
      <c r="R205" s="100"/>
      <c r="S205" s="99"/>
      <c r="T205" s="99"/>
      <c r="U205" s="99"/>
    </row>
    <row r="206" ht="12.75" customHeight="1">
      <c r="A206" s="99"/>
      <c r="B206" s="99"/>
      <c r="C206" s="99"/>
      <c r="D206" s="99"/>
      <c r="E206" s="50"/>
      <c r="F206" s="99"/>
      <c r="G206" s="99"/>
      <c r="H206" s="99"/>
      <c r="I206" s="99"/>
      <c r="J206" s="99"/>
      <c r="K206" s="99"/>
      <c r="L206" s="99"/>
      <c r="M206" s="100"/>
      <c r="N206" s="100"/>
      <c r="O206" s="99"/>
      <c r="P206" s="101"/>
      <c r="Q206" s="99"/>
      <c r="R206" s="100"/>
      <c r="S206" s="99"/>
      <c r="T206" s="99"/>
      <c r="U206" s="99"/>
    </row>
    <row r="207" ht="12.75" customHeight="1">
      <c r="A207" s="99"/>
      <c r="B207" s="99"/>
      <c r="C207" s="99"/>
      <c r="D207" s="99"/>
      <c r="E207" s="50"/>
      <c r="F207" s="99"/>
      <c r="G207" s="99"/>
      <c r="H207" s="99"/>
      <c r="I207" s="99"/>
      <c r="J207" s="99"/>
      <c r="K207" s="99"/>
      <c r="L207" s="99"/>
      <c r="M207" s="100"/>
      <c r="N207" s="100"/>
      <c r="O207" s="99"/>
      <c r="P207" s="101"/>
      <c r="Q207" s="99"/>
      <c r="R207" s="100"/>
      <c r="S207" s="99"/>
      <c r="T207" s="99"/>
      <c r="U207" s="99"/>
    </row>
    <row r="208" ht="12.75" customHeight="1">
      <c r="A208" s="99"/>
      <c r="B208" s="99"/>
      <c r="C208" s="99"/>
      <c r="D208" s="99"/>
      <c r="E208" s="50"/>
      <c r="F208" s="99"/>
      <c r="G208" s="99"/>
      <c r="H208" s="99"/>
      <c r="I208" s="99"/>
      <c r="J208" s="99"/>
      <c r="K208" s="99"/>
      <c r="L208" s="99"/>
      <c r="M208" s="100"/>
      <c r="N208" s="100"/>
      <c r="O208" s="99"/>
      <c r="P208" s="101"/>
      <c r="Q208" s="99"/>
      <c r="R208" s="100"/>
      <c r="S208" s="99"/>
      <c r="T208" s="99"/>
      <c r="U208" s="99"/>
    </row>
    <row r="209" ht="12.75" customHeight="1">
      <c r="A209" s="99"/>
      <c r="B209" s="99"/>
      <c r="C209" s="99"/>
      <c r="D209" s="99"/>
      <c r="E209" s="50"/>
      <c r="F209" s="99"/>
      <c r="G209" s="99"/>
      <c r="H209" s="99"/>
      <c r="I209" s="99"/>
      <c r="J209" s="99"/>
      <c r="K209" s="99"/>
      <c r="L209" s="99"/>
      <c r="M209" s="100"/>
      <c r="N209" s="100"/>
      <c r="O209" s="99"/>
      <c r="P209" s="101"/>
      <c r="Q209" s="99"/>
      <c r="R209" s="100"/>
      <c r="S209" s="99"/>
      <c r="T209" s="99"/>
      <c r="U209" s="99"/>
    </row>
    <row r="210" ht="12.75" customHeight="1">
      <c r="A210" s="99"/>
      <c r="B210" s="99"/>
      <c r="C210" s="99"/>
      <c r="D210" s="99"/>
      <c r="E210" s="50"/>
      <c r="F210" s="99"/>
      <c r="G210" s="99"/>
      <c r="H210" s="99"/>
      <c r="I210" s="99"/>
      <c r="J210" s="99"/>
      <c r="K210" s="99"/>
      <c r="L210" s="99"/>
      <c r="M210" s="100"/>
      <c r="N210" s="100"/>
      <c r="O210" s="99"/>
      <c r="P210" s="101"/>
      <c r="Q210" s="99"/>
      <c r="R210" s="100"/>
      <c r="S210" s="99"/>
      <c r="T210" s="99"/>
      <c r="U210" s="99"/>
    </row>
    <row r="211" ht="12.75" customHeight="1">
      <c r="A211" s="99"/>
      <c r="B211" s="99"/>
      <c r="C211" s="99"/>
      <c r="D211" s="99"/>
      <c r="E211" s="50"/>
      <c r="F211" s="99"/>
      <c r="G211" s="99"/>
      <c r="H211" s="99"/>
      <c r="I211" s="99"/>
      <c r="J211" s="99"/>
      <c r="K211" s="99"/>
      <c r="L211" s="99"/>
      <c r="M211" s="100"/>
      <c r="N211" s="100"/>
      <c r="O211" s="99"/>
      <c r="P211" s="101"/>
      <c r="Q211" s="99"/>
      <c r="R211" s="100"/>
      <c r="S211" s="99"/>
      <c r="T211" s="99"/>
      <c r="U211" s="99"/>
    </row>
    <row r="212" ht="12.75" customHeight="1">
      <c r="A212" s="99"/>
      <c r="B212" s="99"/>
      <c r="C212" s="99"/>
      <c r="D212" s="99"/>
      <c r="E212" s="50"/>
      <c r="F212" s="99"/>
      <c r="G212" s="99"/>
      <c r="H212" s="99"/>
      <c r="I212" s="99"/>
      <c r="J212" s="99"/>
      <c r="K212" s="99"/>
      <c r="L212" s="99"/>
      <c r="M212" s="100"/>
      <c r="N212" s="100"/>
      <c r="O212" s="99"/>
      <c r="P212" s="101"/>
      <c r="Q212" s="99"/>
      <c r="R212" s="100"/>
      <c r="S212" s="99"/>
      <c r="T212" s="99"/>
      <c r="U212" s="99"/>
    </row>
    <row r="213" ht="12.75" customHeight="1">
      <c r="A213" s="99"/>
      <c r="B213" s="99"/>
      <c r="C213" s="99"/>
      <c r="D213" s="99"/>
      <c r="E213" s="50"/>
      <c r="F213" s="99"/>
      <c r="G213" s="99"/>
      <c r="H213" s="99"/>
      <c r="I213" s="99"/>
      <c r="J213" s="99"/>
      <c r="K213" s="99"/>
      <c r="L213" s="99"/>
      <c r="M213" s="100"/>
      <c r="N213" s="100"/>
      <c r="O213" s="99"/>
      <c r="P213" s="101"/>
      <c r="Q213" s="99"/>
      <c r="R213" s="100"/>
      <c r="S213" s="99"/>
      <c r="T213" s="99"/>
      <c r="U213" s="99"/>
    </row>
    <row r="214" ht="12.75" customHeight="1">
      <c r="A214" s="99"/>
      <c r="B214" s="99"/>
      <c r="C214" s="99"/>
      <c r="D214" s="99"/>
      <c r="E214" s="50"/>
      <c r="F214" s="99"/>
      <c r="G214" s="99"/>
      <c r="H214" s="99"/>
      <c r="I214" s="99"/>
      <c r="J214" s="99"/>
      <c r="K214" s="99"/>
      <c r="L214" s="99"/>
      <c r="M214" s="100"/>
      <c r="N214" s="100"/>
      <c r="O214" s="99"/>
      <c r="P214" s="101"/>
      <c r="Q214" s="99"/>
      <c r="R214" s="100"/>
      <c r="S214" s="99"/>
      <c r="T214" s="99"/>
      <c r="U214" s="99"/>
    </row>
    <row r="215" ht="12.75" customHeight="1">
      <c r="A215" s="99"/>
      <c r="B215" s="99"/>
      <c r="C215" s="99"/>
      <c r="D215" s="99"/>
      <c r="E215" s="50"/>
      <c r="F215" s="99"/>
      <c r="G215" s="99"/>
      <c r="H215" s="99"/>
      <c r="I215" s="99"/>
      <c r="J215" s="99"/>
      <c r="K215" s="99"/>
      <c r="L215" s="99"/>
      <c r="M215" s="100"/>
      <c r="N215" s="100"/>
      <c r="O215" s="99"/>
      <c r="P215" s="101"/>
      <c r="Q215" s="99"/>
      <c r="R215" s="100"/>
      <c r="S215" s="99"/>
      <c r="T215" s="99"/>
      <c r="U215" s="99"/>
    </row>
    <row r="216" ht="12.75" customHeight="1">
      <c r="A216" s="99"/>
      <c r="B216" s="99"/>
      <c r="C216" s="99"/>
      <c r="D216" s="99"/>
      <c r="E216" s="50"/>
      <c r="F216" s="99"/>
      <c r="G216" s="99"/>
      <c r="H216" s="99"/>
      <c r="I216" s="99"/>
      <c r="J216" s="99"/>
      <c r="K216" s="99"/>
      <c r="L216" s="99"/>
      <c r="M216" s="100"/>
      <c r="N216" s="100"/>
      <c r="O216" s="99"/>
      <c r="P216" s="101"/>
      <c r="Q216" s="99"/>
      <c r="R216" s="100"/>
      <c r="S216" s="99"/>
      <c r="T216" s="99"/>
      <c r="U216" s="99"/>
    </row>
    <row r="217" ht="12.75" customHeight="1">
      <c r="A217" s="99"/>
      <c r="B217" s="99"/>
      <c r="C217" s="99"/>
      <c r="D217" s="99"/>
      <c r="E217" s="50"/>
      <c r="F217" s="99"/>
      <c r="G217" s="99"/>
      <c r="H217" s="99"/>
      <c r="I217" s="99"/>
      <c r="J217" s="99"/>
      <c r="K217" s="99"/>
      <c r="L217" s="99"/>
      <c r="M217" s="100"/>
      <c r="N217" s="100"/>
      <c r="O217" s="99"/>
      <c r="P217" s="101"/>
      <c r="Q217" s="99"/>
      <c r="R217" s="100"/>
      <c r="S217" s="99"/>
      <c r="T217" s="99"/>
      <c r="U217" s="99"/>
    </row>
    <row r="218" ht="12.75" customHeight="1">
      <c r="A218" s="99"/>
      <c r="B218" s="99"/>
      <c r="C218" s="99"/>
      <c r="D218" s="99"/>
      <c r="E218" s="50"/>
      <c r="F218" s="99"/>
      <c r="G218" s="99"/>
      <c r="H218" s="99"/>
      <c r="I218" s="99"/>
      <c r="J218" s="99"/>
      <c r="K218" s="99"/>
      <c r="L218" s="99"/>
      <c r="M218" s="100"/>
      <c r="N218" s="100"/>
      <c r="O218" s="99"/>
      <c r="P218" s="101"/>
      <c r="Q218" s="99"/>
      <c r="R218" s="100"/>
      <c r="S218" s="99"/>
      <c r="T218" s="99"/>
      <c r="U218" s="99"/>
    </row>
    <row r="219" ht="12.75" customHeight="1">
      <c r="A219" s="99"/>
      <c r="B219" s="99"/>
      <c r="C219" s="99"/>
      <c r="D219" s="99"/>
      <c r="E219" s="50"/>
      <c r="F219" s="99"/>
      <c r="G219" s="99"/>
      <c r="H219" s="99"/>
      <c r="I219" s="99"/>
      <c r="J219" s="99"/>
      <c r="K219" s="99"/>
      <c r="L219" s="99"/>
      <c r="M219" s="100"/>
      <c r="N219" s="100"/>
      <c r="O219" s="99"/>
      <c r="P219" s="101"/>
      <c r="Q219" s="99"/>
      <c r="R219" s="100"/>
      <c r="S219" s="99"/>
      <c r="T219" s="99"/>
      <c r="U219" s="99"/>
    </row>
    <row r="220" ht="12.75" customHeight="1">
      <c r="A220" s="99"/>
      <c r="B220" s="99"/>
      <c r="C220" s="99"/>
      <c r="D220" s="99"/>
      <c r="E220" s="50"/>
      <c r="F220" s="99"/>
      <c r="G220" s="99"/>
      <c r="H220" s="99"/>
      <c r="I220" s="99"/>
      <c r="J220" s="99"/>
      <c r="K220" s="99"/>
      <c r="L220" s="99"/>
      <c r="M220" s="100"/>
      <c r="N220" s="100"/>
      <c r="O220" s="99"/>
      <c r="P220" s="101"/>
      <c r="Q220" s="99"/>
      <c r="R220" s="100"/>
      <c r="S220" s="99"/>
      <c r="T220" s="99"/>
      <c r="U220" s="99"/>
    </row>
    <row r="221" ht="12.75" customHeight="1">
      <c r="A221" s="99"/>
      <c r="B221" s="99"/>
      <c r="C221" s="99"/>
      <c r="D221" s="99"/>
      <c r="E221" s="50"/>
      <c r="F221" s="99"/>
      <c r="G221" s="99"/>
      <c r="H221" s="99"/>
      <c r="I221" s="99"/>
      <c r="J221" s="99"/>
      <c r="K221" s="99"/>
      <c r="L221" s="99"/>
      <c r="M221" s="100"/>
      <c r="N221" s="100"/>
      <c r="O221" s="99"/>
      <c r="P221" s="101"/>
      <c r="Q221" s="99"/>
      <c r="R221" s="100"/>
      <c r="S221" s="99"/>
      <c r="T221" s="99"/>
      <c r="U221" s="99"/>
    </row>
    <row r="222" ht="12.75" customHeight="1">
      <c r="A222" s="99"/>
      <c r="B222" s="99"/>
      <c r="C222" s="99"/>
      <c r="D222" s="99"/>
      <c r="E222" s="50"/>
      <c r="F222" s="99"/>
      <c r="G222" s="99"/>
      <c r="H222" s="99"/>
      <c r="I222" s="99"/>
      <c r="J222" s="99"/>
      <c r="K222" s="99"/>
      <c r="L222" s="99"/>
      <c r="M222" s="100"/>
      <c r="N222" s="100"/>
      <c r="O222" s="99"/>
      <c r="P222" s="101"/>
      <c r="Q222" s="99"/>
      <c r="R222" s="100"/>
      <c r="S222" s="99"/>
      <c r="T222" s="99"/>
      <c r="U222" s="99"/>
    </row>
    <row r="223" ht="12.75" customHeight="1">
      <c r="A223" s="99"/>
      <c r="B223" s="99"/>
      <c r="C223" s="99"/>
      <c r="D223" s="99"/>
      <c r="E223" s="50"/>
      <c r="F223" s="99"/>
      <c r="G223" s="99"/>
      <c r="H223" s="99"/>
      <c r="I223" s="99"/>
      <c r="J223" s="99"/>
      <c r="K223" s="99"/>
      <c r="L223" s="99"/>
      <c r="M223" s="100"/>
      <c r="N223" s="100"/>
      <c r="O223" s="99"/>
      <c r="P223" s="101"/>
      <c r="Q223" s="99"/>
      <c r="R223" s="100"/>
      <c r="S223" s="99"/>
      <c r="T223" s="99"/>
      <c r="U223" s="99"/>
    </row>
    <row r="224" ht="12.75" customHeight="1">
      <c r="A224" s="99"/>
      <c r="B224" s="99"/>
      <c r="C224" s="99"/>
      <c r="D224" s="99"/>
      <c r="E224" s="50"/>
      <c r="F224" s="99"/>
      <c r="G224" s="99"/>
      <c r="H224" s="99"/>
      <c r="I224" s="99"/>
      <c r="J224" s="99"/>
      <c r="K224" s="99"/>
      <c r="L224" s="99"/>
      <c r="M224" s="100"/>
      <c r="N224" s="100"/>
      <c r="O224" s="99"/>
      <c r="P224" s="101"/>
      <c r="Q224" s="99"/>
      <c r="R224" s="100"/>
      <c r="S224" s="99"/>
      <c r="T224" s="99"/>
      <c r="U224" s="99"/>
    </row>
    <row r="225" ht="12.75" customHeight="1">
      <c r="A225" s="99"/>
      <c r="B225" s="99"/>
      <c r="C225" s="99"/>
      <c r="D225" s="99"/>
      <c r="E225" s="50"/>
      <c r="F225" s="99"/>
      <c r="G225" s="99"/>
      <c r="H225" s="99"/>
      <c r="I225" s="99"/>
      <c r="J225" s="99"/>
      <c r="K225" s="99"/>
      <c r="L225" s="99"/>
      <c r="M225" s="100"/>
      <c r="N225" s="100"/>
      <c r="O225" s="99"/>
      <c r="P225" s="101"/>
      <c r="Q225" s="99"/>
      <c r="R225" s="100"/>
      <c r="S225" s="99"/>
      <c r="T225" s="99"/>
      <c r="U225" s="99"/>
    </row>
    <row r="226" ht="12.75" customHeight="1">
      <c r="A226" s="99"/>
      <c r="B226" s="99"/>
      <c r="C226" s="99"/>
      <c r="D226" s="99"/>
      <c r="E226" s="50"/>
      <c r="F226" s="99"/>
      <c r="G226" s="99"/>
      <c r="H226" s="99"/>
      <c r="I226" s="99"/>
      <c r="J226" s="99"/>
      <c r="K226" s="99"/>
      <c r="L226" s="99"/>
      <c r="M226" s="100"/>
      <c r="N226" s="100"/>
      <c r="O226" s="99"/>
      <c r="P226" s="101"/>
      <c r="Q226" s="99"/>
      <c r="R226" s="100"/>
      <c r="S226" s="99"/>
      <c r="T226" s="99"/>
      <c r="U226" s="99"/>
    </row>
    <row r="227" ht="12.75" customHeight="1">
      <c r="A227" s="99"/>
      <c r="B227" s="99"/>
      <c r="C227" s="99"/>
      <c r="D227" s="99"/>
      <c r="E227" s="50"/>
      <c r="F227" s="99"/>
      <c r="G227" s="99"/>
      <c r="H227" s="99"/>
      <c r="I227" s="99"/>
      <c r="J227" s="99"/>
      <c r="K227" s="99"/>
      <c r="L227" s="99"/>
      <c r="M227" s="100"/>
      <c r="N227" s="100"/>
      <c r="O227" s="99"/>
      <c r="P227" s="101"/>
      <c r="Q227" s="99"/>
      <c r="R227" s="100"/>
      <c r="S227" s="99"/>
      <c r="T227" s="99"/>
      <c r="U227" s="99"/>
    </row>
    <row r="228" ht="12.75" customHeight="1">
      <c r="A228" s="99"/>
      <c r="B228" s="99"/>
      <c r="C228" s="99"/>
      <c r="D228" s="99"/>
      <c r="E228" s="50"/>
      <c r="F228" s="99"/>
      <c r="G228" s="99"/>
      <c r="H228" s="99"/>
      <c r="I228" s="99"/>
      <c r="J228" s="99"/>
      <c r="K228" s="99"/>
      <c r="L228" s="99"/>
      <c r="M228" s="100"/>
      <c r="N228" s="100"/>
      <c r="O228" s="99"/>
      <c r="P228" s="101"/>
      <c r="Q228" s="99"/>
      <c r="R228" s="100"/>
      <c r="S228" s="99"/>
      <c r="T228" s="99"/>
      <c r="U228" s="99"/>
    </row>
    <row r="229" ht="12.75" customHeight="1">
      <c r="A229" s="99"/>
      <c r="B229" s="99"/>
      <c r="C229" s="99"/>
      <c r="D229" s="99"/>
      <c r="E229" s="50"/>
      <c r="F229" s="99"/>
      <c r="G229" s="99"/>
      <c r="H229" s="99"/>
      <c r="I229" s="99"/>
      <c r="J229" s="99"/>
      <c r="K229" s="99"/>
      <c r="L229" s="99"/>
      <c r="M229" s="100"/>
      <c r="N229" s="100"/>
      <c r="O229" s="99"/>
      <c r="P229" s="101"/>
      <c r="Q229" s="99"/>
      <c r="R229" s="100"/>
      <c r="S229" s="99"/>
      <c r="T229" s="99"/>
      <c r="U229" s="99"/>
    </row>
    <row r="230" ht="12.75" customHeight="1">
      <c r="A230" s="99"/>
      <c r="B230" s="99"/>
      <c r="C230" s="99"/>
      <c r="D230" s="99"/>
      <c r="E230" s="50"/>
      <c r="F230" s="99"/>
      <c r="G230" s="99"/>
      <c r="H230" s="99"/>
      <c r="I230" s="99"/>
      <c r="J230" s="99"/>
      <c r="K230" s="99"/>
      <c r="L230" s="99"/>
      <c r="M230" s="100"/>
      <c r="N230" s="100"/>
      <c r="O230" s="99"/>
      <c r="P230" s="101"/>
      <c r="Q230" s="99"/>
      <c r="R230" s="100"/>
      <c r="S230" s="99"/>
      <c r="T230" s="99"/>
      <c r="U230" s="99"/>
    </row>
    <row r="231" ht="12.75" customHeight="1">
      <c r="A231" s="99"/>
      <c r="B231" s="99"/>
      <c r="C231" s="99"/>
      <c r="D231" s="99"/>
      <c r="E231" s="50"/>
      <c r="F231" s="99"/>
      <c r="G231" s="99"/>
      <c r="H231" s="99"/>
      <c r="I231" s="99"/>
      <c r="J231" s="99"/>
      <c r="K231" s="99"/>
      <c r="L231" s="99"/>
      <c r="M231" s="100"/>
      <c r="N231" s="100"/>
      <c r="O231" s="99"/>
      <c r="P231" s="101"/>
      <c r="Q231" s="99"/>
      <c r="R231" s="100"/>
      <c r="S231" s="99"/>
      <c r="T231" s="99"/>
      <c r="U231" s="99"/>
    </row>
    <row r="232" ht="12.75" customHeight="1">
      <c r="A232" s="99"/>
      <c r="B232" s="99"/>
      <c r="C232" s="99"/>
      <c r="D232" s="99"/>
      <c r="E232" s="50"/>
      <c r="F232" s="99"/>
      <c r="G232" s="99"/>
      <c r="H232" s="99"/>
      <c r="I232" s="99"/>
      <c r="J232" s="99"/>
      <c r="K232" s="99"/>
      <c r="L232" s="99"/>
      <c r="M232" s="100"/>
      <c r="N232" s="100"/>
      <c r="O232" s="99"/>
      <c r="P232" s="101"/>
      <c r="Q232" s="99"/>
      <c r="R232" s="100"/>
      <c r="S232" s="99"/>
      <c r="T232" s="99"/>
      <c r="U232" s="99"/>
    </row>
    <row r="233" ht="12.75" customHeight="1">
      <c r="A233" s="99"/>
      <c r="B233" s="99"/>
      <c r="C233" s="99"/>
      <c r="D233" s="99"/>
      <c r="E233" s="50"/>
      <c r="F233" s="99"/>
      <c r="G233" s="99"/>
      <c r="H233" s="99"/>
      <c r="I233" s="99"/>
      <c r="J233" s="99"/>
      <c r="K233" s="99"/>
      <c r="L233" s="99"/>
      <c r="M233" s="100"/>
      <c r="N233" s="100"/>
      <c r="O233" s="99"/>
      <c r="P233" s="101"/>
      <c r="Q233" s="99"/>
      <c r="R233" s="100"/>
      <c r="S233" s="99"/>
      <c r="T233" s="99"/>
      <c r="U233" s="99"/>
    </row>
    <row r="234" ht="12.75" customHeight="1">
      <c r="A234" s="99"/>
      <c r="B234" s="99"/>
      <c r="C234" s="99"/>
      <c r="D234" s="99"/>
      <c r="E234" s="50"/>
      <c r="F234" s="99"/>
      <c r="G234" s="99"/>
      <c r="H234" s="99"/>
      <c r="I234" s="99"/>
      <c r="J234" s="99"/>
      <c r="K234" s="99"/>
      <c r="L234" s="99"/>
      <c r="M234" s="100"/>
      <c r="N234" s="100"/>
      <c r="O234" s="99"/>
      <c r="P234" s="101"/>
      <c r="Q234" s="99"/>
      <c r="R234" s="100"/>
      <c r="S234" s="99"/>
      <c r="T234" s="99"/>
      <c r="U234" s="99"/>
    </row>
    <row r="235" ht="12.75" customHeight="1">
      <c r="A235" s="99"/>
      <c r="B235" s="99"/>
      <c r="C235" s="99"/>
      <c r="D235" s="99"/>
      <c r="E235" s="50"/>
      <c r="F235" s="99"/>
      <c r="G235" s="99"/>
      <c r="H235" s="99"/>
      <c r="I235" s="99"/>
      <c r="J235" s="99"/>
      <c r="K235" s="99"/>
      <c r="L235" s="99"/>
      <c r="M235" s="100"/>
      <c r="N235" s="100"/>
      <c r="O235" s="99"/>
      <c r="P235" s="101"/>
      <c r="Q235" s="99"/>
      <c r="R235" s="100"/>
      <c r="S235" s="99"/>
      <c r="T235" s="99"/>
      <c r="U235" s="99"/>
    </row>
    <row r="236" ht="12.75" customHeight="1">
      <c r="A236" s="99"/>
      <c r="B236" s="99"/>
      <c r="C236" s="99"/>
      <c r="D236" s="99"/>
      <c r="E236" s="50"/>
      <c r="F236" s="99"/>
      <c r="G236" s="99"/>
      <c r="H236" s="99"/>
      <c r="I236" s="99"/>
      <c r="J236" s="99"/>
      <c r="K236" s="99"/>
      <c r="L236" s="99"/>
      <c r="M236" s="100"/>
      <c r="N236" s="100"/>
      <c r="O236" s="99"/>
      <c r="P236" s="101"/>
      <c r="Q236" s="99"/>
      <c r="R236" s="100"/>
      <c r="S236" s="99"/>
      <c r="T236" s="99"/>
      <c r="U236" s="99"/>
    </row>
    <row r="237" ht="12.75" customHeight="1">
      <c r="A237" s="99"/>
      <c r="B237" s="99"/>
      <c r="C237" s="99"/>
      <c r="D237" s="99"/>
      <c r="E237" s="50"/>
      <c r="F237" s="99"/>
      <c r="G237" s="99"/>
      <c r="H237" s="99"/>
      <c r="I237" s="99"/>
      <c r="J237" s="99"/>
      <c r="K237" s="99"/>
      <c r="L237" s="99"/>
      <c r="M237" s="100"/>
      <c r="N237" s="100"/>
      <c r="O237" s="99"/>
      <c r="P237" s="101"/>
      <c r="Q237" s="99"/>
      <c r="R237" s="100"/>
      <c r="S237" s="99"/>
      <c r="T237" s="99"/>
      <c r="U237" s="99"/>
    </row>
    <row r="238" ht="12.75" customHeight="1">
      <c r="A238" s="99"/>
      <c r="B238" s="99"/>
      <c r="C238" s="99"/>
      <c r="D238" s="99"/>
      <c r="E238" s="50"/>
      <c r="F238" s="99"/>
      <c r="G238" s="99"/>
      <c r="H238" s="99"/>
      <c r="I238" s="99"/>
      <c r="J238" s="99"/>
      <c r="K238" s="99"/>
      <c r="L238" s="99"/>
      <c r="M238" s="100"/>
      <c r="N238" s="100"/>
      <c r="O238" s="99"/>
      <c r="P238" s="101"/>
      <c r="Q238" s="99"/>
      <c r="R238" s="100"/>
      <c r="S238" s="99"/>
      <c r="T238" s="99"/>
      <c r="U238" s="99"/>
    </row>
    <row r="239" ht="12.75" customHeight="1">
      <c r="A239" s="99"/>
      <c r="B239" s="99"/>
      <c r="C239" s="99"/>
      <c r="D239" s="99"/>
      <c r="E239" s="50"/>
      <c r="F239" s="99"/>
      <c r="G239" s="99"/>
      <c r="H239" s="99"/>
      <c r="I239" s="99"/>
      <c r="J239" s="99"/>
      <c r="K239" s="99"/>
      <c r="L239" s="99"/>
      <c r="M239" s="100"/>
      <c r="N239" s="100"/>
      <c r="O239" s="99"/>
      <c r="P239" s="101"/>
      <c r="Q239" s="99"/>
      <c r="R239" s="100"/>
      <c r="S239" s="99"/>
      <c r="T239" s="99"/>
      <c r="U239" s="99"/>
    </row>
    <row r="240" ht="12.75" customHeight="1">
      <c r="A240" s="99"/>
      <c r="B240" s="99"/>
      <c r="C240" s="99"/>
      <c r="D240" s="99"/>
      <c r="E240" s="50"/>
      <c r="F240" s="99"/>
      <c r="G240" s="99"/>
      <c r="H240" s="99"/>
      <c r="I240" s="99"/>
      <c r="J240" s="99"/>
      <c r="K240" s="99"/>
      <c r="L240" s="99"/>
      <c r="M240" s="100"/>
      <c r="N240" s="100"/>
      <c r="O240" s="99"/>
      <c r="P240" s="101"/>
      <c r="Q240" s="99"/>
      <c r="R240" s="100"/>
      <c r="S240" s="99"/>
      <c r="T240" s="99"/>
      <c r="U240" s="99"/>
    </row>
    <row r="241" ht="12.75" customHeight="1">
      <c r="A241" s="99"/>
      <c r="B241" s="99"/>
      <c r="C241" s="99"/>
      <c r="D241" s="99"/>
      <c r="E241" s="50"/>
      <c r="F241" s="99"/>
      <c r="G241" s="99"/>
      <c r="H241" s="99"/>
      <c r="I241" s="99"/>
      <c r="J241" s="99"/>
      <c r="K241" s="99"/>
      <c r="L241" s="99"/>
      <c r="M241" s="100"/>
      <c r="N241" s="100"/>
      <c r="O241" s="99"/>
      <c r="P241" s="101"/>
      <c r="Q241" s="99"/>
      <c r="R241" s="100"/>
      <c r="S241" s="99"/>
      <c r="T241" s="99"/>
      <c r="U241" s="99"/>
    </row>
    <row r="242" ht="12.75" customHeight="1">
      <c r="A242" s="99"/>
      <c r="B242" s="99"/>
      <c r="C242" s="99"/>
      <c r="D242" s="99"/>
      <c r="E242" s="50"/>
      <c r="F242" s="99"/>
      <c r="G242" s="99"/>
      <c r="H242" s="99"/>
      <c r="I242" s="99"/>
      <c r="J242" s="99"/>
      <c r="K242" s="99"/>
      <c r="L242" s="99"/>
      <c r="M242" s="100"/>
      <c r="N242" s="100"/>
      <c r="O242" s="99"/>
      <c r="P242" s="101"/>
      <c r="Q242" s="99"/>
      <c r="R242" s="100"/>
      <c r="S242" s="99"/>
      <c r="T242" s="99"/>
      <c r="U242" s="99"/>
    </row>
    <row r="243" ht="12.75" customHeight="1">
      <c r="A243" s="99"/>
      <c r="B243" s="99"/>
      <c r="C243" s="99"/>
      <c r="D243" s="99"/>
      <c r="E243" s="50"/>
      <c r="F243" s="99"/>
      <c r="G243" s="99"/>
      <c r="H243" s="99"/>
      <c r="I243" s="99"/>
      <c r="J243" s="99"/>
      <c r="K243" s="99"/>
      <c r="L243" s="99"/>
      <c r="M243" s="100"/>
      <c r="N243" s="100"/>
      <c r="O243" s="99"/>
      <c r="P243" s="101"/>
      <c r="Q243" s="99"/>
      <c r="R243" s="100"/>
      <c r="S243" s="99"/>
      <c r="T243" s="99"/>
      <c r="U243" s="99"/>
    </row>
    <row r="244" ht="12.75" customHeight="1">
      <c r="A244" s="99"/>
      <c r="B244" s="99"/>
      <c r="C244" s="99"/>
      <c r="D244" s="99"/>
      <c r="E244" s="50"/>
      <c r="F244" s="99"/>
      <c r="G244" s="99"/>
      <c r="H244" s="99"/>
      <c r="I244" s="99"/>
      <c r="J244" s="99"/>
      <c r="K244" s="99"/>
      <c r="L244" s="99"/>
      <c r="M244" s="100"/>
      <c r="N244" s="100"/>
      <c r="O244" s="99"/>
      <c r="P244" s="101"/>
      <c r="Q244" s="99"/>
      <c r="R244" s="100"/>
      <c r="S244" s="99"/>
      <c r="T244" s="99"/>
      <c r="U244" s="99"/>
    </row>
    <row r="245" ht="12.75" customHeight="1">
      <c r="A245" s="99"/>
      <c r="B245" s="99"/>
      <c r="C245" s="99"/>
      <c r="D245" s="99"/>
      <c r="E245" s="50"/>
      <c r="F245" s="99"/>
      <c r="G245" s="99"/>
      <c r="H245" s="99"/>
      <c r="I245" s="99"/>
      <c r="J245" s="99"/>
      <c r="K245" s="99"/>
      <c r="L245" s="99"/>
      <c r="M245" s="100"/>
      <c r="N245" s="100"/>
      <c r="O245" s="99"/>
      <c r="P245" s="101"/>
      <c r="Q245" s="99"/>
      <c r="R245" s="100"/>
      <c r="S245" s="99"/>
      <c r="T245" s="99"/>
      <c r="U245" s="99"/>
    </row>
    <row r="246" ht="12.75" customHeight="1">
      <c r="A246" s="99"/>
      <c r="B246" s="99"/>
      <c r="C246" s="99"/>
      <c r="D246" s="99"/>
      <c r="E246" s="50"/>
      <c r="F246" s="99"/>
      <c r="G246" s="99"/>
      <c r="H246" s="99"/>
      <c r="I246" s="99"/>
      <c r="J246" s="99"/>
      <c r="K246" s="99"/>
      <c r="L246" s="99"/>
      <c r="M246" s="100"/>
      <c r="N246" s="100"/>
      <c r="O246" s="99"/>
      <c r="P246" s="101"/>
      <c r="Q246" s="99"/>
      <c r="R246" s="100"/>
      <c r="S246" s="99"/>
      <c r="T246" s="99"/>
      <c r="U246" s="99"/>
    </row>
    <row r="247" ht="12.75" customHeight="1">
      <c r="A247" s="99"/>
      <c r="B247" s="99"/>
      <c r="C247" s="99"/>
      <c r="D247" s="99"/>
      <c r="E247" s="50"/>
      <c r="F247" s="99"/>
      <c r="G247" s="99"/>
      <c r="H247" s="99"/>
      <c r="I247" s="99"/>
      <c r="J247" s="99"/>
      <c r="K247" s="99"/>
      <c r="L247" s="99"/>
      <c r="M247" s="100"/>
      <c r="N247" s="100"/>
      <c r="O247" s="99"/>
      <c r="P247" s="101"/>
      <c r="Q247" s="99"/>
      <c r="R247" s="100"/>
      <c r="S247" s="99"/>
      <c r="T247" s="99"/>
      <c r="U247" s="99"/>
    </row>
    <row r="248" ht="12.75" customHeight="1">
      <c r="A248" s="99"/>
      <c r="B248" s="99"/>
      <c r="C248" s="99"/>
      <c r="D248" s="99"/>
      <c r="E248" s="50"/>
      <c r="F248" s="99"/>
      <c r="G248" s="99"/>
      <c r="H248" s="99"/>
      <c r="I248" s="99"/>
      <c r="J248" s="99"/>
      <c r="K248" s="99"/>
      <c r="L248" s="99"/>
      <c r="M248" s="100"/>
      <c r="N248" s="100"/>
      <c r="O248" s="99"/>
      <c r="P248" s="101"/>
      <c r="Q248" s="99"/>
      <c r="R248" s="100"/>
      <c r="S248" s="99"/>
      <c r="T248" s="99"/>
      <c r="U248" s="99"/>
    </row>
    <row r="249" ht="12.75" customHeight="1">
      <c r="A249" s="99"/>
      <c r="B249" s="99"/>
      <c r="C249" s="99"/>
      <c r="D249" s="99"/>
      <c r="E249" s="50"/>
      <c r="F249" s="99"/>
      <c r="G249" s="99"/>
      <c r="H249" s="99"/>
      <c r="I249" s="99"/>
      <c r="J249" s="99"/>
      <c r="K249" s="99"/>
      <c r="L249" s="99"/>
      <c r="M249" s="100"/>
      <c r="N249" s="100"/>
      <c r="O249" s="99"/>
      <c r="P249" s="101"/>
      <c r="Q249" s="99"/>
      <c r="R249" s="100"/>
      <c r="S249" s="99"/>
      <c r="T249" s="99"/>
      <c r="U249" s="99"/>
    </row>
    <row r="250" ht="12.75" customHeight="1">
      <c r="A250" s="99"/>
      <c r="B250" s="99"/>
      <c r="C250" s="99"/>
      <c r="D250" s="99"/>
      <c r="E250" s="50"/>
      <c r="F250" s="99"/>
      <c r="G250" s="99"/>
      <c r="H250" s="99"/>
      <c r="I250" s="99"/>
      <c r="J250" s="99"/>
      <c r="K250" s="99"/>
      <c r="L250" s="99"/>
      <c r="M250" s="100"/>
      <c r="N250" s="100"/>
      <c r="O250" s="99"/>
      <c r="P250" s="101"/>
      <c r="Q250" s="99"/>
      <c r="R250" s="100"/>
      <c r="S250" s="99"/>
      <c r="T250" s="99"/>
      <c r="U250" s="99"/>
    </row>
    <row r="251" ht="12.75" customHeight="1">
      <c r="A251" s="99"/>
      <c r="B251" s="99"/>
      <c r="C251" s="99"/>
      <c r="D251" s="99"/>
      <c r="E251" s="50"/>
      <c r="F251" s="99"/>
      <c r="G251" s="99"/>
      <c r="H251" s="99"/>
      <c r="I251" s="99"/>
      <c r="J251" s="99"/>
      <c r="K251" s="99"/>
      <c r="L251" s="99"/>
      <c r="M251" s="100"/>
      <c r="N251" s="100"/>
      <c r="O251" s="99"/>
      <c r="P251" s="101"/>
      <c r="Q251" s="99"/>
      <c r="R251" s="100"/>
      <c r="S251" s="99"/>
      <c r="T251" s="99"/>
      <c r="U251" s="99"/>
    </row>
    <row r="252" ht="12.75" customHeight="1">
      <c r="A252" s="99"/>
      <c r="B252" s="99"/>
      <c r="C252" s="99"/>
      <c r="D252" s="99"/>
      <c r="E252" s="50"/>
      <c r="F252" s="99"/>
      <c r="G252" s="99"/>
      <c r="H252" s="99"/>
      <c r="I252" s="99"/>
      <c r="J252" s="99"/>
      <c r="K252" s="99"/>
      <c r="L252" s="99"/>
      <c r="M252" s="100"/>
      <c r="N252" s="100"/>
      <c r="O252" s="99"/>
      <c r="P252" s="101"/>
      <c r="Q252" s="99"/>
      <c r="R252" s="100"/>
      <c r="S252" s="99"/>
      <c r="T252" s="99"/>
      <c r="U252" s="99"/>
    </row>
    <row r="253" ht="12.75" customHeight="1">
      <c r="A253" s="99"/>
      <c r="B253" s="99"/>
      <c r="C253" s="99"/>
      <c r="D253" s="99"/>
      <c r="E253" s="50"/>
      <c r="F253" s="99"/>
      <c r="G253" s="99"/>
      <c r="H253" s="99"/>
      <c r="I253" s="99"/>
      <c r="J253" s="99"/>
      <c r="K253" s="99"/>
      <c r="L253" s="99"/>
      <c r="M253" s="100"/>
      <c r="N253" s="100"/>
      <c r="O253" s="99"/>
      <c r="P253" s="101"/>
      <c r="Q253" s="99"/>
      <c r="R253" s="100"/>
      <c r="S253" s="99"/>
      <c r="T253" s="99"/>
      <c r="U253" s="99"/>
    </row>
    <row r="254" ht="12.75" customHeight="1">
      <c r="A254" s="99"/>
      <c r="B254" s="99"/>
      <c r="C254" s="99"/>
      <c r="D254" s="99"/>
      <c r="E254" s="50"/>
      <c r="F254" s="99"/>
      <c r="G254" s="99"/>
      <c r="H254" s="99"/>
      <c r="I254" s="99"/>
      <c r="J254" s="99"/>
      <c r="K254" s="99"/>
      <c r="L254" s="99"/>
      <c r="M254" s="100"/>
      <c r="N254" s="100"/>
      <c r="O254" s="99"/>
      <c r="P254" s="101"/>
      <c r="Q254" s="99"/>
      <c r="R254" s="100"/>
      <c r="S254" s="99"/>
      <c r="T254" s="99"/>
      <c r="U254" s="99"/>
    </row>
    <row r="255" ht="12.75" customHeight="1">
      <c r="A255" s="99"/>
      <c r="B255" s="99"/>
      <c r="C255" s="99"/>
      <c r="D255" s="99"/>
      <c r="E255" s="50"/>
      <c r="F255" s="99"/>
      <c r="G255" s="99"/>
      <c r="H255" s="99"/>
      <c r="I255" s="99"/>
      <c r="J255" s="99"/>
      <c r="K255" s="99"/>
      <c r="L255" s="99"/>
      <c r="M255" s="100"/>
      <c r="N255" s="100"/>
      <c r="O255" s="99"/>
      <c r="P255" s="101"/>
      <c r="Q255" s="99"/>
      <c r="R255" s="100"/>
      <c r="S255" s="99"/>
      <c r="T255" s="99"/>
      <c r="U255" s="99"/>
    </row>
    <row r="256" ht="12.75" customHeight="1">
      <c r="A256" s="99"/>
      <c r="B256" s="99"/>
      <c r="C256" s="99"/>
      <c r="D256" s="99"/>
      <c r="E256" s="50"/>
      <c r="F256" s="99"/>
      <c r="G256" s="99"/>
      <c r="H256" s="99"/>
      <c r="I256" s="99"/>
      <c r="J256" s="99"/>
      <c r="K256" s="99"/>
      <c r="L256" s="99"/>
      <c r="M256" s="100"/>
      <c r="N256" s="100"/>
      <c r="O256" s="99"/>
      <c r="P256" s="101"/>
      <c r="Q256" s="99"/>
      <c r="R256" s="100"/>
      <c r="S256" s="99"/>
      <c r="T256" s="99"/>
      <c r="U256" s="99"/>
    </row>
    <row r="257" ht="12.75" customHeight="1">
      <c r="A257" s="99"/>
      <c r="B257" s="99"/>
      <c r="C257" s="99"/>
      <c r="D257" s="99"/>
      <c r="E257" s="50"/>
      <c r="F257" s="99"/>
      <c r="G257" s="99"/>
      <c r="H257" s="99"/>
      <c r="I257" s="99"/>
      <c r="J257" s="99"/>
      <c r="K257" s="99"/>
      <c r="L257" s="99"/>
      <c r="M257" s="100"/>
      <c r="N257" s="100"/>
      <c r="O257" s="99"/>
      <c r="P257" s="101"/>
      <c r="Q257" s="99"/>
      <c r="R257" s="100"/>
      <c r="S257" s="99"/>
      <c r="T257" s="99"/>
      <c r="U257" s="99"/>
    </row>
    <row r="258" ht="12.75" customHeight="1">
      <c r="A258" s="99"/>
      <c r="B258" s="99"/>
      <c r="C258" s="99"/>
      <c r="D258" s="99"/>
      <c r="E258" s="50"/>
      <c r="F258" s="99"/>
      <c r="G258" s="99"/>
      <c r="H258" s="99"/>
      <c r="I258" s="99"/>
      <c r="J258" s="99"/>
      <c r="K258" s="99"/>
      <c r="L258" s="99"/>
      <c r="M258" s="100"/>
      <c r="N258" s="100"/>
      <c r="O258" s="99"/>
      <c r="P258" s="101"/>
      <c r="Q258" s="99"/>
      <c r="R258" s="100"/>
      <c r="S258" s="99"/>
      <c r="T258" s="99"/>
      <c r="U258" s="99"/>
    </row>
    <row r="259" ht="12.75" customHeight="1">
      <c r="A259" s="99"/>
      <c r="B259" s="99"/>
      <c r="C259" s="99"/>
      <c r="D259" s="99"/>
      <c r="E259" s="50"/>
      <c r="F259" s="99"/>
      <c r="G259" s="99"/>
      <c r="H259" s="99"/>
      <c r="I259" s="99"/>
      <c r="J259" s="99"/>
      <c r="K259" s="99"/>
      <c r="L259" s="99"/>
      <c r="M259" s="100"/>
      <c r="N259" s="100"/>
      <c r="O259" s="99"/>
      <c r="P259" s="101"/>
      <c r="Q259" s="99"/>
      <c r="R259" s="100"/>
      <c r="S259" s="99"/>
      <c r="T259" s="99"/>
      <c r="U259" s="99"/>
    </row>
    <row r="260" ht="12.75" customHeight="1">
      <c r="A260" s="99"/>
      <c r="B260" s="99"/>
      <c r="C260" s="99"/>
      <c r="D260" s="99"/>
      <c r="E260" s="50"/>
      <c r="F260" s="99"/>
      <c r="G260" s="99"/>
      <c r="H260" s="99"/>
      <c r="I260" s="99"/>
      <c r="J260" s="99"/>
      <c r="K260" s="99"/>
      <c r="L260" s="99"/>
      <c r="M260" s="100"/>
      <c r="N260" s="100"/>
      <c r="O260" s="99"/>
      <c r="P260" s="101"/>
      <c r="Q260" s="99"/>
      <c r="R260" s="100"/>
      <c r="S260" s="99"/>
      <c r="T260" s="99"/>
      <c r="U260" s="99"/>
    </row>
    <row r="261" ht="12.75" customHeight="1">
      <c r="A261" s="99"/>
      <c r="B261" s="99"/>
      <c r="C261" s="99"/>
      <c r="D261" s="99"/>
      <c r="E261" s="50"/>
      <c r="F261" s="99"/>
      <c r="G261" s="99"/>
      <c r="H261" s="99"/>
      <c r="I261" s="99"/>
      <c r="J261" s="99"/>
      <c r="K261" s="99"/>
      <c r="L261" s="99"/>
      <c r="M261" s="100"/>
      <c r="N261" s="100"/>
      <c r="O261" s="99"/>
      <c r="P261" s="101"/>
      <c r="Q261" s="99"/>
      <c r="R261" s="100"/>
      <c r="S261" s="99"/>
      <c r="T261" s="99"/>
      <c r="U261" s="99"/>
    </row>
    <row r="262" ht="12.75" customHeight="1">
      <c r="A262" s="99"/>
      <c r="B262" s="99"/>
      <c r="C262" s="99"/>
      <c r="D262" s="99"/>
      <c r="E262" s="50"/>
      <c r="F262" s="99"/>
      <c r="G262" s="99"/>
      <c r="H262" s="99"/>
      <c r="I262" s="99"/>
      <c r="J262" s="99"/>
      <c r="K262" s="99"/>
      <c r="L262" s="99"/>
      <c r="M262" s="100"/>
      <c r="N262" s="100"/>
      <c r="O262" s="99"/>
      <c r="P262" s="101"/>
      <c r="Q262" s="99"/>
      <c r="R262" s="100"/>
      <c r="S262" s="99"/>
      <c r="T262" s="99"/>
      <c r="U262" s="99"/>
    </row>
    <row r="263" ht="12.75" customHeight="1">
      <c r="A263" s="99"/>
      <c r="B263" s="99"/>
      <c r="C263" s="99"/>
      <c r="D263" s="99"/>
      <c r="E263" s="50"/>
      <c r="F263" s="99"/>
      <c r="G263" s="99"/>
      <c r="H263" s="99"/>
      <c r="I263" s="99"/>
      <c r="J263" s="99"/>
      <c r="K263" s="99"/>
      <c r="L263" s="99"/>
      <c r="M263" s="100"/>
      <c r="N263" s="100"/>
      <c r="O263" s="99"/>
      <c r="P263" s="101"/>
      <c r="Q263" s="99"/>
      <c r="R263" s="100"/>
      <c r="S263" s="99"/>
      <c r="T263" s="99"/>
      <c r="U263" s="99"/>
    </row>
    <row r="264" ht="12.75" customHeight="1">
      <c r="A264" s="99"/>
      <c r="B264" s="99"/>
      <c r="C264" s="99"/>
      <c r="D264" s="99"/>
      <c r="E264" s="50"/>
      <c r="F264" s="99"/>
      <c r="G264" s="99"/>
      <c r="H264" s="99"/>
      <c r="I264" s="99"/>
      <c r="J264" s="99"/>
      <c r="K264" s="99"/>
      <c r="L264" s="99"/>
      <c r="M264" s="100"/>
      <c r="N264" s="100"/>
      <c r="O264" s="99"/>
      <c r="P264" s="101"/>
      <c r="Q264" s="99"/>
      <c r="R264" s="100"/>
      <c r="S264" s="99"/>
      <c r="T264" s="99"/>
      <c r="U264" s="99"/>
    </row>
    <row r="265" ht="12.75" customHeight="1">
      <c r="A265" s="99"/>
      <c r="B265" s="99"/>
      <c r="C265" s="99"/>
      <c r="D265" s="99"/>
      <c r="E265" s="50"/>
      <c r="F265" s="99"/>
      <c r="G265" s="99"/>
      <c r="H265" s="99"/>
      <c r="I265" s="99"/>
      <c r="J265" s="99"/>
      <c r="K265" s="99"/>
      <c r="L265" s="99"/>
      <c r="M265" s="100"/>
      <c r="N265" s="100"/>
      <c r="O265" s="99"/>
      <c r="P265" s="101"/>
      <c r="Q265" s="99"/>
      <c r="R265" s="100"/>
      <c r="S265" s="99"/>
      <c r="T265" s="99"/>
      <c r="U265" s="99"/>
    </row>
    <row r="266" ht="12.75" customHeight="1">
      <c r="A266" s="99"/>
      <c r="B266" s="99"/>
      <c r="C266" s="99"/>
      <c r="D266" s="99"/>
      <c r="E266" s="50"/>
      <c r="F266" s="99"/>
      <c r="G266" s="99"/>
      <c r="H266" s="99"/>
      <c r="I266" s="99"/>
      <c r="J266" s="99"/>
      <c r="K266" s="99"/>
      <c r="L266" s="99"/>
      <c r="M266" s="100"/>
      <c r="N266" s="100"/>
      <c r="O266" s="99"/>
      <c r="P266" s="101"/>
      <c r="Q266" s="99"/>
      <c r="R266" s="100"/>
      <c r="S266" s="99"/>
      <c r="T266" s="99"/>
      <c r="U266" s="99"/>
    </row>
    <row r="267" ht="12.75" customHeight="1">
      <c r="A267" s="99"/>
      <c r="B267" s="99"/>
      <c r="C267" s="99"/>
      <c r="D267" s="99"/>
      <c r="E267" s="50"/>
      <c r="F267" s="99"/>
      <c r="G267" s="99"/>
      <c r="H267" s="99"/>
      <c r="I267" s="99"/>
      <c r="J267" s="99"/>
      <c r="K267" s="99"/>
      <c r="L267" s="99"/>
      <c r="M267" s="100"/>
      <c r="N267" s="100"/>
      <c r="O267" s="99"/>
      <c r="P267" s="101"/>
      <c r="Q267" s="99"/>
      <c r="R267" s="100"/>
      <c r="S267" s="99"/>
      <c r="T267" s="99"/>
      <c r="U267" s="99"/>
    </row>
    <row r="268" ht="12.75" customHeight="1">
      <c r="A268" s="99"/>
      <c r="B268" s="99"/>
      <c r="C268" s="99"/>
      <c r="D268" s="99"/>
      <c r="E268" s="50"/>
      <c r="F268" s="99"/>
      <c r="G268" s="99"/>
      <c r="H268" s="99"/>
      <c r="I268" s="99"/>
      <c r="J268" s="99"/>
      <c r="K268" s="99"/>
      <c r="L268" s="99"/>
      <c r="M268" s="100"/>
      <c r="N268" s="100"/>
      <c r="O268" s="99"/>
      <c r="P268" s="101"/>
      <c r="Q268" s="99"/>
      <c r="R268" s="100"/>
      <c r="S268" s="99"/>
      <c r="T268" s="99"/>
      <c r="U268" s="99"/>
    </row>
    <row r="269" ht="12.75" customHeight="1">
      <c r="A269" s="99"/>
      <c r="B269" s="99"/>
      <c r="C269" s="99"/>
      <c r="D269" s="99"/>
      <c r="E269" s="50"/>
      <c r="F269" s="99"/>
      <c r="G269" s="99"/>
      <c r="H269" s="99"/>
      <c r="I269" s="99"/>
      <c r="J269" s="99"/>
      <c r="K269" s="99"/>
      <c r="L269" s="99"/>
      <c r="M269" s="100"/>
      <c r="N269" s="100"/>
      <c r="O269" s="99"/>
      <c r="P269" s="101"/>
      <c r="Q269" s="99"/>
      <c r="R269" s="100"/>
      <c r="S269" s="99"/>
      <c r="T269" s="99"/>
      <c r="U269" s="99"/>
    </row>
    <row r="270" ht="12.75" customHeight="1">
      <c r="A270" s="99"/>
      <c r="B270" s="99"/>
      <c r="C270" s="99"/>
      <c r="D270" s="99"/>
      <c r="E270" s="50"/>
      <c r="F270" s="99"/>
      <c r="G270" s="99"/>
      <c r="H270" s="99"/>
      <c r="I270" s="99"/>
      <c r="J270" s="99"/>
      <c r="K270" s="99"/>
      <c r="L270" s="99"/>
      <c r="M270" s="100"/>
      <c r="N270" s="100"/>
      <c r="O270" s="99"/>
      <c r="P270" s="101"/>
      <c r="Q270" s="99"/>
      <c r="R270" s="100"/>
      <c r="S270" s="99"/>
      <c r="T270" s="99"/>
      <c r="U270" s="99"/>
    </row>
    <row r="271" ht="12.75" customHeight="1">
      <c r="A271" s="99"/>
      <c r="B271" s="99"/>
      <c r="C271" s="99"/>
      <c r="D271" s="99"/>
      <c r="E271" s="50"/>
      <c r="F271" s="99"/>
      <c r="G271" s="99"/>
      <c r="H271" s="99"/>
      <c r="I271" s="99"/>
      <c r="J271" s="99"/>
      <c r="K271" s="99"/>
      <c r="L271" s="99"/>
      <c r="M271" s="100"/>
      <c r="N271" s="100"/>
      <c r="O271" s="99"/>
      <c r="P271" s="101"/>
      <c r="Q271" s="99"/>
      <c r="R271" s="100"/>
      <c r="S271" s="99"/>
      <c r="T271" s="99"/>
      <c r="U271" s="99"/>
    </row>
    <row r="272" ht="12.75" customHeight="1">
      <c r="A272" s="99"/>
      <c r="B272" s="99"/>
      <c r="C272" s="99"/>
      <c r="D272" s="99"/>
      <c r="E272" s="50"/>
      <c r="F272" s="99"/>
      <c r="G272" s="99"/>
      <c r="H272" s="99"/>
      <c r="I272" s="99"/>
      <c r="J272" s="99"/>
      <c r="K272" s="99"/>
      <c r="L272" s="99"/>
      <c r="M272" s="100"/>
      <c r="N272" s="100"/>
      <c r="O272" s="99"/>
      <c r="P272" s="101"/>
      <c r="Q272" s="99"/>
      <c r="R272" s="100"/>
      <c r="S272" s="99"/>
      <c r="T272" s="99"/>
      <c r="U272" s="99"/>
    </row>
    <row r="273" ht="12.75" customHeight="1">
      <c r="A273" s="99"/>
      <c r="B273" s="99"/>
      <c r="C273" s="99"/>
      <c r="D273" s="99"/>
      <c r="E273" s="50"/>
      <c r="F273" s="99"/>
      <c r="G273" s="99"/>
      <c r="H273" s="99"/>
      <c r="I273" s="99"/>
      <c r="J273" s="99"/>
      <c r="K273" s="99"/>
      <c r="L273" s="99"/>
      <c r="M273" s="100"/>
      <c r="N273" s="100"/>
      <c r="O273" s="99"/>
      <c r="P273" s="101"/>
      <c r="Q273" s="99"/>
      <c r="R273" s="100"/>
      <c r="S273" s="99"/>
      <c r="T273" s="99"/>
      <c r="U273" s="99"/>
    </row>
    <row r="274" ht="12.75" customHeight="1">
      <c r="A274" s="99"/>
      <c r="B274" s="99"/>
      <c r="C274" s="99"/>
      <c r="D274" s="99"/>
      <c r="E274" s="50"/>
      <c r="F274" s="99"/>
      <c r="G274" s="99"/>
      <c r="H274" s="99"/>
      <c r="I274" s="99"/>
      <c r="J274" s="99"/>
      <c r="K274" s="99"/>
      <c r="L274" s="99"/>
      <c r="M274" s="100"/>
      <c r="N274" s="100"/>
      <c r="O274" s="99"/>
      <c r="P274" s="101"/>
      <c r="Q274" s="99"/>
      <c r="R274" s="100"/>
      <c r="S274" s="99"/>
      <c r="T274" s="99"/>
      <c r="U274" s="99"/>
    </row>
    <row r="275" ht="12.75" customHeight="1">
      <c r="A275" s="99"/>
      <c r="B275" s="99"/>
      <c r="C275" s="99"/>
      <c r="D275" s="99"/>
      <c r="E275" s="50"/>
      <c r="F275" s="99"/>
      <c r="G275" s="99"/>
      <c r="H275" s="99"/>
      <c r="I275" s="99"/>
      <c r="J275" s="99"/>
      <c r="K275" s="99"/>
      <c r="L275" s="99"/>
      <c r="M275" s="100"/>
      <c r="N275" s="100"/>
      <c r="O275" s="99"/>
      <c r="P275" s="101"/>
      <c r="Q275" s="99"/>
      <c r="R275" s="100"/>
      <c r="S275" s="99"/>
      <c r="T275" s="99"/>
      <c r="U275" s="99"/>
    </row>
    <row r="276" ht="12.75" customHeight="1">
      <c r="A276" s="99"/>
      <c r="B276" s="99"/>
      <c r="C276" s="99"/>
      <c r="D276" s="99"/>
      <c r="E276" s="50"/>
      <c r="F276" s="99"/>
      <c r="G276" s="99"/>
      <c r="H276" s="99"/>
      <c r="I276" s="99"/>
      <c r="J276" s="99"/>
      <c r="K276" s="99"/>
      <c r="L276" s="99"/>
      <c r="M276" s="100"/>
      <c r="N276" s="100"/>
      <c r="O276" s="99"/>
      <c r="P276" s="101"/>
      <c r="Q276" s="99"/>
      <c r="R276" s="100"/>
      <c r="S276" s="99"/>
      <c r="T276" s="99"/>
      <c r="U276" s="99"/>
    </row>
    <row r="277" ht="12.75" customHeight="1">
      <c r="A277" s="99"/>
      <c r="B277" s="99"/>
      <c r="C277" s="99"/>
      <c r="D277" s="99"/>
      <c r="E277" s="50"/>
      <c r="F277" s="99"/>
      <c r="G277" s="99"/>
      <c r="H277" s="99"/>
      <c r="I277" s="99"/>
      <c r="J277" s="99"/>
      <c r="K277" s="99"/>
      <c r="L277" s="99"/>
      <c r="M277" s="100"/>
      <c r="N277" s="100"/>
      <c r="O277" s="99"/>
      <c r="P277" s="101"/>
      <c r="Q277" s="99"/>
      <c r="R277" s="100"/>
      <c r="S277" s="99"/>
      <c r="T277" s="99"/>
      <c r="U277" s="99"/>
    </row>
    <row r="278" ht="12.75" customHeight="1">
      <c r="A278" s="99"/>
      <c r="B278" s="99"/>
      <c r="C278" s="99"/>
      <c r="D278" s="99"/>
      <c r="E278" s="50"/>
      <c r="F278" s="99"/>
      <c r="G278" s="99"/>
      <c r="H278" s="99"/>
      <c r="I278" s="99"/>
      <c r="J278" s="99"/>
      <c r="K278" s="99"/>
      <c r="L278" s="99"/>
      <c r="M278" s="100"/>
      <c r="N278" s="100"/>
      <c r="O278" s="99"/>
      <c r="P278" s="101"/>
      <c r="Q278" s="99"/>
      <c r="R278" s="100"/>
      <c r="S278" s="99"/>
      <c r="T278" s="99"/>
      <c r="U278" s="99"/>
    </row>
    <row r="279" ht="12.75" customHeight="1">
      <c r="A279" s="99"/>
      <c r="B279" s="99"/>
      <c r="C279" s="99"/>
      <c r="D279" s="99"/>
      <c r="E279" s="50"/>
      <c r="F279" s="99"/>
      <c r="G279" s="99"/>
      <c r="H279" s="99"/>
      <c r="I279" s="99"/>
      <c r="J279" s="99"/>
      <c r="K279" s="99"/>
      <c r="L279" s="99"/>
      <c r="M279" s="100"/>
      <c r="N279" s="100"/>
      <c r="O279" s="99"/>
      <c r="P279" s="101"/>
      <c r="Q279" s="99"/>
      <c r="R279" s="100"/>
      <c r="S279" s="99"/>
      <c r="T279" s="99"/>
      <c r="U279" s="99"/>
    </row>
    <row r="280" ht="12.75" customHeight="1">
      <c r="A280" s="99"/>
      <c r="B280" s="99"/>
      <c r="C280" s="99"/>
      <c r="D280" s="99"/>
      <c r="E280" s="50"/>
      <c r="F280" s="99"/>
      <c r="G280" s="99"/>
      <c r="H280" s="99"/>
      <c r="I280" s="99"/>
      <c r="J280" s="99"/>
      <c r="K280" s="99"/>
      <c r="L280" s="99"/>
      <c r="M280" s="100"/>
      <c r="N280" s="100"/>
      <c r="O280" s="99"/>
      <c r="P280" s="101"/>
      <c r="Q280" s="99"/>
      <c r="R280" s="100"/>
      <c r="S280" s="99"/>
      <c r="T280" s="99"/>
      <c r="U280" s="99"/>
    </row>
    <row r="281" ht="12.75" customHeight="1">
      <c r="A281" s="99"/>
      <c r="B281" s="99"/>
      <c r="C281" s="99"/>
      <c r="D281" s="99"/>
      <c r="E281" s="50"/>
      <c r="F281" s="99"/>
      <c r="G281" s="99"/>
      <c r="H281" s="99"/>
      <c r="I281" s="99"/>
      <c r="J281" s="99"/>
      <c r="K281" s="99"/>
      <c r="L281" s="99"/>
      <c r="M281" s="100"/>
      <c r="N281" s="100"/>
      <c r="O281" s="99"/>
      <c r="P281" s="101"/>
      <c r="Q281" s="99"/>
      <c r="R281" s="100"/>
      <c r="S281" s="99"/>
      <c r="T281" s="99"/>
      <c r="U281" s="99"/>
    </row>
    <row r="282" ht="12.75" customHeight="1">
      <c r="A282" s="99"/>
      <c r="B282" s="99"/>
      <c r="C282" s="99"/>
      <c r="D282" s="99"/>
      <c r="E282" s="50"/>
      <c r="F282" s="99"/>
      <c r="G282" s="99"/>
      <c r="H282" s="99"/>
      <c r="I282" s="99"/>
      <c r="J282" s="99"/>
      <c r="K282" s="99"/>
      <c r="L282" s="99"/>
      <c r="M282" s="100"/>
      <c r="N282" s="100"/>
      <c r="O282" s="99"/>
      <c r="P282" s="101"/>
      <c r="Q282" s="99"/>
      <c r="R282" s="100"/>
      <c r="S282" s="99"/>
      <c r="T282" s="99"/>
      <c r="U282" s="99"/>
    </row>
    <row r="283" ht="12.75" customHeight="1">
      <c r="A283" s="99"/>
      <c r="B283" s="99"/>
      <c r="C283" s="99"/>
      <c r="D283" s="99"/>
      <c r="E283" s="50"/>
      <c r="F283" s="99"/>
      <c r="G283" s="99"/>
      <c r="H283" s="99"/>
      <c r="I283" s="99"/>
      <c r="J283" s="99"/>
      <c r="K283" s="99"/>
      <c r="L283" s="99"/>
      <c r="M283" s="100"/>
      <c r="N283" s="100"/>
      <c r="O283" s="99"/>
      <c r="P283" s="101"/>
      <c r="Q283" s="99"/>
      <c r="R283" s="100"/>
      <c r="S283" s="99"/>
      <c r="T283" s="99"/>
      <c r="U283" s="99"/>
    </row>
    <row r="284" ht="12.75" customHeight="1">
      <c r="A284" s="99"/>
      <c r="B284" s="99"/>
      <c r="C284" s="99"/>
      <c r="D284" s="99"/>
      <c r="E284" s="50"/>
      <c r="F284" s="99"/>
      <c r="G284" s="99"/>
      <c r="H284" s="99"/>
      <c r="I284" s="99"/>
      <c r="J284" s="99"/>
      <c r="K284" s="99"/>
      <c r="L284" s="99"/>
      <c r="M284" s="100"/>
      <c r="N284" s="100"/>
      <c r="O284" s="99"/>
      <c r="P284" s="101"/>
      <c r="Q284" s="99"/>
      <c r="R284" s="100"/>
      <c r="S284" s="99"/>
      <c r="T284" s="99"/>
      <c r="U284" s="99"/>
    </row>
    <row r="285" ht="12.75" customHeight="1">
      <c r="A285" s="99"/>
      <c r="B285" s="99"/>
      <c r="C285" s="99"/>
      <c r="D285" s="99"/>
      <c r="E285" s="50"/>
      <c r="F285" s="99"/>
      <c r="G285" s="99"/>
      <c r="H285" s="99"/>
      <c r="I285" s="99"/>
      <c r="J285" s="99"/>
      <c r="K285" s="99"/>
      <c r="L285" s="99"/>
      <c r="M285" s="100"/>
      <c r="N285" s="100"/>
      <c r="O285" s="99"/>
      <c r="P285" s="101"/>
      <c r="Q285" s="99"/>
      <c r="R285" s="100"/>
      <c r="S285" s="99"/>
      <c r="T285" s="99"/>
      <c r="U285" s="99"/>
    </row>
    <row r="286" ht="12.75" customHeight="1">
      <c r="A286" s="99"/>
      <c r="B286" s="99"/>
      <c r="C286" s="99"/>
      <c r="D286" s="99"/>
      <c r="E286" s="50"/>
      <c r="F286" s="99"/>
      <c r="G286" s="99"/>
      <c r="H286" s="99"/>
      <c r="I286" s="99"/>
      <c r="J286" s="99"/>
      <c r="K286" s="99"/>
      <c r="L286" s="99"/>
      <c r="M286" s="100"/>
      <c r="N286" s="100"/>
      <c r="O286" s="99"/>
      <c r="P286" s="101"/>
      <c r="Q286" s="99"/>
      <c r="R286" s="100"/>
      <c r="S286" s="99"/>
      <c r="T286" s="99"/>
      <c r="U286" s="99"/>
    </row>
    <row r="287" ht="12.75" customHeight="1">
      <c r="A287" s="99"/>
      <c r="B287" s="99"/>
      <c r="C287" s="99"/>
      <c r="D287" s="99"/>
      <c r="E287" s="50"/>
      <c r="F287" s="99"/>
      <c r="G287" s="99"/>
      <c r="H287" s="99"/>
      <c r="I287" s="99"/>
      <c r="J287" s="99"/>
      <c r="K287" s="99"/>
      <c r="L287" s="99"/>
      <c r="M287" s="100"/>
      <c r="N287" s="100"/>
      <c r="O287" s="99"/>
      <c r="P287" s="101"/>
      <c r="Q287" s="99"/>
      <c r="R287" s="100"/>
      <c r="S287" s="99"/>
      <c r="T287" s="99"/>
      <c r="U287" s="99"/>
    </row>
    <row r="288" ht="12.75" customHeight="1">
      <c r="A288" s="99"/>
      <c r="B288" s="99"/>
      <c r="C288" s="99"/>
      <c r="D288" s="99"/>
      <c r="E288" s="50"/>
      <c r="F288" s="99"/>
      <c r="G288" s="99"/>
      <c r="H288" s="99"/>
      <c r="I288" s="99"/>
      <c r="J288" s="99"/>
      <c r="K288" s="99"/>
      <c r="L288" s="99"/>
      <c r="M288" s="100"/>
      <c r="N288" s="100"/>
      <c r="O288" s="99"/>
      <c r="P288" s="101"/>
      <c r="Q288" s="99"/>
      <c r="R288" s="100"/>
      <c r="S288" s="99"/>
      <c r="T288" s="99"/>
      <c r="U288" s="99"/>
    </row>
    <row r="289" ht="12.75" customHeight="1">
      <c r="A289" s="99"/>
      <c r="B289" s="99"/>
      <c r="C289" s="99"/>
      <c r="D289" s="99"/>
      <c r="E289" s="50"/>
      <c r="F289" s="99"/>
      <c r="G289" s="99"/>
      <c r="H289" s="99"/>
      <c r="I289" s="99"/>
      <c r="J289" s="99"/>
      <c r="K289" s="99"/>
      <c r="L289" s="99"/>
      <c r="M289" s="100"/>
      <c r="N289" s="100"/>
      <c r="O289" s="99"/>
      <c r="P289" s="101"/>
      <c r="Q289" s="99"/>
      <c r="R289" s="100"/>
      <c r="S289" s="99"/>
      <c r="T289" s="99"/>
      <c r="U289" s="99"/>
    </row>
    <row r="290" ht="12.75" customHeight="1">
      <c r="A290" s="99"/>
      <c r="B290" s="99"/>
      <c r="C290" s="99"/>
      <c r="D290" s="99"/>
      <c r="E290" s="50"/>
      <c r="F290" s="99"/>
      <c r="G290" s="99"/>
      <c r="H290" s="99"/>
      <c r="I290" s="99"/>
      <c r="J290" s="99"/>
      <c r="K290" s="99"/>
      <c r="L290" s="99"/>
      <c r="M290" s="100"/>
      <c r="N290" s="100"/>
      <c r="O290" s="99"/>
      <c r="P290" s="101"/>
      <c r="Q290" s="99"/>
      <c r="R290" s="100"/>
      <c r="S290" s="99"/>
      <c r="T290" s="99"/>
      <c r="U290" s="99"/>
    </row>
    <row r="291" ht="12.75" customHeight="1">
      <c r="A291" s="99"/>
      <c r="B291" s="99"/>
      <c r="C291" s="99"/>
      <c r="D291" s="99"/>
      <c r="E291" s="50"/>
      <c r="F291" s="99"/>
      <c r="G291" s="99"/>
      <c r="H291" s="99"/>
      <c r="I291" s="99"/>
      <c r="J291" s="99"/>
      <c r="K291" s="99"/>
      <c r="L291" s="99"/>
      <c r="M291" s="100"/>
      <c r="N291" s="100"/>
      <c r="O291" s="99"/>
      <c r="P291" s="101"/>
      <c r="Q291" s="99"/>
      <c r="R291" s="100"/>
      <c r="S291" s="99"/>
      <c r="T291" s="99"/>
      <c r="U291" s="99"/>
    </row>
    <row r="292" ht="12.75" customHeight="1">
      <c r="A292" s="99"/>
      <c r="B292" s="99"/>
      <c r="C292" s="99"/>
      <c r="D292" s="99"/>
      <c r="E292" s="50"/>
      <c r="F292" s="99"/>
      <c r="G292" s="99"/>
      <c r="H292" s="99"/>
      <c r="I292" s="99"/>
      <c r="J292" s="99"/>
      <c r="K292" s="99"/>
      <c r="L292" s="99"/>
      <c r="M292" s="100"/>
      <c r="N292" s="100"/>
      <c r="O292" s="99"/>
      <c r="P292" s="101"/>
      <c r="Q292" s="99"/>
      <c r="R292" s="100"/>
      <c r="S292" s="99"/>
      <c r="T292" s="99"/>
      <c r="U292" s="99"/>
    </row>
    <row r="293" ht="12.75" customHeight="1">
      <c r="A293" s="99"/>
      <c r="B293" s="99"/>
      <c r="C293" s="99"/>
      <c r="D293" s="99"/>
      <c r="E293" s="50"/>
      <c r="F293" s="99"/>
      <c r="G293" s="99"/>
      <c r="H293" s="99"/>
      <c r="I293" s="99"/>
      <c r="J293" s="99"/>
      <c r="K293" s="99"/>
      <c r="L293" s="99"/>
      <c r="M293" s="100"/>
      <c r="N293" s="100"/>
      <c r="O293" s="99"/>
      <c r="P293" s="101"/>
      <c r="Q293" s="99"/>
      <c r="R293" s="100"/>
      <c r="S293" s="99"/>
      <c r="T293" s="99"/>
      <c r="U293" s="99"/>
    </row>
    <row r="294" ht="12.75" customHeight="1">
      <c r="A294" s="99"/>
      <c r="B294" s="99"/>
      <c r="C294" s="99"/>
      <c r="D294" s="99"/>
      <c r="E294" s="50"/>
      <c r="F294" s="99"/>
      <c r="G294" s="99"/>
      <c r="H294" s="99"/>
      <c r="I294" s="99"/>
      <c r="J294" s="99"/>
      <c r="K294" s="99"/>
      <c r="L294" s="99"/>
      <c r="M294" s="100"/>
      <c r="N294" s="100"/>
      <c r="O294" s="99"/>
      <c r="P294" s="101"/>
      <c r="Q294" s="99"/>
      <c r="R294" s="100"/>
      <c r="S294" s="99"/>
      <c r="T294" s="99"/>
      <c r="U294" s="99"/>
    </row>
    <row r="295" ht="12.75" customHeight="1">
      <c r="A295" s="99"/>
      <c r="B295" s="99"/>
      <c r="C295" s="99"/>
      <c r="D295" s="99"/>
      <c r="E295" s="50"/>
      <c r="F295" s="99"/>
      <c r="G295" s="99"/>
      <c r="H295" s="99"/>
      <c r="I295" s="99"/>
      <c r="J295" s="99"/>
      <c r="K295" s="99"/>
      <c r="L295" s="99"/>
      <c r="M295" s="100"/>
      <c r="N295" s="100"/>
      <c r="O295" s="99"/>
      <c r="P295" s="101"/>
      <c r="Q295" s="99"/>
      <c r="R295" s="100"/>
      <c r="S295" s="99"/>
      <c r="T295" s="99"/>
      <c r="U295" s="99"/>
    </row>
    <row r="296" ht="12.75" customHeight="1">
      <c r="A296" s="99"/>
      <c r="B296" s="99"/>
      <c r="C296" s="99"/>
      <c r="D296" s="99"/>
      <c r="E296" s="50"/>
      <c r="F296" s="99"/>
      <c r="G296" s="99"/>
      <c r="H296" s="99"/>
      <c r="I296" s="99"/>
      <c r="J296" s="99"/>
      <c r="K296" s="99"/>
      <c r="L296" s="99"/>
      <c r="M296" s="100"/>
      <c r="N296" s="100"/>
      <c r="O296" s="99"/>
      <c r="P296" s="101"/>
      <c r="Q296" s="99"/>
      <c r="R296" s="100"/>
      <c r="S296" s="99"/>
      <c r="T296" s="99"/>
      <c r="U296" s="99"/>
    </row>
    <row r="297" ht="12.75" customHeight="1">
      <c r="A297" s="99"/>
      <c r="B297" s="99"/>
      <c r="C297" s="99"/>
      <c r="D297" s="99"/>
      <c r="E297" s="50"/>
      <c r="F297" s="99"/>
      <c r="G297" s="99"/>
      <c r="H297" s="99"/>
      <c r="I297" s="99"/>
      <c r="J297" s="99"/>
      <c r="K297" s="99"/>
      <c r="L297" s="99"/>
      <c r="M297" s="100"/>
      <c r="N297" s="100"/>
      <c r="O297" s="99"/>
      <c r="P297" s="101"/>
      <c r="Q297" s="99"/>
      <c r="R297" s="100"/>
      <c r="S297" s="99"/>
      <c r="T297" s="99"/>
      <c r="U297" s="99"/>
    </row>
    <row r="298" ht="12.75" customHeight="1">
      <c r="A298" s="99"/>
      <c r="B298" s="99"/>
      <c r="C298" s="99"/>
      <c r="D298" s="99"/>
      <c r="E298" s="50"/>
      <c r="F298" s="99"/>
      <c r="G298" s="99"/>
      <c r="H298" s="99"/>
      <c r="I298" s="99"/>
      <c r="J298" s="99"/>
      <c r="K298" s="99"/>
      <c r="L298" s="99"/>
      <c r="M298" s="100"/>
      <c r="N298" s="100"/>
      <c r="O298" s="99"/>
      <c r="P298" s="101"/>
      <c r="Q298" s="99"/>
      <c r="R298" s="100"/>
      <c r="S298" s="99"/>
      <c r="T298" s="99"/>
      <c r="U298" s="99"/>
    </row>
    <row r="299" ht="12.75" customHeight="1">
      <c r="A299" s="99"/>
      <c r="B299" s="99"/>
      <c r="C299" s="99"/>
      <c r="D299" s="99"/>
      <c r="E299" s="50"/>
      <c r="F299" s="99"/>
      <c r="G299" s="99"/>
      <c r="H299" s="99"/>
      <c r="I299" s="99"/>
      <c r="J299" s="99"/>
      <c r="K299" s="99"/>
      <c r="L299" s="99"/>
      <c r="M299" s="100"/>
      <c r="N299" s="100"/>
      <c r="O299" s="99"/>
      <c r="P299" s="101"/>
      <c r="Q299" s="99"/>
      <c r="R299" s="100"/>
      <c r="S299" s="99"/>
      <c r="T299" s="99"/>
      <c r="U299" s="99"/>
    </row>
    <row r="300" ht="12.75" customHeight="1">
      <c r="A300" s="99"/>
      <c r="B300" s="99"/>
      <c r="C300" s="99"/>
      <c r="D300" s="99"/>
      <c r="E300" s="50"/>
      <c r="F300" s="99"/>
      <c r="G300" s="99"/>
      <c r="H300" s="99"/>
      <c r="I300" s="99"/>
      <c r="J300" s="99"/>
      <c r="K300" s="99"/>
      <c r="L300" s="99"/>
      <c r="M300" s="100"/>
      <c r="N300" s="100"/>
      <c r="O300" s="99"/>
      <c r="P300" s="101"/>
      <c r="Q300" s="99"/>
      <c r="R300" s="100"/>
      <c r="S300" s="99"/>
      <c r="T300" s="99"/>
      <c r="U300" s="99"/>
    </row>
    <row r="301" ht="12.75" customHeight="1">
      <c r="A301" s="99"/>
      <c r="B301" s="99"/>
      <c r="C301" s="99"/>
      <c r="D301" s="99"/>
      <c r="E301" s="50"/>
      <c r="F301" s="99"/>
      <c r="G301" s="99"/>
      <c r="H301" s="99"/>
      <c r="I301" s="99"/>
      <c r="J301" s="99"/>
      <c r="K301" s="99"/>
      <c r="L301" s="99"/>
      <c r="M301" s="100"/>
      <c r="N301" s="100"/>
      <c r="O301" s="99"/>
      <c r="P301" s="101"/>
      <c r="Q301" s="99"/>
      <c r="R301" s="100"/>
      <c r="S301" s="99"/>
      <c r="T301" s="99"/>
      <c r="U301" s="99"/>
    </row>
    <row r="302" ht="12.75" customHeight="1">
      <c r="A302" s="99"/>
      <c r="B302" s="99"/>
      <c r="C302" s="99"/>
      <c r="D302" s="99"/>
      <c r="E302" s="50"/>
      <c r="F302" s="99"/>
      <c r="G302" s="99"/>
      <c r="H302" s="99"/>
      <c r="I302" s="99"/>
      <c r="J302" s="99"/>
      <c r="K302" s="99"/>
      <c r="L302" s="99"/>
      <c r="M302" s="100"/>
      <c r="N302" s="100"/>
      <c r="O302" s="99"/>
      <c r="P302" s="101"/>
      <c r="Q302" s="99"/>
      <c r="R302" s="100"/>
      <c r="S302" s="99"/>
      <c r="T302" s="99"/>
      <c r="U302" s="99"/>
    </row>
    <row r="303" ht="12.75" customHeight="1">
      <c r="A303" s="99"/>
      <c r="B303" s="99"/>
      <c r="C303" s="99"/>
      <c r="D303" s="99"/>
      <c r="E303" s="50"/>
      <c r="F303" s="99"/>
      <c r="G303" s="99"/>
      <c r="H303" s="99"/>
      <c r="I303" s="99"/>
      <c r="J303" s="99"/>
      <c r="K303" s="99"/>
      <c r="L303" s="99"/>
      <c r="M303" s="100"/>
      <c r="N303" s="100"/>
      <c r="O303" s="99"/>
      <c r="P303" s="101"/>
      <c r="Q303" s="99"/>
      <c r="R303" s="100"/>
      <c r="S303" s="99"/>
      <c r="T303" s="99"/>
      <c r="U303" s="99"/>
    </row>
    <row r="304" ht="12.75" customHeight="1">
      <c r="A304" s="99"/>
      <c r="B304" s="99"/>
      <c r="C304" s="99"/>
      <c r="D304" s="99"/>
      <c r="E304" s="50"/>
      <c r="F304" s="99"/>
      <c r="G304" s="99"/>
      <c r="H304" s="99"/>
      <c r="I304" s="99"/>
      <c r="J304" s="99"/>
      <c r="K304" s="99"/>
      <c r="L304" s="99"/>
      <c r="M304" s="100"/>
      <c r="N304" s="100"/>
      <c r="O304" s="99"/>
      <c r="P304" s="101"/>
      <c r="Q304" s="99"/>
      <c r="R304" s="100"/>
      <c r="S304" s="99"/>
      <c r="T304" s="99"/>
      <c r="U304" s="99"/>
    </row>
    <row r="305" ht="12.75" customHeight="1">
      <c r="A305" s="99"/>
      <c r="B305" s="99"/>
      <c r="C305" s="99"/>
      <c r="D305" s="99"/>
      <c r="E305" s="50"/>
      <c r="F305" s="99"/>
      <c r="G305" s="99"/>
      <c r="H305" s="99"/>
      <c r="I305" s="99"/>
      <c r="J305" s="99"/>
      <c r="K305" s="99"/>
      <c r="L305" s="99"/>
      <c r="M305" s="100"/>
      <c r="N305" s="100"/>
      <c r="O305" s="99"/>
      <c r="P305" s="101"/>
      <c r="Q305" s="99"/>
      <c r="R305" s="100"/>
      <c r="S305" s="99"/>
      <c r="T305" s="99"/>
      <c r="U305" s="99"/>
    </row>
    <row r="306" ht="12.75" customHeight="1">
      <c r="A306" s="99"/>
      <c r="B306" s="99"/>
      <c r="C306" s="99"/>
      <c r="D306" s="99"/>
      <c r="E306" s="50"/>
      <c r="F306" s="99"/>
      <c r="G306" s="99"/>
      <c r="H306" s="99"/>
      <c r="I306" s="99"/>
      <c r="J306" s="99"/>
      <c r="K306" s="99"/>
      <c r="L306" s="99"/>
      <c r="M306" s="100"/>
      <c r="N306" s="100"/>
      <c r="O306" s="99"/>
      <c r="P306" s="101"/>
      <c r="Q306" s="99"/>
      <c r="R306" s="100"/>
      <c r="S306" s="99"/>
      <c r="T306" s="99"/>
      <c r="U306" s="99"/>
    </row>
    <row r="307" ht="12.75" customHeight="1">
      <c r="A307" s="99"/>
      <c r="B307" s="99"/>
      <c r="C307" s="99"/>
      <c r="D307" s="99"/>
      <c r="E307" s="50"/>
      <c r="F307" s="99"/>
      <c r="G307" s="99"/>
      <c r="H307" s="99"/>
      <c r="I307" s="99"/>
      <c r="J307" s="99"/>
      <c r="K307" s="99"/>
      <c r="L307" s="99"/>
      <c r="M307" s="100"/>
      <c r="N307" s="100"/>
      <c r="O307" s="99"/>
      <c r="P307" s="101"/>
      <c r="Q307" s="99"/>
      <c r="R307" s="100"/>
      <c r="S307" s="99"/>
      <c r="T307" s="99"/>
      <c r="U307" s="99"/>
    </row>
    <row r="308" ht="12.75" customHeight="1">
      <c r="A308" s="99"/>
      <c r="B308" s="99"/>
      <c r="C308" s="99"/>
      <c r="D308" s="99"/>
      <c r="E308" s="50"/>
      <c r="F308" s="99"/>
      <c r="G308" s="99"/>
      <c r="H308" s="99"/>
      <c r="I308" s="99"/>
      <c r="J308" s="99"/>
      <c r="K308" s="99"/>
      <c r="L308" s="99"/>
      <c r="M308" s="100"/>
      <c r="N308" s="100"/>
      <c r="O308" s="99"/>
      <c r="P308" s="101"/>
      <c r="Q308" s="99"/>
      <c r="R308" s="100"/>
      <c r="S308" s="99"/>
      <c r="T308" s="99"/>
      <c r="U308" s="99"/>
    </row>
    <row r="309" ht="12.75" customHeight="1">
      <c r="A309" s="99"/>
      <c r="B309" s="99"/>
      <c r="C309" s="99"/>
      <c r="D309" s="99"/>
      <c r="E309" s="50"/>
      <c r="F309" s="99"/>
      <c r="G309" s="99"/>
      <c r="H309" s="99"/>
      <c r="I309" s="99"/>
      <c r="J309" s="99"/>
      <c r="K309" s="99"/>
      <c r="L309" s="99"/>
      <c r="M309" s="100"/>
      <c r="N309" s="100"/>
      <c r="O309" s="99"/>
      <c r="P309" s="101"/>
      <c r="Q309" s="99"/>
      <c r="R309" s="100"/>
      <c r="S309" s="99"/>
      <c r="T309" s="99"/>
      <c r="U309" s="99"/>
    </row>
    <row r="310" ht="12.75" customHeight="1">
      <c r="A310" s="99"/>
      <c r="B310" s="99"/>
      <c r="C310" s="99"/>
      <c r="D310" s="99"/>
      <c r="E310" s="50"/>
      <c r="F310" s="99"/>
      <c r="G310" s="99"/>
      <c r="H310" s="99"/>
      <c r="I310" s="99"/>
      <c r="J310" s="99"/>
      <c r="K310" s="99"/>
      <c r="L310" s="99"/>
      <c r="M310" s="100"/>
      <c r="N310" s="100"/>
      <c r="O310" s="99"/>
      <c r="P310" s="101"/>
      <c r="Q310" s="99"/>
      <c r="R310" s="100"/>
      <c r="S310" s="99"/>
      <c r="T310" s="99"/>
      <c r="U310" s="99"/>
    </row>
    <row r="311" ht="12.75" customHeight="1">
      <c r="A311" s="99"/>
      <c r="B311" s="99"/>
      <c r="C311" s="99"/>
      <c r="D311" s="99"/>
      <c r="E311" s="50"/>
      <c r="F311" s="99"/>
      <c r="G311" s="99"/>
      <c r="H311" s="99"/>
      <c r="I311" s="99"/>
      <c r="J311" s="99"/>
      <c r="K311" s="99"/>
      <c r="L311" s="99"/>
      <c r="M311" s="100"/>
      <c r="N311" s="100"/>
      <c r="O311" s="99"/>
      <c r="P311" s="101"/>
      <c r="Q311" s="99"/>
      <c r="R311" s="100"/>
      <c r="S311" s="99"/>
      <c r="T311" s="99"/>
      <c r="U311" s="99"/>
    </row>
    <row r="312" ht="12.75" customHeight="1">
      <c r="A312" s="99"/>
      <c r="B312" s="99"/>
      <c r="C312" s="99"/>
      <c r="D312" s="99"/>
      <c r="E312" s="50"/>
      <c r="F312" s="99"/>
      <c r="G312" s="99"/>
      <c r="H312" s="99"/>
      <c r="I312" s="99"/>
      <c r="J312" s="99"/>
      <c r="K312" s="99"/>
      <c r="L312" s="99"/>
      <c r="M312" s="100"/>
      <c r="N312" s="100"/>
      <c r="O312" s="99"/>
      <c r="P312" s="101"/>
      <c r="Q312" s="99"/>
      <c r="R312" s="100"/>
      <c r="S312" s="99"/>
      <c r="T312" s="99"/>
      <c r="U312" s="99"/>
    </row>
    <row r="313" ht="12.75" customHeight="1">
      <c r="A313" s="99"/>
      <c r="B313" s="99"/>
      <c r="C313" s="99"/>
      <c r="D313" s="99"/>
      <c r="E313" s="50"/>
      <c r="F313" s="99"/>
      <c r="G313" s="99"/>
      <c r="H313" s="99"/>
      <c r="I313" s="99"/>
      <c r="J313" s="99"/>
      <c r="K313" s="99"/>
      <c r="L313" s="99"/>
      <c r="M313" s="100"/>
      <c r="N313" s="100"/>
      <c r="O313" s="99"/>
      <c r="P313" s="101"/>
      <c r="Q313" s="99"/>
      <c r="R313" s="100"/>
      <c r="S313" s="99"/>
      <c r="T313" s="99"/>
      <c r="U313" s="99"/>
    </row>
    <row r="314" ht="12.75" customHeight="1">
      <c r="A314" s="99"/>
      <c r="B314" s="99"/>
      <c r="C314" s="99"/>
      <c r="D314" s="99"/>
      <c r="E314" s="50"/>
      <c r="F314" s="99"/>
      <c r="G314" s="99"/>
      <c r="H314" s="99"/>
      <c r="I314" s="99"/>
      <c r="J314" s="99"/>
      <c r="K314" s="99"/>
      <c r="L314" s="99"/>
      <c r="M314" s="100"/>
      <c r="N314" s="100"/>
      <c r="O314" s="99"/>
      <c r="P314" s="101"/>
      <c r="Q314" s="99"/>
      <c r="R314" s="100"/>
      <c r="S314" s="99"/>
      <c r="T314" s="99"/>
      <c r="U314" s="99"/>
    </row>
    <row r="315" ht="12.75" customHeight="1">
      <c r="A315" s="99"/>
      <c r="B315" s="99"/>
      <c r="C315" s="99"/>
      <c r="D315" s="99"/>
      <c r="E315" s="50"/>
      <c r="F315" s="99"/>
      <c r="G315" s="99"/>
      <c r="H315" s="99"/>
      <c r="I315" s="99"/>
      <c r="J315" s="99"/>
      <c r="K315" s="99"/>
      <c r="L315" s="99"/>
      <c r="M315" s="100"/>
      <c r="N315" s="100"/>
      <c r="O315" s="99"/>
      <c r="P315" s="101"/>
      <c r="Q315" s="99"/>
      <c r="R315" s="100"/>
      <c r="S315" s="99"/>
      <c r="T315" s="99"/>
      <c r="U315" s="99"/>
    </row>
    <row r="316" ht="12.75" customHeight="1">
      <c r="A316" s="99"/>
      <c r="B316" s="99"/>
      <c r="C316" s="99"/>
      <c r="D316" s="99"/>
      <c r="E316" s="50"/>
      <c r="F316" s="99"/>
      <c r="G316" s="99"/>
      <c r="H316" s="99"/>
      <c r="I316" s="99"/>
      <c r="J316" s="99"/>
      <c r="K316" s="99"/>
      <c r="L316" s="99"/>
      <c r="M316" s="100"/>
      <c r="N316" s="100"/>
      <c r="O316" s="99"/>
      <c r="P316" s="101"/>
      <c r="Q316" s="99"/>
      <c r="R316" s="100"/>
      <c r="S316" s="99"/>
      <c r="T316" s="99"/>
      <c r="U316" s="99"/>
    </row>
    <row r="317" ht="12.75" customHeight="1">
      <c r="A317" s="99"/>
      <c r="B317" s="99"/>
      <c r="C317" s="99"/>
      <c r="D317" s="99"/>
      <c r="E317" s="50"/>
      <c r="F317" s="99"/>
      <c r="G317" s="99"/>
      <c r="H317" s="99"/>
      <c r="I317" s="99"/>
      <c r="J317" s="99"/>
      <c r="K317" s="99"/>
      <c r="L317" s="99"/>
      <c r="M317" s="100"/>
      <c r="N317" s="100"/>
      <c r="O317" s="99"/>
      <c r="P317" s="101"/>
      <c r="Q317" s="99"/>
      <c r="R317" s="100"/>
      <c r="S317" s="99"/>
      <c r="T317" s="99"/>
      <c r="U317" s="99"/>
    </row>
    <row r="318" ht="12.75" customHeight="1">
      <c r="A318" s="99"/>
      <c r="B318" s="99"/>
      <c r="C318" s="99"/>
      <c r="D318" s="99"/>
      <c r="E318" s="50"/>
      <c r="F318" s="99"/>
      <c r="G318" s="99"/>
      <c r="H318" s="99"/>
      <c r="I318" s="99"/>
      <c r="J318" s="99"/>
      <c r="K318" s="99"/>
      <c r="L318" s="99"/>
      <c r="M318" s="100"/>
      <c r="N318" s="100"/>
      <c r="O318" s="99"/>
      <c r="P318" s="101"/>
      <c r="Q318" s="99"/>
      <c r="R318" s="100"/>
      <c r="S318" s="99"/>
      <c r="T318" s="99"/>
      <c r="U318" s="99"/>
    </row>
    <row r="319" ht="12.75" customHeight="1">
      <c r="A319" s="99"/>
      <c r="B319" s="99"/>
      <c r="C319" s="99"/>
      <c r="D319" s="99"/>
      <c r="E319" s="50"/>
      <c r="F319" s="99"/>
      <c r="G319" s="99"/>
      <c r="H319" s="99"/>
      <c r="I319" s="99"/>
      <c r="J319" s="99"/>
      <c r="K319" s="99"/>
      <c r="L319" s="99"/>
      <c r="M319" s="100"/>
      <c r="N319" s="100"/>
      <c r="O319" s="99"/>
      <c r="P319" s="101"/>
      <c r="Q319" s="99"/>
      <c r="R319" s="100"/>
      <c r="S319" s="99"/>
      <c r="T319" s="99"/>
      <c r="U319" s="99"/>
    </row>
    <row r="320" ht="12.75" customHeight="1">
      <c r="A320" s="99"/>
      <c r="B320" s="99"/>
      <c r="C320" s="99"/>
      <c r="D320" s="99"/>
      <c r="E320" s="50"/>
      <c r="F320" s="99"/>
      <c r="G320" s="99"/>
      <c r="H320" s="99"/>
      <c r="I320" s="99"/>
      <c r="J320" s="99"/>
      <c r="K320" s="99"/>
      <c r="L320" s="99"/>
      <c r="M320" s="100"/>
      <c r="N320" s="100"/>
      <c r="O320" s="99"/>
      <c r="P320" s="101"/>
      <c r="Q320" s="99"/>
      <c r="R320" s="100"/>
      <c r="S320" s="99"/>
      <c r="T320" s="99"/>
      <c r="U320" s="99"/>
    </row>
    <row r="321" ht="12.75" customHeight="1">
      <c r="A321" s="99"/>
      <c r="B321" s="99"/>
      <c r="C321" s="99"/>
      <c r="D321" s="99"/>
      <c r="E321" s="50"/>
      <c r="F321" s="99"/>
      <c r="G321" s="99"/>
      <c r="H321" s="99"/>
      <c r="I321" s="99"/>
      <c r="J321" s="99"/>
      <c r="K321" s="99"/>
      <c r="L321" s="99"/>
      <c r="M321" s="100"/>
      <c r="N321" s="100"/>
      <c r="O321" s="99"/>
      <c r="P321" s="101"/>
      <c r="Q321" s="99"/>
      <c r="R321" s="100"/>
      <c r="S321" s="99"/>
      <c r="T321" s="99"/>
      <c r="U321" s="99"/>
    </row>
    <row r="322" ht="12.75" customHeight="1">
      <c r="A322" s="99"/>
      <c r="B322" s="99"/>
      <c r="C322" s="99"/>
      <c r="D322" s="99"/>
      <c r="E322" s="50"/>
      <c r="F322" s="99"/>
      <c r="G322" s="99"/>
      <c r="H322" s="99"/>
      <c r="I322" s="99"/>
      <c r="J322" s="99"/>
      <c r="K322" s="99"/>
      <c r="L322" s="99"/>
      <c r="M322" s="100"/>
      <c r="N322" s="100"/>
      <c r="O322" s="99"/>
      <c r="P322" s="101"/>
      <c r="Q322" s="99"/>
      <c r="R322" s="100"/>
      <c r="S322" s="99"/>
      <c r="T322" s="99"/>
      <c r="U322" s="99"/>
    </row>
    <row r="323" ht="12.75" customHeight="1">
      <c r="A323" s="99"/>
      <c r="B323" s="99"/>
      <c r="C323" s="99"/>
      <c r="D323" s="99"/>
      <c r="E323" s="50"/>
      <c r="F323" s="99"/>
      <c r="G323" s="99"/>
      <c r="H323" s="99"/>
      <c r="I323" s="99"/>
      <c r="J323" s="99"/>
      <c r="K323" s="99"/>
      <c r="L323" s="99"/>
      <c r="M323" s="100"/>
      <c r="N323" s="100"/>
      <c r="O323" s="99"/>
      <c r="P323" s="101"/>
      <c r="Q323" s="99"/>
      <c r="R323" s="100"/>
      <c r="S323" s="99"/>
      <c r="T323" s="99"/>
      <c r="U323" s="99"/>
    </row>
    <row r="324" ht="12.75" customHeight="1">
      <c r="A324" s="99"/>
      <c r="B324" s="99"/>
      <c r="C324" s="99"/>
      <c r="D324" s="99"/>
      <c r="E324" s="50"/>
      <c r="F324" s="99"/>
      <c r="G324" s="99"/>
      <c r="H324" s="99"/>
      <c r="I324" s="99"/>
      <c r="J324" s="99"/>
      <c r="K324" s="99"/>
      <c r="L324" s="99"/>
      <c r="M324" s="100"/>
      <c r="N324" s="100"/>
      <c r="O324" s="99"/>
      <c r="P324" s="101"/>
      <c r="Q324" s="99"/>
      <c r="R324" s="100"/>
      <c r="S324" s="99"/>
      <c r="T324" s="99"/>
      <c r="U324" s="99"/>
    </row>
    <row r="325" ht="12.75" customHeight="1">
      <c r="A325" s="99"/>
      <c r="B325" s="99"/>
      <c r="C325" s="99"/>
      <c r="D325" s="99"/>
      <c r="E325" s="50"/>
      <c r="F325" s="99"/>
      <c r="G325" s="99"/>
      <c r="H325" s="99"/>
      <c r="I325" s="99"/>
      <c r="J325" s="99"/>
      <c r="K325" s="99"/>
      <c r="L325" s="99"/>
      <c r="M325" s="100"/>
      <c r="N325" s="100"/>
      <c r="O325" s="99"/>
      <c r="P325" s="101"/>
      <c r="Q325" s="99"/>
      <c r="R325" s="100"/>
      <c r="S325" s="99"/>
      <c r="T325" s="99"/>
      <c r="U325" s="99"/>
    </row>
    <row r="326" ht="12.75" customHeight="1">
      <c r="A326" s="99"/>
      <c r="B326" s="99"/>
      <c r="C326" s="99"/>
      <c r="D326" s="99"/>
      <c r="E326" s="50"/>
      <c r="F326" s="99"/>
      <c r="G326" s="99"/>
      <c r="H326" s="99"/>
      <c r="I326" s="99"/>
      <c r="J326" s="99"/>
      <c r="K326" s="99"/>
      <c r="L326" s="99"/>
      <c r="M326" s="100"/>
      <c r="N326" s="100"/>
      <c r="O326" s="99"/>
      <c r="P326" s="101"/>
      <c r="Q326" s="99"/>
      <c r="R326" s="100"/>
      <c r="S326" s="99"/>
      <c r="T326" s="99"/>
      <c r="U326" s="99"/>
    </row>
    <row r="327" ht="12.75" customHeight="1">
      <c r="A327" s="99"/>
      <c r="B327" s="99"/>
      <c r="C327" s="99"/>
      <c r="D327" s="99"/>
      <c r="E327" s="50"/>
      <c r="F327" s="99"/>
      <c r="G327" s="99"/>
      <c r="H327" s="99"/>
      <c r="I327" s="99"/>
      <c r="J327" s="99"/>
      <c r="K327" s="99"/>
      <c r="L327" s="99"/>
      <c r="M327" s="100"/>
      <c r="N327" s="100"/>
      <c r="O327" s="99"/>
      <c r="P327" s="101"/>
      <c r="Q327" s="99"/>
      <c r="R327" s="100"/>
      <c r="S327" s="99"/>
      <c r="T327" s="99"/>
      <c r="U327" s="99"/>
    </row>
    <row r="328" ht="12.75" customHeight="1">
      <c r="A328" s="99"/>
      <c r="B328" s="99"/>
      <c r="C328" s="99"/>
      <c r="D328" s="99"/>
      <c r="E328" s="50"/>
      <c r="F328" s="99"/>
      <c r="G328" s="99"/>
      <c r="H328" s="99"/>
      <c r="I328" s="99"/>
      <c r="J328" s="99"/>
      <c r="K328" s="99"/>
      <c r="L328" s="99"/>
      <c r="M328" s="100"/>
      <c r="N328" s="100"/>
      <c r="O328" s="99"/>
      <c r="P328" s="101"/>
      <c r="Q328" s="99"/>
      <c r="R328" s="100"/>
      <c r="S328" s="99"/>
      <c r="T328" s="99"/>
      <c r="U328" s="99"/>
    </row>
    <row r="329" ht="12.75" customHeight="1">
      <c r="A329" s="99"/>
      <c r="B329" s="99"/>
      <c r="C329" s="99"/>
      <c r="D329" s="99"/>
      <c r="E329" s="50"/>
      <c r="F329" s="99"/>
      <c r="G329" s="99"/>
      <c r="H329" s="99"/>
      <c r="I329" s="99"/>
      <c r="J329" s="99"/>
      <c r="K329" s="99"/>
      <c r="L329" s="99"/>
      <c r="M329" s="100"/>
      <c r="N329" s="100"/>
      <c r="O329" s="99"/>
      <c r="P329" s="101"/>
      <c r="Q329" s="99"/>
      <c r="R329" s="100"/>
      <c r="S329" s="99"/>
      <c r="T329" s="99"/>
      <c r="U329" s="99"/>
    </row>
    <row r="330" ht="12.75" customHeight="1">
      <c r="A330" s="99"/>
      <c r="B330" s="99"/>
      <c r="C330" s="99"/>
      <c r="D330" s="99"/>
      <c r="E330" s="50"/>
      <c r="F330" s="99"/>
      <c r="G330" s="99"/>
      <c r="H330" s="99"/>
      <c r="I330" s="99"/>
      <c r="J330" s="99"/>
      <c r="K330" s="99"/>
      <c r="L330" s="99"/>
      <c r="M330" s="100"/>
      <c r="N330" s="100"/>
      <c r="O330" s="99"/>
      <c r="P330" s="101"/>
      <c r="Q330" s="99"/>
      <c r="R330" s="100"/>
      <c r="S330" s="99"/>
      <c r="T330" s="99"/>
      <c r="U330" s="99"/>
    </row>
    <row r="331" ht="12.75" customHeight="1">
      <c r="A331" s="99"/>
      <c r="B331" s="99"/>
      <c r="C331" s="99"/>
      <c r="D331" s="99"/>
      <c r="E331" s="50"/>
      <c r="F331" s="99"/>
      <c r="G331" s="99"/>
      <c r="H331" s="99"/>
      <c r="I331" s="99"/>
      <c r="J331" s="99"/>
      <c r="K331" s="99"/>
      <c r="L331" s="99"/>
      <c r="M331" s="100"/>
      <c r="N331" s="100"/>
      <c r="O331" s="99"/>
      <c r="P331" s="101"/>
      <c r="Q331" s="99"/>
      <c r="R331" s="100"/>
      <c r="S331" s="99"/>
      <c r="T331" s="99"/>
      <c r="U331" s="99"/>
    </row>
    <row r="332" ht="12.75" customHeight="1">
      <c r="A332" s="99"/>
      <c r="B332" s="99"/>
      <c r="C332" s="99"/>
      <c r="D332" s="99"/>
      <c r="E332" s="50"/>
      <c r="F332" s="99"/>
      <c r="G332" s="99"/>
      <c r="H332" s="99"/>
      <c r="I332" s="99"/>
      <c r="J332" s="99"/>
      <c r="K332" s="99"/>
      <c r="L332" s="99"/>
      <c r="M332" s="100"/>
      <c r="N332" s="100"/>
      <c r="O332" s="99"/>
      <c r="P332" s="101"/>
      <c r="Q332" s="99"/>
      <c r="R332" s="100"/>
      <c r="S332" s="99"/>
      <c r="T332" s="99"/>
      <c r="U332" s="99"/>
    </row>
    <row r="333" ht="12.75" customHeight="1">
      <c r="A333" s="99"/>
      <c r="B333" s="99"/>
      <c r="C333" s="99"/>
      <c r="D333" s="99"/>
      <c r="E333" s="50"/>
      <c r="F333" s="99"/>
      <c r="G333" s="99"/>
      <c r="H333" s="99"/>
      <c r="I333" s="99"/>
      <c r="J333" s="99"/>
      <c r="K333" s="99"/>
      <c r="L333" s="99"/>
      <c r="M333" s="100"/>
      <c r="N333" s="100"/>
      <c r="O333" s="99"/>
      <c r="P333" s="101"/>
      <c r="Q333" s="99"/>
      <c r="R333" s="100"/>
      <c r="S333" s="99"/>
      <c r="T333" s="99"/>
      <c r="U333" s="99"/>
    </row>
    <row r="334" ht="12.75" customHeight="1">
      <c r="A334" s="99"/>
      <c r="B334" s="99"/>
      <c r="C334" s="99"/>
      <c r="D334" s="99"/>
      <c r="E334" s="50"/>
      <c r="F334" s="99"/>
      <c r="G334" s="99"/>
      <c r="H334" s="99"/>
      <c r="I334" s="99"/>
      <c r="J334" s="99"/>
      <c r="K334" s="99"/>
      <c r="L334" s="99"/>
      <c r="M334" s="100"/>
      <c r="N334" s="100"/>
      <c r="O334" s="99"/>
      <c r="P334" s="101"/>
      <c r="Q334" s="99"/>
      <c r="R334" s="100"/>
      <c r="S334" s="99"/>
      <c r="T334" s="99"/>
      <c r="U334" s="99"/>
    </row>
    <row r="335" ht="12.75" customHeight="1">
      <c r="A335" s="99"/>
      <c r="B335" s="99"/>
      <c r="C335" s="99"/>
      <c r="D335" s="99"/>
      <c r="E335" s="50"/>
      <c r="F335" s="99"/>
      <c r="G335" s="99"/>
      <c r="H335" s="99"/>
      <c r="I335" s="99"/>
      <c r="J335" s="99"/>
      <c r="K335" s="99"/>
      <c r="L335" s="99"/>
      <c r="M335" s="100"/>
      <c r="N335" s="100"/>
      <c r="O335" s="99"/>
      <c r="P335" s="101"/>
      <c r="Q335" s="99"/>
      <c r="R335" s="100"/>
      <c r="S335" s="99"/>
      <c r="T335" s="99"/>
      <c r="U335" s="99"/>
    </row>
    <row r="336" ht="12.75" customHeight="1">
      <c r="A336" s="99"/>
      <c r="B336" s="99"/>
      <c r="C336" s="99"/>
      <c r="D336" s="99"/>
      <c r="E336" s="50"/>
      <c r="F336" s="99"/>
      <c r="G336" s="99"/>
      <c r="H336" s="99"/>
      <c r="I336" s="99"/>
      <c r="J336" s="99"/>
      <c r="K336" s="99"/>
      <c r="L336" s="99"/>
      <c r="M336" s="100"/>
      <c r="N336" s="100"/>
      <c r="O336" s="99"/>
      <c r="P336" s="101"/>
      <c r="Q336" s="99"/>
      <c r="R336" s="100"/>
      <c r="S336" s="99"/>
      <c r="T336" s="99"/>
      <c r="U336" s="99"/>
    </row>
    <row r="337" ht="12.75" customHeight="1">
      <c r="A337" s="99"/>
      <c r="B337" s="99"/>
      <c r="C337" s="99"/>
      <c r="D337" s="99"/>
      <c r="E337" s="50"/>
      <c r="F337" s="99"/>
      <c r="G337" s="99"/>
      <c r="H337" s="99"/>
      <c r="I337" s="99"/>
      <c r="J337" s="99"/>
      <c r="K337" s="99"/>
      <c r="L337" s="99"/>
      <c r="M337" s="100"/>
      <c r="N337" s="100"/>
      <c r="O337" s="99"/>
      <c r="P337" s="101"/>
      <c r="Q337" s="99"/>
      <c r="R337" s="100"/>
      <c r="S337" s="99"/>
      <c r="T337" s="99"/>
      <c r="U337" s="99"/>
    </row>
    <row r="338" ht="12.75" customHeight="1">
      <c r="A338" s="99"/>
      <c r="B338" s="99"/>
      <c r="C338" s="99"/>
      <c r="D338" s="99"/>
      <c r="E338" s="50"/>
      <c r="F338" s="99"/>
      <c r="G338" s="99"/>
      <c r="H338" s="99"/>
      <c r="I338" s="99"/>
      <c r="J338" s="99"/>
      <c r="K338" s="99"/>
      <c r="L338" s="99"/>
      <c r="M338" s="100"/>
      <c r="N338" s="100"/>
      <c r="O338" s="99"/>
      <c r="P338" s="101"/>
      <c r="Q338" s="99"/>
      <c r="R338" s="100"/>
      <c r="S338" s="99"/>
      <c r="T338" s="99"/>
      <c r="U338" s="99"/>
    </row>
    <row r="339" ht="12.75" customHeight="1">
      <c r="A339" s="99"/>
      <c r="B339" s="99"/>
      <c r="C339" s="99"/>
      <c r="D339" s="99"/>
      <c r="E339" s="50"/>
      <c r="F339" s="99"/>
      <c r="G339" s="99"/>
      <c r="H339" s="99"/>
      <c r="I339" s="99"/>
      <c r="J339" s="99"/>
      <c r="K339" s="99"/>
      <c r="L339" s="99"/>
      <c r="M339" s="100"/>
      <c r="N339" s="100"/>
      <c r="O339" s="99"/>
      <c r="P339" s="101"/>
      <c r="Q339" s="99"/>
      <c r="R339" s="100"/>
      <c r="S339" s="99"/>
      <c r="T339" s="99"/>
      <c r="U339" s="99"/>
    </row>
    <row r="340" ht="12.75" customHeight="1">
      <c r="A340" s="99"/>
      <c r="B340" s="99"/>
      <c r="C340" s="99"/>
      <c r="D340" s="99"/>
      <c r="E340" s="50"/>
      <c r="F340" s="99"/>
      <c r="G340" s="99"/>
      <c r="H340" s="99"/>
      <c r="I340" s="99"/>
      <c r="J340" s="99"/>
      <c r="K340" s="99"/>
      <c r="L340" s="99"/>
      <c r="M340" s="100"/>
      <c r="N340" s="100"/>
      <c r="O340" s="99"/>
      <c r="P340" s="101"/>
      <c r="Q340" s="99"/>
      <c r="R340" s="100"/>
      <c r="S340" s="99"/>
      <c r="T340" s="99"/>
      <c r="U340" s="99"/>
    </row>
    <row r="341" ht="12.75" customHeight="1">
      <c r="A341" s="99"/>
      <c r="B341" s="99"/>
      <c r="C341" s="99"/>
      <c r="D341" s="99"/>
      <c r="E341" s="50"/>
      <c r="F341" s="99"/>
      <c r="G341" s="99"/>
      <c r="H341" s="99"/>
      <c r="I341" s="99"/>
      <c r="J341" s="99"/>
      <c r="K341" s="99"/>
      <c r="L341" s="99"/>
      <c r="M341" s="100"/>
      <c r="N341" s="100"/>
      <c r="O341" s="99"/>
      <c r="P341" s="101"/>
      <c r="Q341" s="99"/>
      <c r="R341" s="100"/>
      <c r="S341" s="99"/>
      <c r="T341" s="99"/>
      <c r="U341" s="99"/>
    </row>
    <row r="342" ht="12.75" customHeight="1">
      <c r="A342" s="99"/>
      <c r="B342" s="99"/>
      <c r="C342" s="99"/>
      <c r="D342" s="99"/>
      <c r="E342" s="50"/>
      <c r="F342" s="99"/>
      <c r="G342" s="99"/>
      <c r="H342" s="99"/>
      <c r="I342" s="99"/>
      <c r="J342" s="99"/>
      <c r="K342" s="99"/>
      <c r="L342" s="99"/>
      <c r="M342" s="100"/>
      <c r="N342" s="100"/>
      <c r="O342" s="99"/>
      <c r="P342" s="101"/>
      <c r="Q342" s="99"/>
      <c r="R342" s="100"/>
      <c r="S342" s="99"/>
      <c r="T342" s="99"/>
      <c r="U342" s="99"/>
    </row>
    <row r="343" ht="12.75" customHeight="1">
      <c r="A343" s="99"/>
      <c r="B343" s="99"/>
      <c r="C343" s="99"/>
      <c r="D343" s="99"/>
      <c r="E343" s="50"/>
      <c r="F343" s="99"/>
      <c r="G343" s="99"/>
      <c r="H343" s="99"/>
      <c r="I343" s="99"/>
      <c r="J343" s="99"/>
      <c r="K343" s="99"/>
      <c r="L343" s="99"/>
      <c r="M343" s="100"/>
      <c r="N343" s="100"/>
      <c r="O343" s="99"/>
      <c r="P343" s="101"/>
      <c r="Q343" s="99"/>
      <c r="R343" s="100"/>
      <c r="S343" s="99"/>
      <c r="T343" s="99"/>
      <c r="U343" s="99"/>
    </row>
    <row r="344" ht="12.75" customHeight="1">
      <c r="A344" s="99"/>
      <c r="B344" s="99"/>
      <c r="C344" s="99"/>
      <c r="D344" s="99"/>
      <c r="E344" s="50"/>
      <c r="F344" s="99"/>
      <c r="G344" s="99"/>
      <c r="H344" s="99"/>
      <c r="I344" s="99"/>
      <c r="J344" s="99"/>
      <c r="K344" s="99"/>
      <c r="L344" s="99"/>
      <c r="M344" s="100"/>
      <c r="N344" s="100"/>
      <c r="O344" s="99"/>
      <c r="P344" s="101"/>
      <c r="Q344" s="99"/>
      <c r="R344" s="100"/>
      <c r="S344" s="99"/>
      <c r="T344" s="99"/>
      <c r="U344" s="99"/>
    </row>
    <row r="345" ht="12.75" customHeight="1">
      <c r="A345" s="99"/>
      <c r="B345" s="99"/>
      <c r="C345" s="99"/>
      <c r="D345" s="99"/>
      <c r="E345" s="50"/>
      <c r="F345" s="99"/>
      <c r="G345" s="99"/>
      <c r="H345" s="99"/>
      <c r="I345" s="99"/>
      <c r="J345" s="99"/>
      <c r="K345" s="99"/>
      <c r="L345" s="99"/>
      <c r="M345" s="100"/>
      <c r="N345" s="100"/>
      <c r="O345" s="99"/>
      <c r="P345" s="101"/>
      <c r="Q345" s="99"/>
      <c r="R345" s="100"/>
      <c r="S345" s="99"/>
      <c r="T345" s="99"/>
      <c r="U345" s="99"/>
    </row>
    <row r="346" ht="12.75" customHeight="1">
      <c r="A346" s="99"/>
      <c r="B346" s="99"/>
      <c r="C346" s="99"/>
      <c r="D346" s="99"/>
      <c r="E346" s="50"/>
      <c r="F346" s="99"/>
      <c r="G346" s="99"/>
      <c r="H346" s="99"/>
      <c r="I346" s="99"/>
      <c r="J346" s="99"/>
      <c r="K346" s="99"/>
      <c r="L346" s="99"/>
      <c r="M346" s="100"/>
      <c r="N346" s="100"/>
      <c r="O346" s="99"/>
      <c r="P346" s="101"/>
      <c r="Q346" s="99"/>
      <c r="R346" s="100"/>
      <c r="S346" s="99"/>
      <c r="T346" s="99"/>
      <c r="U346" s="99"/>
    </row>
    <row r="347" ht="12.75" customHeight="1">
      <c r="A347" s="99"/>
      <c r="B347" s="99"/>
      <c r="C347" s="99"/>
      <c r="D347" s="99"/>
      <c r="E347" s="50"/>
      <c r="F347" s="99"/>
      <c r="G347" s="99"/>
      <c r="H347" s="99"/>
      <c r="I347" s="99"/>
      <c r="J347" s="99"/>
      <c r="K347" s="99"/>
      <c r="L347" s="99"/>
      <c r="M347" s="100"/>
      <c r="N347" s="100"/>
      <c r="O347" s="99"/>
      <c r="P347" s="101"/>
      <c r="Q347" s="99"/>
      <c r="R347" s="100"/>
      <c r="S347" s="99"/>
      <c r="T347" s="99"/>
      <c r="U347" s="99"/>
    </row>
    <row r="348" ht="12.75" customHeight="1">
      <c r="A348" s="99"/>
      <c r="B348" s="99"/>
      <c r="C348" s="99"/>
      <c r="D348" s="99"/>
      <c r="E348" s="50"/>
      <c r="F348" s="99"/>
      <c r="G348" s="99"/>
      <c r="H348" s="99"/>
      <c r="I348" s="99"/>
      <c r="J348" s="99"/>
      <c r="K348" s="99"/>
      <c r="L348" s="99"/>
      <c r="M348" s="100"/>
      <c r="N348" s="100"/>
      <c r="O348" s="99"/>
      <c r="P348" s="101"/>
      <c r="Q348" s="99"/>
      <c r="R348" s="100"/>
      <c r="S348" s="99"/>
      <c r="T348" s="99"/>
      <c r="U348" s="99"/>
    </row>
    <row r="349" ht="12.75" customHeight="1">
      <c r="A349" s="99"/>
      <c r="B349" s="99"/>
      <c r="C349" s="99"/>
      <c r="D349" s="99"/>
      <c r="E349" s="50"/>
      <c r="F349" s="99"/>
      <c r="G349" s="99"/>
      <c r="H349" s="99"/>
      <c r="I349" s="99"/>
      <c r="J349" s="99"/>
      <c r="K349" s="99"/>
      <c r="L349" s="99"/>
      <c r="M349" s="100"/>
      <c r="N349" s="100"/>
      <c r="O349" s="99"/>
      <c r="P349" s="101"/>
      <c r="Q349" s="99"/>
      <c r="R349" s="100"/>
      <c r="S349" s="99"/>
      <c r="T349" s="99"/>
      <c r="U349" s="99"/>
    </row>
    <row r="350" ht="12.75" customHeight="1">
      <c r="A350" s="99"/>
      <c r="B350" s="99"/>
      <c r="C350" s="99"/>
      <c r="D350" s="99"/>
      <c r="E350" s="50"/>
      <c r="F350" s="99"/>
      <c r="G350" s="99"/>
      <c r="H350" s="99"/>
      <c r="I350" s="99"/>
      <c r="J350" s="99"/>
      <c r="K350" s="99"/>
      <c r="L350" s="99"/>
      <c r="M350" s="100"/>
      <c r="N350" s="100"/>
      <c r="O350" s="99"/>
      <c r="P350" s="101"/>
      <c r="Q350" s="99"/>
      <c r="R350" s="100"/>
      <c r="S350" s="99"/>
      <c r="T350" s="99"/>
      <c r="U350" s="99"/>
    </row>
    <row r="351" ht="12.75" customHeight="1">
      <c r="A351" s="99"/>
      <c r="B351" s="99"/>
      <c r="C351" s="99"/>
      <c r="D351" s="99"/>
      <c r="E351" s="50"/>
      <c r="F351" s="99"/>
      <c r="G351" s="99"/>
      <c r="H351" s="99"/>
      <c r="I351" s="99"/>
      <c r="J351" s="99"/>
      <c r="K351" s="99"/>
      <c r="L351" s="99"/>
      <c r="M351" s="100"/>
      <c r="N351" s="100"/>
      <c r="O351" s="99"/>
      <c r="P351" s="101"/>
      <c r="Q351" s="99"/>
      <c r="R351" s="100"/>
      <c r="S351" s="99"/>
      <c r="T351" s="99"/>
      <c r="U351" s="99"/>
    </row>
    <row r="352" ht="12.75" customHeight="1">
      <c r="A352" s="99"/>
      <c r="B352" s="99"/>
      <c r="C352" s="99"/>
      <c r="D352" s="99"/>
      <c r="E352" s="50"/>
      <c r="F352" s="99"/>
      <c r="G352" s="99"/>
      <c r="H352" s="99"/>
      <c r="I352" s="99"/>
      <c r="J352" s="99"/>
      <c r="K352" s="99"/>
      <c r="L352" s="99"/>
      <c r="M352" s="100"/>
      <c r="N352" s="100"/>
      <c r="O352" s="99"/>
      <c r="P352" s="101"/>
      <c r="Q352" s="99"/>
      <c r="R352" s="100"/>
      <c r="S352" s="99"/>
      <c r="T352" s="99"/>
      <c r="U352" s="99"/>
    </row>
    <row r="353" ht="12.75" customHeight="1">
      <c r="A353" s="99"/>
      <c r="B353" s="99"/>
      <c r="C353" s="99"/>
      <c r="D353" s="99"/>
      <c r="E353" s="50"/>
      <c r="F353" s="99"/>
      <c r="G353" s="99"/>
      <c r="H353" s="99"/>
      <c r="I353" s="99"/>
      <c r="J353" s="99"/>
      <c r="K353" s="99"/>
      <c r="L353" s="99"/>
      <c r="M353" s="100"/>
      <c r="N353" s="100"/>
      <c r="O353" s="99"/>
      <c r="P353" s="101"/>
      <c r="Q353" s="99"/>
      <c r="R353" s="100"/>
      <c r="S353" s="99"/>
      <c r="T353" s="99"/>
      <c r="U353" s="99"/>
    </row>
    <row r="354" ht="12.75" customHeight="1">
      <c r="A354" s="99"/>
      <c r="B354" s="99"/>
      <c r="C354" s="99"/>
      <c r="D354" s="99"/>
      <c r="E354" s="50"/>
      <c r="F354" s="99"/>
      <c r="G354" s="99"/>
      <c r="H354" s="99"/>
      <c r="I354" s="99"/>
      <c r="J354" s="99"/>
      <c r="K354" s="99"/>
      <c r="L354" s="99"/>
      <c r="M354" s="100"/>
      <c r="N354" s="100"/>
      <c r="O354" s="99"/>
      <c r="P354" s="101"/>
      <c r="Q354" s="99"/>
      <c r="R354" s="100"/>
      <c r="S354" s="99"/>
      <c r="T354" s="99"/>
      <c r="U354" s="99"/>
    </row>
    <row r="355" ht="12.75" customHeight="1">
      <c r="A355" s="99"/>
      <c r="B355" s="99"/>
      <c r="C355" s="99"/>
      <c r="D355" s="99"/>
      <c r="E355" s="50"/>
      <c r="F355" s="99"/>
      <c r="G355" s="99"/>
      <c r="H355" s="99"/>
      <c r="I355" s="99"/>
      <c r="J355" s="99"/>
      <c r="K355" s="99"/>
      <c r="L355" s="99"/>
      <c r="M355" s="100"/>
      <c r="N355" s="100"/>
      <c r="O355" s="99"/>
      <c r="P355" s="101"/>
      <c r="Q355" s="99"/>
      <c r="R355" s="100"/>
      <c r="S355" s="99"/>
      <c r="T355" s="99"/>
      <c r="U355" s="99"/>
    </row>
    <row r="356" ht="12.75" customHeight="1">
      <c r="A356" s="99"/>
      <c r="B356" s="99"/>
      <c r="C356" s="99"/>
      <c r="D356" s="99"/>
      <c r="E356" s="50"/>
      <c r="F356" s="99"/>
      <c r="G356" s="99"/>
      <c r="H356" s="99"/>
      <c r="I356" s="99"/>
      <c r="J356" s="99"/>
      <c r="K356" s="99"/>
      <c r="L356" s="99"/>
      <c r="M356" s="100"/>
      <c r="N356" s="100"/>
      <c r="O356" s="99"/>
      <c r="P356" s="101"/>
      <c r="Q356" s="99"/>
      <c r="R356" s="100"/>
      <c r="S356" s="99"/>
      <c r="T356" s="99"/>
      <c r="U356" s="99"/>
    </row>
    <row r="357" ht="12.75" customHeight="1">
      <c r="A357" s="99"/>
      <c r="B357" s="99"/>
      <c r="C357" s="99"/>
      <c r="D357" s="99"/>
      <c r="E357" s="50"/>
      <c r="F357" s="99"/>
      <c r="G357" s="99"/>
      <c r="H357" s="99"/>
      <c r="I357" s="99"/>
      <c r="J357" s="99"/>
      <c r="K357" s="99"/>
      <c r="L357" s="99"/>
      <c r="M357" s="100"/>
      <c r="N357" s="100"/>
      <c r="O357" s="99"/>
      <c r="P357" s="101"/>
      <c r="Q357" s="99"/>
      <c r="R357" s="100"/>
      <c r="S357" s="99"/>
      <c r="T357" s="99"/>
      <c r="U357" s="99"/>
    </row>
    <row r="358" ht="12.75" customHeight="1">
      <c r="A358" s="99"/>
      <c r="B358" s="99"/>
      <c r="C358" s="99"/>
      <c r="D358" s="99"/>
      <c r="E358" s="50"/>
      <c r="F358" s="99"/>
      <c r="G358" s="99"/>
      <c r="H358" s="99"/>
      <c r="I358" s="99"/>
      <c r="J358" s="99"/>
      <c r="K358" s="99"/>
      <c r="L358" s="99"/>
      <c r="M358" s="100"/>
      <c r="N358" s="100"/>
      <c r="O358" s="99"/>
      <c r="P358" s="101"/>
      <c r="Q358" s="99"/>
      <c r="R358" s="100"/>
      <c r="S358" s="99"/>
      <c r="T358" s="99"/>
      <c r="U358" s="99"/>
    </row>
    <row r="359" ht="12.75" customHeight="1">
      <c r="A359" s="99"/>
      <c r="B359" s="99"/>
      <c r="C359" s="99"/>
      <c r="D359" s="99"/>
      <c r="E359" s="50"/>
      <c r="F359" s="99"/>
      <c r="G359" s="99"/>
      <c r="H359" s="99"/>
      <c r="I359" s="99"/>
      <c r="J359" s="99"/>
      <c r="K359" s="99"/>
      <c r="L359" s="99"/>
      <c r="M359" s="100"/>
      <c r="N359" s="100"/>
      <c r="O359" s="99"/>
      <c r="P359" s="101"/>
      <c r="Q359" s="99"/>
      <c r="R359" s="100"/>
      <c r="S359" s="99"/>
      <c r="T359" s="99"/>
      <c r="U359" s="99"/>
    </row>
    <row r="360" ht="12.75" customHeight="1">
      <c r="A360" s="99"/>
      <c r="B360" s="99"/>
      <c r="C360" s="99"/>
      <c r="D360" s="99"/>
      <c r="E360" s="50"/>
      <c r="F360" s="99"/>
      <c r="G360" s="99"/>
      <c r="H360" s="99"/>
      <c r="I360" s="99"/>
      <c r="J360" s="99"/>
      <c r="K360" s="99"/>
      <c r="L360" s="99"/>
      <c r="M360" s="100"/>
      <c r="N360" s="100"/>
      <c r="O360" s="99"/>
      <c r="P360" s="101"/>
      <c r="Q360" s="99"/>
      <c r="R360" s="100"/>
      <c r="S360" s="99"/>
      <c r="T360" s="99"/>
      <c r="U360" s="99"/>
    </row>
    <row r="361" ht="12.75" customHeight="1">
      <c r="A361" s="99"/>
      <c r="B361" s="99"/>
      <c r="C361" s="99"/>
      <c r="D361" s="99"/>
      <c r="E361" s="50"/>
      <c r="F361" s="99"/>
      <c r="G361" s="99"/>
      <c r="H361" s="99"/>
      <c r="I361" s="99"/>
      <c r="J361" s="99"/>
      <c r="K361" s="99"/>
      <c r="L361" s="99"/>
      <c r="M361" s="100"/>
      <c r="N361" s="100"/>
      <c r="O361" s="99"/>
      <c r="P361" s="101"/>
      <c r="Q361" s="99"/>
      <c r="R361" s="100"/>
      <c r="S361" s="99"/>
      <c r="T361" s="99"/>
      <c r="U361" s="99"/>
    </row>
    <row r="362" ht="12.75" customHeight="1">
      <c r="A362" s="99"/>
      <c r="B362" s="99"/>
      <c r="C362" s="99"/>
      <c r="D362" s="99"/>
      <c r="E362" s="50"/>
      <c r="F362" s="99"/>
      <c r="G362" s="99"/>
      <c r="H362" s="99"/>
      <c r="I362" s="99"/>
      <c r="J362" s="99"/>
      <c r="K362" s="99"/>
      <c r="L362" s="99"/>
      <c r="M362" s="100"/>
      <c r="N362" s="100"/>
      <c r="O362" s="99"/>
      <c r="P362" s="101"/>
      <c r="Q362" s="99"/>
      <c r="R362" s="100"/>
      <c r="S362" s="99"/>
      <c r="T362" s="99"/>
      <c r="U362" s="99"/>
    </row>
    <row r="363" ht="12.75" customHeight="1">
      <c r="A363" s="99"/>
      <c r="B363" s="99"/>
      <c r="C363" s="99"/>
      <c r="D363" s="99"/>
      <c r="E363" s="50"/>
      <c r="F363" s="99"/>
      <c r="G363" s="99"/>
      <c r="H363" s="99"/>
      <c r="I363" s="99"/>
      <c r="J363" s="99"/>
      <c r="K363" s="99"/>
      <c r="L363" s="99"/>
      <c r="M363" s="100"/>
      <c r="N363" s="100"/>
      <c r="O363" s="99"/>
      <c r="P363" s="101"/>
      <c r="Q363" s="99"/>
      <c r="R363" s="100"/>
      <c r="S363" s="99"/>
      <c r="T363" s="99"/>
      <c r="U363" s="99"/>
    </row>
    <row r="364" ht="12.75" customHeight="1">
      <c r="A364" s="99"/>
      <c r="B364" s="99"/>
      <c r="C364" s="99"/>
      <c r="D364" s="99"/>
      <c r="E364" s="50"/>
      <c r="F364" s="99"/>
      <c r="G364" s="99"/>
      <c r="H364" s="99"/>
      <c r="I364" s="99"/>
      <c r="J364" s="99"/>
      <c r="K364" s="99"/>
      <c r="L364" s="99"/>
      <c r="M364" s="100"/>
      <c r="N364" s="100"/>
      <c r="O364" s="99"/>
      <c r="P364" s="101"/>
      <c r="Q364" s="99"/>
      <c r="R364" s="100"/>
      <c r="S364" s="99"/>
      <c r="T364" s="99"/>
      <c r="U364" s="99"/>
    </row>
    <row r="365" ht="12.75" customHeight="1">
      <c r="A365" s="99"/>
      <c r="B365" s="99"/>
      <c r="C365" s="99"/>
      <c r="D365" s="99"/>
      <c r="E365" s="50"/>
      <c r="F365" s="99"/>
      <c r="G365" s="99"/>
      <c r="H365" s="99"/>
      <c r="I365" s="99"/>
      <c r="J365" s="99"/>
      <c r="K365" s="99"/>
      <c r="L365" s="99"/>
      <c r="M365" s="100"/>
      <c r="N365" s="100"/>
      <c r="O365" s="99"/>
      <c r="P365" s="101"/>
      <c r="Q365" s="99"/>
      <c r="R365" s="100"/>
      <c r="S365" s="99"/>
      <c r="T365" s="99"/>
      <c r="U365" s="99"/>
    </row>
    <row r="366" ht="12.75" customHeight="1">
      <c r="A366" s="99"/>
      <c r="B366" s="99"/>
      <c r="C366" s="99"/>
      <c r="D366" s="99"/>
      <c r="E366" s="50"/>
      <c r="F366" s="99"/>
      <c r="G366" s="99"/>
      <c r="H366" s="99"/>
      <c r="I366" s="99"/>
      <c r="J366" s="99"/>
      <c r="K366" s="99"/>
      <c r="L366" s="99"/>
      <c r="M366" s="100"/>
      <c r="N366" s="100"/>
      <c r="O366" s="99"/>
      <c r="P366" s="101"/>
      <c r="Q366" s="99"/>
      <c r="R366" s="100"/>
      <c r="S366" s="99"/>
      <c r="T366" s="99"/>
      <c r="U366" s="99"/>
    </row>
    <row r="367" ht="12.75" customHeight="1">
      <c r="A367" s="99"/>
      <c r="B367" s="99"/>
      <c r="C367" s="99"/>
      <c r="D367" s="99"/>
      <c r="E367" s="50"/>
      <c r="F367" s="99"/>
      <c r="G367" s="99"/>
      <c r="H367" s="99"/>
      <c r="I367" s="99"/>
      <c r="J367" s="99"/>
      <c r="K367" s="99"/>
      <c r="L367" s="99"/>
      <c r="M367" s="100"/>
      <c r="N367" s="100"/>
      <c r="O367" s="99"/>
      <c r="P367" s="101"/>
      <c r="Q367" s="99"/>
      <c r="R367" s="100"/>
      <c r="S367" s="99"/>
      <c r="T367" s="99"/>
      <c r="U367" s="99"/>
    </row>
    <row r="368" ht="12.75" customHeight="1">
      <c r="A368" s="99"/>
      <c r="B368" s="99"/>
      <c r="C368" s="99"/>
      <c r="D368" s="99"/>
      <c r="E368" s="50"/>
      <c r="F368" s="99"/>
      <c r="G368" s="99"/>
      <c r="H368" s="99"/>
      <c r="I368" s="99"/>
      <c r="J368" s="99"/>
      <c r="K368" s="99"/>
      <c r="L368" s="99"/>
      <c r="M368" s="100"/>
      <c r="N368" s="100"/>
      <c r="O368" s="99"/>
      <c r="P368" s="101"/>
      <c r="Q368" s="99"/>
      <c r="R368" s="100"/>
      <c r="S368" s="99"/>
      <c r="T368" s="99"/>
      <c r="U368" s="99"/>
    </row>
    <row r="369" ht="12.75" customHeight="1">
      <c r="A369" s="99"/>
      <c r="B369" s="99"/>
      <c r="C369" s="99"/>
      <c r="D369" s="99"/>
      <c r="E369" s="50"/>
      <c r="F369" s="99"/>
      <c r="G369" s="99"/>
      <c r="H369" s="99"/>
      <c r="I369" s="99"/>
      <c r="J369" s="99"/>
      <c r="K369" s="99"/>
      <c r="L369" s="99"/>
      <c r="M369" s="100"/>
      <c r="N369" s="100"/>
      <c r="O369" s="99"/>
      <c r="P369" s="101"/>
      <c r="Q369" s="99"/>
      <c r="R369" s="100"/>
      <c r="S369" s="99"/>
      <c r="T369" s="99"/>
      <c r="U369" s="99"/>
    </row>
    <row r="370" ht="12.75" customHeight="1">
      <c r="A370" s="99"/>
      <c r="B370" s="99"/>
      <c r="C370" s="99"/>
      <c r="D370" s="99"/>
      <c r="E370" s="50"/>
      <c r="F370" s="99"/>
      <c r="G370" s="99"/>
      <c r="H370" s="99"/>
      <c r="I370" s="99"/>
      <c r="J370" s="99"/>
      <c r="K370" s="99"/>
      <c r="L370" s="99"/>
      <c r="M370" s="100"/>
      <c r="N370" s="100"/>
      <c r="O370" s="99"/>
      <c r="P370" s="101"/>
      <c r="Q370" s="99"/>
      <c r="R370" s="100"/>
      <c r="S370" s="99"/>
      <c r="T370" s="99"/>
      <c r="U370" s="99"/>
    </row>
    <row r="371" ht="12.75" customHeight="1">
      <c r="A371" s="99"/>
      <c r="B371" s="99"/>
      <c r="C371" s="99"/>
      <c r="D371" s="99"/>
      <c r="E371" s="50"/>
      <c r="F371" s="99"/>
      <c r="G371" s="99"/>
      <c r="H371" s="99"/>
      <c r="I371" s="99"/>
      <c r="J371" s="99"/>
      <c r="K371" s="99"/>
      <c r="L371" s="99"/>
      <c r="M371" s="100"/>
      <c r="N371" s="100"/>
      <c r="O371" s="99"/>
      <c r="P371" s="101"/>
      <c r="Q371" s="99"/>
      <c r="R371" s="100"/>
      <c r="S371" s="99"/>
      <c r="T371" s="99"/>
      <c r="U371" s="99"/>
    </row>
    <row r="372" ht="12.75" customHeight="1">
      <c r="A372" s="99"/>
      <c r="B372" s="99"/>
      <c r="C372" s="99"/>
      <c r="D372" s="99"/>
      <c r="E372" s="50"/>
      <c r="F372" s="99"/>
      <c r="G372" s="99"/>
      <c r="H372" s="99"/>
      <c r="I372" s="99"/>
      <c r="J372" s="99"/>
      <c r="K372" s="99"/>
      <c r="L372" s="99"/>
      <c r="M372" s="100"/>
      <c r="N372" s="100"/>
      <c r="O372" s="99"/>
      <c r="P372" s="101"/>
      <c r="Q372" s="99"/>
      <c r="R372" s="100"/>
      <c r="S372" s="99"/>
      <c r="T372" s="99"/>
      <c r="U372" s="99"/>
    </row>
    <row r="373" ht="12.75" customHeight="1">
      <c r="A373" s="99"/>
      <c r="B373" s="99"/>
      <c r="C373" s="99"/>
      <c r="D373" s="99"/>
      <c r="E373" s="50"/>
      <c r="F373" s="99"/>
      <c r="G373" s="99"/>
      <c r="H373" s="99"/>
      <c r="I373" s="99"/>
      <c r="J373" s="99"/>
      <c r="K373" s="99"/>
      <c r="L373" s="99"/>
      <c r="M373" s="100"/>
      <c r="N373" s="100"/>
      <c r="O373" s="99"/>
      <c r="P373" s="101"/>
      <c r="Q373" s="99"/>
      <c r="R373" s="100"/>
      <c r="S373" s="99"/>
      <c r="T373" s="99"/>
      <c r="U373" s="99"/>
    </row>
    <row r="374" ht="12.75" customHeight="1">
      <c r="A374" s="99"/>
      <c r="B374" s="99"/>
      <c r="C374" s="99"/>
      <c r="D374" s="99"/>
      <c r="E374" s="50"/>
      <c r="F374" s="99"/>
      <c r="G374" s="99"/>
      <c r="H374" s="99"/>
      <c r="I374" s="99"/>
      <c r="J374" s="99"/>
      <c r="K374" s="99"/>
      <c r="L374" s="99"/>
      <c r="M374" s="100"/>
      <c r="N374" s="100"/>
      <c r="O374" s="99"/>
      <c r="P374" s="101"/>
      <c r="Q374" s="99"/>
      <c r="R374" s="100"/>
      <c r="S374" s="99"/>
      <c r="T374" s="99"/>
      <c r="U374" s="99"/>
    </row>
    <row r="375" ht="12.75" customHeight="1">
      <c r="A375" s="99"/>
      <c r="B375" s="99"/>
      <c r="C375" s="99"/>
      <c r="D375" s="99"/>
      <c r="E375" s="50"/>
      <c r="F375" s="99"/>
      <c r="G375" s="99"/>
      <c r="H375" s="99"/>
      <c r="I375" s="99"/>
      <c r="J375" s="99"/>
      <c r="K375" s="99"/>
      <c r="L375" s="99"/>
      <c r="M375" s="100"/>
      <c r="N375" s="100"/>
      <c r="O375" s="99"/>
      <c r="P375" s="101"/>
      <c r="Q375" s="99"/>
      <c r="R375" s="100"/>
      <c r="S375" s="99"/>
      <c r="T375" s="99"/>
      <c r="U375" s="99"/>
    </row>
    <row r="376" ht="12.75" customHeight="1">
      <c r="A376" s="99"/>
      <c r="B376" s="99"/>
      <c r="C376" s="99"/>
      <c r="D376" s="99"/>
      <c r="E376" s="50"/>
      <c r="F376" s="99"/>
      <c r="G376" s="99"/>
      <c r="H376" s="99"/>
      <c r="I376" s="99"/>
      <c r="J376" s="99"/>
      <c r="K376" s="99"/>
      <c r="L376" s="99"/>
      <c r="M376" s="100"/>
      <c r="N376" s="100"/>
      <c r="O376" s="99"/>
      <c r="P376" s="101"/>
      <c r="Q376" s="99"/>
      <c r="R376" s="100"/>
      <c r="S376" s="99"/>
      <c r="T376" s="99"/>
      <c r="U376" s="99"/>
    </row>
    <row r="377" ht="12.75" customHeight="1">
      <c r="A377" s="99"/>
      <c r="B377" s="99"/>
      <c r="C377" s="99"/>
      <c r="D377" s="99"/>
      <c r="E377" s="50"/>
      <c r="F377" s="99"/>
      <c r="G377" s="99"/>
      <c r="H377" s="99"/>
      <c r="I377" s="99"/>
      <c r="J377" s="99"/>
      <c r="K377" s="99"/>
      <c r="L377" s="99"/>
      <c r="M377" s="100"/>
      <c r="N377" s="100"/>
      <c r="O377" s="99"/>
      <c r="P377" s="101"/>
      <c r="Q377" s="99"/>
      <c r="R377" s="100"/>
      <c r="S377" s="99"/>
      <c r="T377" s="99"/>
      <c r="U377" s="99"/>
    </row>
    <row r="378" ht="12.75" customHeight="1">
      <c r="A378" s="99"/>
      <c r="B378" s="99"/>
      <c r="C378" s="99"/>
      <c r="D378" s="99"/>
      <c r="E378" s="50"/>
      <c r="F378" s="99"/>
      <c r="G378" s="99"/>
      <c r="H378" s="99"/>
      <c r="I378" s="99"/>
      <c r="J378" s="99"/>
      <c r="K378" s="99"/>
      <c r="L378" s="99"/>
      <c r="M378" s="100"/>
      <c r="N378" s="100"/>
      <c r="O378" s="99"/>
      <c r="P378" s="101"/>
      <c r="Q378" s="99"/>
      <c r="R378" s="100"/>
      <c r="S378" s="99"/>
      <c r="T378" s="99"/>
      <c r="U378" s="99"/>
    </row>
    <row r="379" ht="12.75" customHeight="1">
      <c r="A379" s="99"/>
      <c r="B379" s="99"/>
      <c r="C379" s="99"/>
      <c r="D379" s="99"/>
      <c r="E379" s="50"/>
      <c r="F379" s="99"/>
      <c r="G379" s="99"/>
      <c r="H379" s="99"/>
      <c r="I379" s="99"/>
      <c r="J379" s="99"/>
      <c r="K379" s="99"/>
      <c r="L379" s="99"/>
      <c r="M379" s="100"/>
      <c r="N379" s="100"/>
      <c r="O379" s="99"/>
      <c r="P379" s="101"/>
      <c r="Q379" s="99"/>
      <c r="R379" s="100"/>
      <c r="S379" s="99"/>
      <c r="T379" s="99"/>
      <c r="U379" s="99"/>
    </row>
    <row r="380" ht="12.75" customHeight="1">
      <c r="A380" s="99"/>
      <c r="B380" s="99"/>
      <c r="C380" s="99"/>
      <c r="D380" s="99"/>
      <c r="E380" s="50"/>
      <c r="F380" s="99"/>
      <c r="G380" s="99"/>
      <c r="H380" s="99"/>
      <c r="I380" s="99"/>
      <c r="J380" s="99"/>
      <c r="K380" s="99"/>
      <c r="L380" s="99"/>
      <c r="M380" s="100"/>
      <c r="N380" s="100"/>
      <c r="O380" s="99"/>
      <c r="P380" s="101"/>
      <c r="Q380" s="99"/>
      <c r="R380" s="100"/>
      <c r="S380" s="99"/>
      <c r="T380" s="99"/>
      <c r="U380" s="99"/>
    </row>
    <row r="381" ht="12.75" customHeight="1">
      <c r="A381" s="99"/>
      <c r="B381" s="99"/>
      <c r="C381" s="99"/>
      <c r="D381" s="99"/>
      <c r="E381" s="50"/>
      <c r="F381" s="99"/>
      <c r="G381" s="99"/>
      <c r="H381" s="99"/>
      <c r="I381" s="99"/>
      <c r="J381" s="99"/>
      <c r="K381" s="99"/>
      <c r="L381" s="99"/>
      <c r="M381" s="100"/>
      <c r="N381" s="100"/>
      <c r="O381" s="99"/>
      <c r="P381" s="101"/>
      <c r="Q381" s="99"/>
      <c r="R381" s="100"/>
      <c r="S381" s="99"/>
      <c r="T381" s="99"/>
      <c r="U381" s="99"/>
    </row>
    <row r="382" ht="12.75" customHeight="1">
      <c r="A382" s="99"/>
      <c r="B382" s="99"/>
      <c r="C382" s="99"/>
      <c r="D382" s="99"/>
      <c r="E382" s="50"/>
      <c r="F382" s="99"/>
      <c r="G382" s="99"/>
      <c r="H382" s="99"/>
      <c r="I382" s="99"/>
      <c r="J382" s="99"/>
      <c r="K382" s="99"/>
      <c r="L382" s="99"/>
      <c r="M382" s="100"/>
      <c r="N382" s="100"/>
      <c r="O382" s="99"/>
      <c r="P382" s="101"/>
      <c r="Q382" s="99"/>
      <c r="R382" s="100"/>
      <c r="S382" s="99"/>
      <c r="T382" s="99"/>
      <c r="U382" s="99"/>
    </row>
    <row r="383" ht="12.75" customHeight="1">
      <c r="A383" s="99"/>
      <c r="B383" s="99"/>
      <c r="C383" s="99"/>
      <c r="D383" s="99"/>
      <c r="E383" s="50"/>
      <c r="F383" s="99"/>
      <c r="G383" s="99"/>
      <c r="H383" s="99"/>
      <c r="I383" s="99"/>
      <c r="J383" s="99"/>
      <c r="K383" s="99"/>
      <c r="L383" s="99"/>
      <c r="M383" s="100"/>
      <c r="N383" s="100"/>
      <c r="O383" s="99"/>
      <c r="P383" s="101"/>
      <c r="Q383" s="99"/>
      <c r="R383" s="100"/>
      <c r="S383" s="99"/>
      <c r="T383" s="99"/>
      <c r="U383" s="99"/>
    </row>
    <row r="384" ht="12.75" customHeight="1">
      <c r="A384" s="99"/>
      <c r="B384" s="99"/>
      <c r="C384" s="99"/>
      <c r="D384" s="99"/>
      <c r="E384" s="50"/>
      <c r="F384" s="99"/>
      <c r="G384" s="99"/>
      <c r="H384" s="99"/>
      <c r="I384" s="99"/>
      <c r="J384" s="99"/>
      <c r="K384" s="99"/>
      <c r="L384" s="99"/>
      <c r="M384" s="100"/>
      <c r="N384" s="100"/>
      <c r="O384" s="99"/>
      <c r="P384" s="101"/>
      <c r="Q384" s="99"/>
      <c r="R384" s="100"/>
      <c r="S384" s="99"/>
      <c r="T384" s="99"/>
      <c r="U384" s="99"/>
    </row>
    <row r="385" ht="12.75" customHeight="1">
      <c r="A385" s="99"/>
      <c r="B385" s="99"/>
      <c r="C385" s="99"/>
      <c r="D385" s="99"/>
      <c r="E385" s="50"/>
      <c r="F385" s="99"/>
      <c r="G385" s="99"/>
      <c r="H385" s="99"/>
      <c r="I385" s="99"/>
      <c r="J385" s="99"/>
      <c r="K385" s="99"/>
      <c r="L385" s="99"/>
      <c r="M385" s="100"/>
      <c r="N385" s="100"/>
      <c r="O385" s="99"/>
      <c r="P385" s="101"/>
      <c r="Q385" s="99"/>
      <c r="R385" s="100"/>
      <c r="S385" s="99"/>
      <c r="T385" s="99"/>
      <c r="U385" s="99"/>
    </row>
    <row r="386" ht="12.75" customHeight="1">
      <c r="A386" s="99"/>
      <c r="B386" s="99"/>
      <c r="C386" s="99"/>
      <c r="D386" s="99"/>
      <c r="E386" s="50"/>
      <c r="F386" s="99"/>
      <c r="G386" s="99"/>
      <c r="H386" s="99"/>
      <c r="I386" s="99"/>
      <c r="J386" s="99"/>
      <c r="K386" s="99"/>
      <c r="L386" s="99"/>
      <c r="M386" s="100"/>
      <c r="N386" s="100"/>
      <c r="O386" s="99"/>
      <c r="P386" s="101"/>
      <c r="Q386" s="99"/>
      <c r="R386" s="100"/>
      <c r="S386" s="99"/>
      <c r="T386" s="99"/>
      <c r="U386" s="99"/>
    </row>
    <row r="387" ht="12.75" customHeight="1">
      <c r="A387" s="99"/>
      <c r="B387" s="99"/>
      <c r="C387" s="99"/>
      <c r="D387" s="99"/>
      <c r="E387" s="50"/>
      <c r="F387" s="99"/>
      <c r="G387" s="99"/>
      <c r="H387" s="99"/>
      <c r="I387" s="99"/>
      <c r="J387" s="99"/>
      <c r="K387" s="99"/>
      <c r="L387" s="99"/>
      <c r="M387" s="100"/>
      <c r="N387" s="100"/>
      <c r="O387" s="99"/>
      <c r="P387" s="101"/>
      <c r="Q387" s="99"/>
      <c r="R387" s="100"/>
      <c r="S387" s="99"/>
      <c r="T387" s="99"/>
      <c r="U387" s="99"/>
    </row>
    <row r="388" ht="12.75" customHeight="1">
      <c r="A388" s="99"/>
      <c r="B388" s="99"/>
      <c r="C388" s="99"/>
      <c r="D388" s="99"/>
      <c r="E388" s="50"/>
      <c r="F388" s="99"/>
      <c r="G388" s="99"/>
      <c r="H388" s="99"/>
      <c r="I388" s="99"/>
      <c r="J388" s="99"/>
      <c r="K388" s="99"/>
      <c r="L388" s="99"/>
      <c r="M388" s="100"/>
      <c r="N388" s="100"/>
      <c r="O388" s="99"/>
      <c r="P388" s="101"/>
      <c r="Q388" s="99"/>
      <c r="R388" s="100"/>
      <c r="S388" s="99"/>
      <c r="T388" s="99"/>
      <c r="U388" s="99"/>
    </row>
    <row r="389" ht="12.75" customHeight="1">
      <c r="A389" s="99"/>
      <c r="B389" s="99"/>
      <c r="C389" s="99"/>
      <c r="D389" s="99"/>
      <c r="E389" s="50"/>
      <c r="F389" s="99"/>
      <c r="G389" s="99"/>
      <c r="H389" s="99"/>
      <c r="I389" s="99"/>
      <c r="J389" s="99"/>
      <c r="K389" s="99"/>
      <c r="L389" s="99"/>
      <c r="M389" s="100"/>
      <c r="N389" s="100"/>
      <c r="O389" s="99"/>
      <c r="P389" s="101"/>
      <c r="Q389" s="99"/>
      <c r="R389" s="100"/>
      <c r="S389" s="99"/>
      <c r="T389" s="99"/>
      <c r="U389" s="99"/>
    </row>
    <row r="390" ht="12.75" customHeight="1">
      <c r="A390" s="99"/>
      <c r="B390" s="99"/>
      <c r="C390" s="99"/>
      <c r="D390" s="99"/>
      <c r="E390" s="50"/>
      <c r="F390" s="99"/>
      <c r="G390" s="99"/>
      <c r="H390" s="99"/>
      <c r="I390" s="99"/>
      <c r="J390" s="99"/>
      <c r="K390" s="99"/>
      <c r="L390" s="99"/>
      <c r="M390" s="100"/>
      <c r="N390" s="100"/>
      <c r="O390" s="99"/>
      <c r="P390" s="101"/>
      <c r="Q390" s="99"/>
      <c r="R390" s="100"/>
      <c r="S390" s="99"/>
      <c r="T390" s="99"/>
      <c r="U390" s="99"/>
    </row>
    <row r="391" ht="12.75" customHeight="1">
      <c r="A391" s="99"/>
      <c r="B391" s="99"/>
      <c r="C391" s="99"/>
      <c r="D391" s="99"/>
      <c r="E391" s="50"/>
      <c r="F391" s="99"/>
      <c r="G391" s="99"/>
      <c r="H391" s="99"/>
      <c r="I391" s="99"/>
      <c r="J391" s="99"/>
      <c r="K391" s="99"/>
      <c r="L391" s="99"/>
      <c r="M391" s="100"/>
      <c r="N391" s="100"/>
      <c r="O391" s="99"/>
      <c r="P391" s="101"/>
      <c r="Q391" s="99"/>
      <c r="R391" s="100"/>
      <c r="S391" s="99"/>
      <c r="T391" s="99"/>
      <c r="U391" s="99"/>
    </row>
    <row r="392" ht="12.75" customHeight="1">
      <c r="A392" s="99"/>
      <c r="B392" s="99"/>
      <c r="C392" s="99"/>
      <c r="D392" s="99"/>
      <c r="E392" s="50"/>
      <c r="F392" s="99"/>
      <c r="G392" s="99"/>
      <c r="H392" s="99"/>
      <c r="I392" s="99"/>
      <c r="J392" s="99"/>
      <c r="K392" s="99"/>
      <c r="L392" s="99"/>
      <c r="M392" s="100"/>
      <c r="N392" s="100"/>
      <c r="O392" s="99"/>
      <c r="P392" s="101"/>
      <c r="Q392" s="99"/>
      <c r="R392" s="100"/>
      <c r="S392" s="99"/>
      <c r="T392" s="99"/>
      <c r="U392" s="99"/>
    </row>
    <row r="393" ht="12.75" customHeight="1">
      <c r="A393" s="99"/>
      <c r="B393" s="99"/>
      <c r="C393" s="99"/>
      <c r="D393" s="99"/>
      <c r="E393" s="50"/>
      <c r="F393" s="99"/>
      <c r="G393" s="99"/>
      <c r="H393" s="99"/>
      <c r="I393" s="99"/>
      <c r="J393" s="99"/>
      <c r="K393" s="99"/>
      <c r="L393" s="99"/>
      <c r="M393" s="100"/>
      <c r="N393" s="100"/>
      <c r="O393" s="99"/>
      <c r="P393" s="101"/>
      <c r="Q393" s="99"/>
      <c r="R393" s="100"/>
      <c r="S393" s="99"/>
      <c r="T393" s="99"/>
      <c r="U393" s="99"/>
    </row>
    <row r="394" ht="12.75" customHeight="1">
      <c r="A394" s="99"/>
      <c r="B394" s="99"/>
      <c r="C394" s="99"/>
      <c r="D394" s="99"/>
      <c r="E394" s="50"/>
      <c r="F394" s="99"/>
      <c r="G394" s="99"/>
      <c r="H394" s="99"/>
      <c r="I394" s="99"/>
      <c r="J394" s="99"/>
      <c r="K394" s="99"/>
      <c r="L394" s="99"/>
      <c r="M394" s="100"/>
      <c r="N394" s="100"/>
      <c r="O394" s="99"/>
      <c r="P394" s="101"/>
      <c r="Q394" s="99"/>
      <c r="R394" s="100"/>
      <c r="S394" s="99"/>
      <c r="T394" s="99"/>
      <c r="U394" s="99"/>
    </row>
    <row r="395" ht="12.75" customHeight="1">
      <c r="A395" s="99"/>
      <c r="B395" s="99"/>
      <c r="C395" s="99"/>
      <c r="D395" s="99"/>
      <c r="E395" s="50"/>
      <c r="F395" s="99"/>
      <c r="G395" s="99"/>
      <c r="H395" s="99"/>
      <c r="I395" s="99"/>
      <c r="J395" s="99"/>
      <c r="K395" s="99"/>
      <c r="L395" s="99"/>
      <c r="M395" s="100"/>
      <c r="N395" s="100"/>
      <c r="O395" s="99"/>
      <c r="P395" s="101"/>
      <c r="Q395" s="99"/>
      <c r="R395" s="100"/>
      <c r="S395" s="99"/>
      <c r="T395" s="99"/>
      <c r="U395" s="99"/>
    </row>
    <row r="396" ht="12.75" customHeight="1">
      <c r="A396" s="99"/>
      <c r="B396" s="99"/>
      <c r="C396" s="99"/>
      <c r="D396" s="99"/>
      <c r="E396" s="50"/>
      <c r="F396" s="99"/>
      <c r="G396" s="99"/>
      <c r="H396" s="99"/>
      <c r="I396" s="99"/>
      <c r="J396" s="99"/>
      <c r="K396" s="99"/>
      <c r="L396" s="99"/>
      <c r="M396" s="100"/>
      <c r="N396" s="100"/>
      <c r="O396" s="99"/>
      <c r="P396" s="101"/>
      <c r="Q396" s="99"/>
      <c r="R396" s="100"/>
      <c r="S396" s="99"/>
      <c r="T396" s="99"/>
      <c r="U396" s="99"/>
    </row>
    <row r="397" ht="12.75" customHeight="1">
      <c r="A397" s="99"/>
      <c r="B397" s="99"/>
      <c r="C397" s="99"/>
      <c r="D397" s="99"/>
      <c r="E397" s="50"/>
      <c r="F397" s="99"/>
      <c r="G397" s="99"/>
      <c r="H397" s="99"/>
      <c r="I397" s="99"/>
      <c r="J397" s="99"/>
      <c r="K397" s="99"/>
      <c r="L397" s="99"/>
      <c r="M397" s="100"/>
      <c r="N397" s="100"/>
      <c r="O397" s="99"/>
      <c r="P397" s="101"/>
      <c r="Q397" s="99"/>
      <c r="R397" s="100"/>
      <c r="S397" s="99"/>
      <c r="T397" s="99"/>
      <c r="U397" s="99"/>
    </row>
    <row r="398" ht="12.75" customHeight="1">
      <c r="A398" s="99"/>
      <c r="B398" s="99"/>
      <c r="C398" s="99"/>
      <c r="D398" s="99"/>
      <c r="E398" s="50"/>
      <c r="F398" s="99"/>
      <c r="G398" s="99"/>
      <c r="H398" s="99"/>
      <c r="I398" s="99"/>
      <c r="J398" s="99"/>
      <c r="K398" s="99"/>
      <c r="L398" s="99"/>
      <c r="M398" s="100"/>
      <c r="N398" s="100"/>
      <c r="O398" s="99"/>
      <c r="P398" s="101"/>
      <c r="Q398" s="99"/>
      <c r="R398" s="100"/>
      <c r="S398" s="99"/>
      <c r="T398" s="99"/>
      <c r="U398" s="99"/>
    </row>
    <row r="399" ht="12.75" customHeight="1">
      <c r="A399" s="99"/>
      <c r="B399" s="99"/>
      <c r="C399" s="99"/>
      <c r="D399" s="99"/>
      <c r="E399" s="50"/>
      <c r="F399" s="99"/>
      <c r="G399" s="99"/>
      <c r="H399" s="99"/>
      <c r="I399" s="99"/>
      <c r="J399" s="99"/>
      <c r="K399" s="99"/>
      <c r="L399" s="99"/>
      <c r="M399" s="100"/>
      <c r="N399" s="100"/>
      <c r="O399" s="99"/>
      <c r="P399" s="101"/>
      <c r="Q399" s="99"/>
      <c r="R399" s="100"/>
      <c r="S399" s="99"/>
      <c r="T399" s="99"/>
      <c r="U399" s="99"/>
    </row>
    <row r="400" ht="12.75" customHeight="1">
      <c r="A400" s="99"/>
      <c r="B400" s="99"/>
      <c r="C400" s="99"/>
      <c r="D400" s="99"/>
      <c r="E400" s="50"/>
      <c r="F400" s="99"/>
      <c r="G400" s="99"/>
      <c r="H400" s="99"/>
      <c r="I400" s="99"/>
      <c r="J400" s="99"/>
      <c r="K400" s="99"/>
      <c r="L400" s="99"/>
      <c r="M400" s="100"/>
      <c r="N400" s="100"/>
      <c r="O400" s="99"/>
      <c r="P400" s="101"/>
      <c r="Q400" s="99"/>
      <c r="R400" s="100"/>
      <c r="S400" s="99"/>
      <c r="T400" s="99"/>
      <c r="U400" s="99"/>
    </row>
    <row r="401" ht="12.75" customHeight="1">
      <c r="A401" s="99"/>
      <c r="B401" s="99"/>
      <c r="C401" s="99"/>
      <c r="D401" s="99"/>
      <c r="E401" s="50"/>
      <c r="F401" s="99"/>
      <c r="G401" s="99"/>
      <c r="H401" s="99"/>
      <c r="I401" s="99"/>
      <c r="J401" s="99"/>
      <c r="K401" s="99"/>
      <c r="L401" s="99"/>
      <c r="M401" s="100"/>
      <c r="N401" s="100"/>
      <c r="O401" s="99"/>
      <c r="P401" s="101"/>
      <c r="Q401" s="99"/>
      <c r="R401" s="100"/>
      <c r="S401" s="99"/>
      <c r="T401" s="99"/>
      <c r="U401" s="99"/>
    </row>
    <row r="402" ht="12.75" customHeight="1">
      <c r="A402" s="99"/>
      <c r="B402" s="99"/>
      <c r="C402" s="99"/>
      <c r="D402" s="99"/>
      <c r="E402" s="50"/>
      <c r="F402" s="99"/>
      <c r="G402" s="99"/>
      <c r="H402" s="99"/>
      <c r="I402" s="99"/>
      <c r="J402" s="99"/>
      <c r="K402" s="99"/>
      <c r="L402" s="99"/>
      <c r="M402" s="100"/>
      <c r="N402" s="100"/>
      <c r="O402" s="99"/>
      <c r="P402" s="101"/>
      <c r="Q402" s="99"/>
      <c r="R402" s="100"/>
      <c r="S402" s="99"/>
      <c r="T402" s="99"/>
      <c r="U402" s="99"/>
    </row>
    <row r="403" ht="12.75" customHeight="1">
      <c r="A403" s="99"/>
      <c r="B403" s="99"/>
      <c r="C403" s="99"/>
      <c r="D403" s="99"/>
      <c r="E403" s="50"/>
      <c r="F403" s="99"/>
      <c r="G403" s="99"/>
      <c r="H403" s="99"/>
      <c r="I403" s="99"/>
      <c r="J403" s="99"/>
      <c r="K403" s="99"/>
      <c r="L403" s="99"/>
      <c r="M403" s="100"/>
      <c r="N403" s="100"/>
      <c r="O403" s="99"/>
      <c r="P403" s="101"/>
      <c r="Q403" s="99"/>
      <c r="R403" s="100"/>
      <c r="S403" s="99"/>
      <c r="T403" s="99"/>
      <c r="U403" s="99"/>
    </row>
    <row r="404" ht="12.75" customHeight="1">
      <c r="A404" s="99"/>
      <c r="B404" s="99"/>
      <c r="C404" s="99"/>
      <c r="D404" s="99"/>
      <c r="E404" s="50"/>
      <c r="F404" s="99"/>
      <c r="G404" s="99"/>
      <c r="H404" s="99"/>
      <c r="I404" s="99"/>
      <c r="J404" s="99"/>
      <c r="K404" s="99"/>
      <c r="L404" s="99"/>
      <c r="M404" s="100"/>
      <c r="N404" s="100"/>
      <c r="O404" s="99"/>
      <c r="P404" s="101"/>
      <c r="Q404" s="99"/>
      <c r="R404" s="100"/>
      <c r="S404" s="99"/>
      <c r="T404" s="99"/>
      <c r="U404" s="99"/>
    </row>
    <row r="405" ht="12.75" customHeight="1">
      <c r="A405" s="99"/>
      <c r="B405" s="99"/>
      <c r="C405" s="99"/>
      <c r="D405" s="99"/>
      <c r="E405" s="50"/>
      <c r="F405" s="99"/>
      <c r="G405" s="99"/>
      <c r="H405" s="99"/>
      <c r="I405" s="99"/>
      <c r="J405" s="99"/>
      <c r="K405" s="99"/>
      <c r="L405" s="99"/>
      <c r="M405" s="100"/>
      <c r="N405" s="100"/>
      <c r="O405" s="99"/>
      <c r="P405" s="101"/>
      <c r="Q405" s="99"/>
      <c r="R405" s="100"/>
      <c r="S405" s="99"/>
      <c r="T405" s="99"/>
      <c r="U405" s="99"/>
    </row>
    <row r="406" ht="12.75" customHeight="1">
      <c r="A406" s="99"/>
      <c r="B406" s="99"/>
      <c r="C406" s="99"/>
      <c r="D406" s="99"/>
      <c r="E406" s="50"/>
      <c r="F406" s="99"/>
      <c r="G406" s="99"/>
      <c r="H406" s="99"/>
      <c r="I406" s="99"/>
      <c r="J406" s="99"/>
      <c r="K406" s="99"/>
      <c r="L406" s="99"/>
      <c r="M406" s="100"/>
      <c r="N406" s="100"/>
      <c r="O406" s="99"/>
      <c r="P406" s="101"/>
      <c r="Q406" s="99"/>
      <c r="R406" s="100"/>
      <c r="S406" s="99"/>
      <c r="T406" s="99"/>
      <c r="U406" s="99"/>
    </row>
    <row r="407" ht="12.75" customHeight="1">
      <c r="A407" s="99"/>
      <c r="B407" s="99"/>
      <c r="C407" s="99"/>
      <c r="D407" s="99"/>
      <c r="E407" s="50"/>
      <c r="F407" s="99"/>
      <c r="G407" s="99"/>
      <c r="H407" s="99"/>
      <c r="I407" s="99"/>
      <c r="J407" s="99"/>
      <c r="K407" s="99"/>
      <c r="L407" s="99"/>
      <c r="M407" s="100"/>
      <c r="N407" s="100"/>
      <c r="O407" s="99"/>
      <c r="P407" s="101"/>
      <c r="Q407" s="99"/>
      <c r="R407" s="100"/>
      <c r="S407" s="99"/>
      <c r="T407" s="99"/>
      <c r="U407" s="99"/>
    </row>
    <row r="408" ht="12.75" customHeight="1">
      <c r="A408" s="99"/>
      <c r="B408" s="99"/>
      <c r="C408" s="99"/>
      <c r="D408" s="99"/>
      <c r="E408" s="50"/>
      <c r="F408" s="99"/>
      <c r="G408" s="99"/>
      <c r="H408" s="99"/>
      <c r="I408" s="99"/>
      <c r="J408" s="99"/>
      <c r="K408" s="99"/>
      <c r="L408" s="99"/>
      <c r="M408" s="100"/>
      <c r="N408" s="100"/>
      <c r="O408" s="99"/>
      <c r="P408" s="101"/>
      <c r="Q408" s="99"/>
      <c r="R408" s="100"/>
      <c r="S408" s="99"/>
      <c r="T408" s="99"/>
      <c r="U408" s="99"/>
    </row>
    <row r="409" ht="12.75" customHeight="1">
      <c r="A409" s="99"/>
      <c r="B409" s="99"/>
      <c r="C409" s="99"/>
      <c r="D409" s="99"/>
      <c r="E409" s="50"/>
      <c r="F409" s="99"/>
      <c r="G409" s="99"/>
      <c r="H409" s="99"/>
      <c r="I409" s="99"/>
      <c r="J409" s="99"/>
      <c r="K409" s="99"/>
      <c r="L409" s="99"/>
      <c r="M409" s="100"/>
      <c r="N409" s="100"/>
      <c r="O409" s="99"/>
      <c r="P409" s="101"/>
      <c r="Q409" s="99"/>
      <c r="R409" s="100"/>
      <c r="S409" s="99"/>
      <c r="T409" s="99"/>
      <c r="U409" s="99"/>
    </row>
    <row r="410" ht="12.75" customHeight="1">
      <c r="A410" s="99"/>
      <c r="B410" s="99"/>
      <c r="C410" s="99"/>
      <c r="D410" s="99"/>
      <c r="E410" s="50"/>
      <c r="F410" s="99"/>
      <c r="G410" s="99"/>
      <c r="H410" s="99"/>
      <c r="I410" s="99"/>
      <c r="J410" s="99"/>
      <c r="K410" s="99"/>
      <c r="L410" s="99"/>
      <c r="M410" s="100"/>
      <c r="N410" s="100"/>
      <c r="O410" s="99"/>
      <c r="P410" s="101"/>
      <c r="Q410" s="99"/>
      <c r="R410" s="100"/>
      <c r="S410" s="99"/>
      <c r="T410" s="99"/>
      <c r="U410" s="99"/>
    </row>
    <row r="411" ht="12.75" customHeight="1">
      <c r="A411" s="99"/>
      <c r="B411" s="99"/>
      <c r="C411" s="99"/>
      <c r="D411" s="99"/>
      <c r="E411" s="50"/>
      <c r="F411" s="99"/>
      <c r="G411" s="99"/>
      <c r="H411" s="99"/>
      <c r="I411" s="99"/>
      <c r="J411" s="99"/>
      <c r="K411" s="99"/>
      <c r="L411" s="99"/>
      <c r="M411" s="100"/>
      <c r="N411" s="100"/>
      <c r="O411" s="99"/>
      <c r="P411" s="101"/>
      <c r="Q411" s="99"/>
      <c r="R411" s="100"/>
      <c r="S411" s="99"/>
      <c r="T411" s="99"/>
      <c r="U411" s="99"/>
    </row>
    <row r="412" ht="12.75" customHeight="1">
      <c r="A412" s="99"/>
      <c r="B412" s="99"/>
      <c r="C412" s="99"/>
      <c r="D412" s="99"/>
      <c r="E412" s="50"/>
      <c r="F412" s="99"/>
      <c r="G412" s="99"/>
      <c r="H412" s="99"/>
      <c r="I412" s="99"/>
      <c r="J412" s="99"/>
      <c r="K412" s="99"/>
      <c r="L412" s="99"/>
      <c r="M412" s="100"/>
      <c r="N412" s="100"/>
      <c r="O412" s="99"/>
      <c r="P412" s="101"/>
      <c r="Q412" s="99"/>
      <c r="R412" s="100"/>
      <c r="S412" s="99"/>
      <c r="T412" s="99"/>
      <c r="U412" s="99"/>
    </row>
    <row r="413" ht="12.75" customHeight="1">
      <c r="A413" s="99"/>
      <c r="B413" s="99"/>
      <c r="C413" s="99"/>
      <c r="D413" s="99"/>
      <c r="E413" s="50"/>
      <c r="F413" s="99"/>
      <c r="G413" s="99"/>
      <c r="H413" s="99"/>
      <c r="I413" s="99"/>
      <c r="J413" s="99"/>
      <c r="K413" s="99"/>
      <c r="L413" s="99"/>
      <c r="M413" s="100"/>
      <c r="N413" s="100"/>
      <c r="O413" s="99"/>
      <c r="P413" s="101"/>
      <c r="Q413" s="99"/>
      <c r="R413" s="100"/>
      <c r="S413" s="99"/>
      <c r="T413" s="99"/>
      <c r="U413" s="99"/>
    </row>
    <row r="414" ht="12.75" customHeight="1">
      <c r="A414" s="99"/>
      <c r="B414" s="99"/>
      <c r="C414" s="99"/>
      <c r="D414" s="99"/>
      <c r="E414" s="50"/>
      <c r="F414" s="99"/>
      <c r="G414" s="99"/>
      <c r="H414" s="99"/>
      <c r="I414" s="99"/>
      <c r="J414" s="99"/>
      <c r="K414" s="99"/>
      <c r="L414" s="99"/>
      <c r="M414" s="100"/>
      <c r="N414" s="100"/>
      <c r="O414" s="99"/>
      <c r="P414" s="101"/>
      <c r="Q414" s="99"/>
      <c r="R414" s="100"/>
      <c r="S414" s="99"/>
      <c r="T414" s="99"/>
      <c r="U414" s="99"/>
    </row>
    <row r="415" ht="12.75" customHeight="1">
      <c r="A415" s="99"/>
      <c r="B415" s="99"/>
      <c r="C415" s="99"/>
      <c r="D415" s="99"/>
      <c r="E415" s="50"/>
      <c r="F415" s="99"/>
      <c r="G415" s="99"/>
      <c r="H415" s="99"/>
      <c r="I415" s="99"/>
      <c r="J415" s="99"/>
      <c r="K415" s="99"/>
      <c r="L415" s="99"/>
      <c r="M415" s="100"/>
      <c r="N415" s="100"/>
      <c r="O415" s="99"/>
      <c r="P415" s="101"/>
      <c r="Q415" s="99"/>
      <c r="R415" s="100"/>
      <c r="S415" s="99"/>
      <c r="T415" s="99"/>
      <c r="U415" s="99"/>
    </row>
    <row r="416" ht="12.75" customHeight="1">
      <c r="A416" s="99"/>
      <c r="B416" s="99"/>
      <c r="C416" s="99"/>
      <c r="D416" s="99"/>
      <c r="E416" s="50"/>
      <c r="F416" s="99"/>
      <c r="G416" s="99"/>
      <c r="H416" s="99"/>
      <c r="I416" s="99"/>
      <c r="J416" s="99"/>
      <c r="K416" s="99"/>
      <c r="L416" s="99"/>
      <c r="M416" s="100"/>
      <c r="N416" s="100"/>
      <c r="O416" s="99"/>
      <c r="P416" s="101"/>
      <c r="Q416" s="99"/>
      <c r="R416" s="100"/>
      <c r="S416" s="99"/>
      <c r="T416" s="99"/>
      <c r="U416" s="99"/>
    </row>
    <row r="417" ht="12.75" customHeight="1">
      <c r="A417" s="99"/>
      <c r="B417" s="99"/>
      <c r="C417" s="99"/>
      <c r="D417" s="99"/>
      <c r="E417" s="50"/>
      <c r="F417" s="99"/>
      <c r="G417" s="99"/>
      <c r="H417" s="99"/>
      <c r="I417" s="99"/>
      <c r="J417" s="99"/>
      <c r="K417" s="99"/>
      <c r="L417" s="99"/>
      <c r="M417" s="100"/>
      <c r="N417" s="100"/>
      <c r="O417" s="99"/>
      <c r="P417" s="101"/>
      <c r="Q417" s="99"/>
      <c r="R417" s="100"/>
      <c r="S417" s="99"/>
      <c r="T417" s="99"/>
      <c r="U417" s="99"/>
    </row>
    <row r="418" ht="12.75" customHeight="1">
      <c r="A418" s="99"/>
      <c r="B418" s="99"/>
      <c r="C418" s="99"/>
      <c r="D418" s="99"/>
      <c r="E418" s="50"/>
      <c r="F418" s="99"/>
      <c r="G418" s="99"/>
      <c r="H418" s="99"/>
      <c r="I418" s="99"/>
      <c r="J418" s="99"/>
      <c r="K418" s="99"/>
      <c r="L418" s="99"/>
      <c r="M418" s="100"/>
      <c r="N418" s="100"/>
      <c r="O418" s="99"/>
      <c r="P418" s="101"/>
      <c r="Q418" s="99"/>
      <c r="R418" s="100"/>
      <c r="S418" s="99"/>
      <c r="T418" s="99"/>
      <c r="U418" s="99"/>
    </row>
    <row r="419" ht="12.75" customHeight="1">
      <c r="A419" s="99"/>
      <c r="B419" s="99"/>
      <c r="C419" s="99"/>
      <c r="D419" s="99"/>
      <c r="E419" s="50"/>
      <c r="F419" s="99"/>
      <c r="G419" s="99"/>
      <c r="H419" s="99"/>
      <c r="I419" s="99"/>
      <c r="J419" s="99"/>
      <c r="K419" s="99"/>
      <c r="L419" s="99"/>
      <c r="M419" s="100"/>
      <c r="N419" s="100"/>
      <c r="O419" s="99"/>
      <c r="P419" s="101"/>
      <c r="Q419" s="99"/>
      <c r="R419" s="100"/>
      <c r="S419" s="99"/>
      <c r="T419" s="99"/>
      <c r="U419" s="99"/>
    </row>
    <row r="420" ht="12.75" customHeight="1">
      <c r="A420" s="99"/>
      <c r="B420" s="99"/>
      <c r="C420" s="99"/>
      <c r="D420" s="99"/>
      <c r="E420" s="50"/>
      <c r="F420" s="99"/>
      <c r="G420" s="99"/>
      <c r="H420" s="99"/>
      <c r="I420" s="99"/>
      <c r="J420" s="99"/>
      <c r="K420" s="99"/>
      <c r="L420" s="99"/>
      <c r="M420" s="100"/>
      <c r="N420" s="100"/>
      <c r="O420" s="99"/>
      <c r="P420" s="101"/>
      <c r="Q420" s="99"/>
      <c r="R420" s="100"/>
      <c r="S420" s="99"/>
      <c r="T420" s="99"/>
      <c r="U420" s="99"/>
    </row>
    <row r="421" ht="12.75" customHeight="1">
      <c r="A421" s="99"/>
      <c r="B421" s="99"/>
      <c r="C421" s="99"/>
      <c r="D421" s="99"/>
      <c r="E421" s="50"/>
      <c r="F421" s="99"/>
      <c r="G421" s="99"/>
      <c r="H421" s="99"/>
      <c r="I421" s="99"/>
      <c r="J421" s="99"/>
      <c r="K421" s="99"/>
      <c r="L421" s="99"/>
      <c r="M421" s="100"/>
      <c r="N421" s="100"/>
      <c r="O421" s="99"/>
      <c r="P421" s="101"/>
      <c r="Q421" s="99"/>
      <c r="R421" s="100"/>
      <c r="S421" s="99"/>
      <c r="T421" s="99"/>
      <c r="U421" s="99"/>
    </row>
    <row r="422" ht="12.75" customHeight="1">
      <c r="A422" s="99"/>
      <c r="B422" s="99"/>
      <c r="C422" s="99"/>
      <c r="D422" s="99"/>
      <c r="E422" s="50"/>
      <c r="F422" s="99"/>
      <c r="G422" s="99"/>
      <c r="H422" s="99"/>
      <c r="I422" s="99"/>
      <c r="J422" s="99"/>
      <c r="K422" s="99"/>
      <c r="L422" s="99"/>
      <c r="M422" s="100"/>
      <c r="N422" s="100"/>
      <c r="O422" s="99"/>
      <c r="P422" s="101"/>
      <c r="Q422" s="99"/>
      <c r="R422" s="100"/>
      <c r="S422" s="99"/>
      <c r="T422" s="99"/>
      <c r="U422" s="99"/>
    </row>
    <row r="423" ht="12.75" customHeight="1">
      <c r="A423" s="99"/>
      <c r="B423" s="99"/>
      <c r="C423" s="99"/>
      <c r="D423" s="99"/>
      <c r="E423" s="50"/>
      <c r="F423" s="99"/>
      <c r="G423" s="99"/>
      <c r="H423" s="99"/>
      <c r="I423" s="99"/>
      <c r="J423" s="99"/>
      <c r="K423" s="99"/>
      <c r="L423" s="99"/>
      <c r="M423" s="100"/>
      <c r="N423" s="100"/>
      <c r="O423" s="99"/>
      <c r="P423" s="101"/>
      <c r="Q423" s="99"/>
      <c r="R423" s="100"/>
      <c r="S423" s="99"/>
      <c r="T423" s="99"/>
      <c r="U423" s="99"/>
    </row>
    <row r="424" ht="12.75" customHeight="1">
      <c r="A424" s="99"/>
      <c r="B424" s="99"/>
      <c r="C424" s="99"/>
      <c r="D424" s="99"/>
      <c r="E424" s="50"/>
      <c r="F424" s="99"/>
      <c r="G424" s="99"/>
      <c r="H424" s="99"/>
      <c r="I424" s="99"/>
      <c r="J424" s="99"/>
      <c r="K424" s="99"/>
      <c r="L424" s="99"/>
      <c r="M424" s="100"/>
      <c r="N424" s="100"/>
      <c r="O424" s="99"/>
      <c r="P424" s="101"/>
      <c r="Q424" s="99"/>
      <c r="R424" s="100"/>
      <c r="S424" s="99"/>
      <c r="T424" s="99"/>
      <c r="U424" s="99"/>
    </row>
    <row r="425" ht="12.75" customHeight="1">
      <c r="A425" s="99"/>
      <c r="B425" s="99"/>
      <c r="C425" s="99"/>
      <c r="D425" s="99"/>
      <c r="E425" s="50"/>
      <c r="F425" s="99"/>
      <c r="G425" s="99"/>
      <c r="H425" s="99"/>
      <c r="I425" s="99"/>
      <c r="J425" s="99"/>
      <c r="K425" s="99"/>
      <c r="L425" s="99"/>
      <c r="M425" s="100"/>
      <c r="N425" s="100"/>
      <c r="O425" s="99"/>
      <c r="P425" s="101"/>
      <c r="Q425" s="99"/>
      <c r="R425" s="100"/>
      <c r="S425" s="99"/>
      <c r="T425" s="99"/>
      <c r="U425" s="99"/>
    </row>
    <row r="426" ht="12.75" customHeight="1">
      <c r="A426" s="99"/>
      <c r="B426" s="99"/>
      <c r="C426" s="99"/>
      <c r="D426" s="99"/>
      <c r="E426" s="50"/>
      <c r="F426" s="99"/>
      <c r="G426" s="99"/>
      <c r="H426" s="99"/>
      <c r="I426" s="99"/>
      <c r="J426" s="99"/>
      <c r="K426" s="99"/>
      <c r="L426" s="99"/>
      <c r="M426" s="100"/>
      <c r="N426" s="100"/>
      <c r="O426" s="99"/>
      <c r="P426" s="101"/>
      <c r="Q426" s="99"/>
      <c r="R426" s="100"/>
      <c r="S426" s="99"/>
      <c r="T426" s="99"/>
      <c r="U426" s="99"/>
    </row>
    <row r="427" ht="12.75" customHeight="1">
      <c r="A427" s="99"/>
      <c r="B427" s="99"/>
      <c r="C427" s="99"/>
      <c r="D427" s="99"/>
      <c r="E427" s="50"/>
      <c r="F427" s="99"/>
      <c r="G427" s="99"/>
      <c r="H427" s="99"/>
      <c r="I427" s="99"/>
      <c r="J427" s="99"/>
      <c r="K427" s="99"/>
      <c r="L427" s="99"/>
      <c r="M427" s="100"/>
      <c r="N427" s="100"/>
      <c r="O427" s="99"/>
      <c r="P427" s="101"/>
      <c r="Q427" s="99"/>
      <c r="R427" s="100"/>
      <c r="S427" s="99"/>
      <c r="T427" s="99"/>
      <c r="U427" s="99"/>
    </row>
    <row r="428" ht="12.75" customHeight="1">
      <c r="A428" s="99"/>
      <c r="B428" s="99"/>
      <c r="C428" s="99"/>
      <c r="D428" s="99"/>
      <c r="E428" s="50"/>
      <c r="F428" s="99"/>
      <c r="G428" s="99"/>
      <c r="H428" s="99"/>
      <c r="I428" s="99"/>
      <c r="J428" s="99"/>
      <c r="K428" s="99"/>
      <c r="L428" s="99"/>
      <c r="M428" s="100"/>
      <c r="N428" s="100"/>
      <c r="O428" s="99"/>
      <c r="P428" s="101"/>
      <c r="Q428" s="99"/>
      <c r="R428" s="100"/>
      <c r="S428" s="99"/>
      <c r="T428" s="99"/>
      <c r="U428" s="99"/>
    </row>
    <row r="429" ht="12.75" customHeight="1">
      <c r="A429" s="99"/>
      <c r="B429" s="99"/>
      <c r="C429" s="99"/>
      <c r="D429" s="99"/>
      <c r="E429" s="50"/>
      <c r="F429" s="99"/>
      <c r="G429" s="99"/>
      <c r="H429" s="99"/>
      <c r="I429" s="99"/>
      <c r="J429" s="99"/>
      <c r="K429" s="99"/>
      <c r="L429" s="99"/>
      <c r="M429" s="100"/>
      <c r="N429" s="100"/>
      <c r="O429" s="99"/>
      <c r="P429" s="101"/>
      <c r="Q429" s="99"/>
      <c r="R429" s="100"/>
      <c r="S429" s="99"/>
      <c r="T429" s="99"/>
      <c r="U429" s="99"/>
    </row>
    <row r="430" ht="12.75" customHeight="1">
      <c r="A430" s="99"/>
      <c r="B430" s="99"/>
      <c r="C430" s="99"/>
      <c r="D430" s="99"/>
      <c r="E430" s="50"/>
      <c r="F430" s="99"/>
      <c r="G430" s="99"/>
      <c r="H430" s="99"/>
      <c r="I430" s="99"/>
      <c r="J430" s="99"/>
      <c r="K430" s="99"/>
      <c r="L430" s="99"/>
      <c r="M430" s="100"/>
      <c r="N430" s="100"/>
      <c r="O430" s="99"/>
      <c r="P430" s="101"/>
      <c r="Q430" s="99"/>
      <c r="R430" s="100"/>
      <c r="S430" s="99"/>
      <c r="T430" s="99"/>
      <c r="U430" s="99"/>
    </row>
    <row r="431" ht="12.75" customHeight="1">
      <c r="A431" s="99"/>
      <c r="B431" s="99"/>
      <c r="C431" s="99"/>
      <c r="D431" s="99"/>
      <c r="E431" s="50"/>
      <c r="F431" s="99"/>
      <c r="G431" s="99"/>
      <c r="H431" s="99"/>
      <c r="I431" s="99"/>
      <c r="J431" s="99"/>
      <c r="K431" s="99"/>
      <c r="L431" s="99"/>
      <c r="M431" s="100"/>
      <c r="N431" s="100"/>
      <c r="O431" s="99"/>
      <c r="P431" s="101"/>
      <c r="Q431" s="99"/>
      <c r="R431" s="100"/>
      <c r="S431" s="99"/>
      <c r="T431" s="99"/>
      <c r="U431" s="99"/>
    </row>
    <row r="432" ht="12.75" customHeight="1">
      <c r="A432" s="99"/>
      <c r="B432" s="99"/>
      <c r="C432" s="99"/>
      <c r="D432" s="99"/>
      <c r="E432" s="50"/>
      <c r="F432" s="99"/>
      <c r="G432" s="99"/>
      <c r="H432" s="99"/>
      <c r="I432" s="99"/>
      <c r="J432" s="99"/>
      <c r="K432" s="99"/>
      <c r="L432" s="99"/>
      <c r="M432" s="100"/>
      <c r="N432" s="100"/>
      <c r="O432" s="99"/>
      <c r="P432" s="101"/>
      <c r="Q432" s="99"/>
      <c r="R432" s="100"/>
      <c r="S432" s="99"/>
      <c r="T432" s="99"/>
      <c r="U432" s="99"/>
    </row>
    <row r="433" ht="12.75" customHeight="1">
      <c r="A433" s="99"/>
      <c r="B433" s="99"/>
      <c r="C433" s="99"/>
      <c r="D433" s="99"/>
      <c r="E433" s="50"/>
      <c r="F433" s="99"/>
      <c r="G433" s="99"/>
      <c r="H433" s="99"/>
      <c r="I433" s="99"/>
      <c r="J433" s="99"/>
      <c r="K433" s="99"/>
      <c r="L433" s="99"/>
      <c r="M433" s="100"/>
      <c r="N433" s="100"/>
      <c r="O433" s="99"/>
      <c r="P433" s="101"/>
      <c r="Q433" s="99"/>
      <c r="R433" s="100"/>
      <c r="S433" s="99"/>
      <c r="T433" s="99"/>
      <c r="U433" s="99"/>
    </row>
    <row r="434" ht="12.75" customHeight="1">
      <c r="A434" s="99"/>
      <c r="B434" s="99"/>
      <c r="C434" s="99"/>
      <c r="D434" s="99"/>
      <c r="E434" s="50"/>
      <c r="F434" s="99"/>
      <c r="G434" s="99"/>
      <c r="H434" s="99"/>
      <c r="I434" s="99"/>
      <c r="J434" s="99"/>
      <c r="K434" s="99"/>
      <c r="L434" s="99"/>
      <c r="M434" s="100"/>
      <c r="N434" s="100"/>
      <c r="O434" s="99"/>
      <c r="P434" s="101"/>
      <c r="Q434" s="99"/>
      <c r="R434" s="100"/>
      <c r="S434" s="99"/>
      <c r="T434" s="99"/>
      <c r="U434" s="99"/>
    </row>
    <row r="435" ht="12.75" customHeight="1">
      <c r="A435" s="99"/>
      <c r="B435" s="99"/>
      <c r="C435" s="99"/>
      <c r="D435" s="99"/>
      <c r="E435" s="50"/>
      <c r="F435" s="99"/>
      <c r="G435" s="99"/>
      <c r="H435" s="99"/>
      <c r="I435" s="99"/>
      <c r="J435" s="99"/>
      <c r="K435" s="99"/>
      <c r="L435" s="99"/>
      <c r="M435" s="100"/>
      <c r="N435" s="100"/>
      <c r="O435" s="99"/>
      <c r="P435" s="101"/>
      <c r="Q435" s="99"/>
      <c r="R435" s="100"/>
      <c r="S435" s="99"/>
      <c r="T435" s="99"/>
      <c r="U435" s="99"/>
    </row>
    <row r="436" ht="12.75" customHeight="1">
      <c r="A436" s="99"/>
      <c r="B436" s="99"/>
      <c r="C436" s="99"/>
      <c r="D436" s="99"/>
      <c r="E436" s="50"/>
      <c r="F436" s="99"/>
      <c r="G436" s="99"/>
      <c r="H436" s="99"/>
      <c r="I436" s="99"/>
      <c r="J436" s="99"/>
      <c r="K436" s="99"/>
      <c r="L436" s="99"/>
      <c r="M436" s="100"/>
      <c r="N436" s="100"/>
      <c r="O436" s="99"/>
      <c r="P436" s="101"/>
      <c r="Q436" s="99"/>
      <c r="R436" s="100"/>
      <c r="S436" s="99"/>
      <c r="T436" s="99"/>
      <c r="U436" s="99"/>
    </row>
    <row r="437" ht="12.75" customHeight="1">
      <c r="A437" s="99"/>
      <c r="B437" s="99"/>
      <c r="C437" s="99"/>
      <c r="D437" s="99"/>
      <c r="E437" s="50"/>
      <c r="F437" s="99"/>
      <c r="G437" s="99"/>
      <c r="H437" s="99"/>
      <c r="I437" s="99"/>
      <c r="J437" s="99"/>
      <c r="K437" s="99"/>
      <c r="L437" s="99"/>
      <c r="M437" s="100"/>
      <c r="N437" s="100"/>
      <c r="O437" s="99"/>
      <c r="P437" s="101"/>
      <c r="Q437" s="99"/>
      <c r="R437" s="100"/>
      <c r="S437" s="99"/>
      <c r="T437" s="99"/>
      <c r="U437" s="99"/>
    </row>
    <row r="438" ht="12.75" customHeight="1">
      <c r="A438" s="99"/>
      <c r="B438" s="99"/>
      <c r="C438" s="99"/>
      <c r="D438" s="99"/>
      <c r="E438" s="50"/>
      <c r="F438" s="99"/>
      <c r="G438" s="99"/>
      <c r="H438" s="99"/>
      <c r="I438" s="99"/>
      <c r="J438" s="99"/>
      <c r="K438" s="99"/>
      <c r="L438" s="99"/>
      <c r="M438" s="100"/>
      <c r="N438" s="100"/>
      <c r="O438" s="99"/>
      <c r="P438" s="101"/>
      <c r="Q438" s="99"/>
      <c r="R438" s="100"/>
      <c r="S438" s="99"/>
      <c r="T438" s="99"/>
      <c r="U438" s="99"/>
    </row>
    <row r="439" ht="12.75" customHeight="1">
      <c r="A439" s="99"/>
      <c r="B439" s="99"/>
      <c r="C439" s="99"/>
      <c r="D439" s="99"/>
      <c r="E439" s="50"/>
      <c r="F439" s="99"/>
      <c r="G439" s="99"/>
      <c r="H439" s="99"/>
      <c r="I439" s="99"/>
      <c r="J439" s="99"/>
      <c r="K439" s="99"/>
      <c r="L439" s="99"/>
      <c r="M439" s="100"/>
      <c r="N439" s="100"/>
      <c r="O439" s="99"/>
      <c r="P439" s="101"/>
      <c r="Q439" s="99"/>
      <c r="R439" s="100"/>
      <c r="S439" s="99"/>
      <c r="T439" s="99"/>
      <c r="U439" s="99"/>
    </row>
    <row r="440" ht="12.75" customHeight="1">
      <c r="A440" s="99"/>
      <c r="B440" s="99"/>
      <c r="C440" s="99"/>
      <c r="D440" s="99"/>
      <c r="E440" s="50"/>
      <c r="F440" s="99"/>
      <c r="G440" s="99"/>
      <c r="H440" s="99"/>
      <c r="I440" s="99"/>
      <c r="J440" s="99"/>
      <c r="K440" s="99"/>
      <c r="L440" s="99"/>
      <c r="M440" s="100"/>
      <c r="N440" s="100"/>
      <c r="O440" s="99"/>
      <c r="P440" s="101"/>
      <c r="Q440" s="99"/>
      <c r="R440" s="100"/>
      <c r="S440" s="99"/>
      <c r="T440" s="99"/>
      <c r="U440" s="99"/>
    </row>
    <row r="441" ht="12.75" customHeight="1">
      <c r="A441" s="99"/>
      <c r="B441" s="99"/>
      <c r="C441" s="99"/>
      <c r="D441" s="99"/>
      <c r="E441" s="50"/>
      <c r="F441" s="99"/>
      <c r="G441" s="99"/>
      <c r="H441" s="99"/>
      <c r="I441" s="99"/>
      <c r="J441" s="99"/>
      <c r="K441" s="99"/>
      <c r="L441" s="99"/>
      <c r="M441" s="100"/>
      <c r="N441" s="100"/>
      <c r="O441" s="99"/>
      <c r="P441" s="101"/>
      <c r="Q441" s="99"/>
      <c r="R441" s="100"/>
      <c r="S441" s="99"/>
      <c r="T441" s="99"/>
      <c r="U441" s="99"/>
    </row>
    <row r="442" ht="12.75" customHeight="1">
      <c r="A442" s="99"/>
      <c r="B442" s="99"/>
      <c r="C442" s="99"/>
      <c r="D442" s="99"/>
      <c r="E442" s="50"/>
      <c r="F442" s="99"/>
      <c r="G442" s="99"/>
      <c r="H442" s="99"/>
      <c r="I442" s="99"/>
      <c r="J442" s="99"/>
      <c r="K442" s="99"/>
      <c r="L442" s="99"/>
      <c r="M442" s="100"/>
      <c r="N442" s="100"/>
      <c r="O442" s="99"/>
      <c r="P442" s="101"/>
      <c r="Q442" s="99"/>
      <c r="R442" s="100"/>
      <c r="S442" s="99"/>
      <c r="T442" s="99"/>
      <c r="U442" s="99"/>
    </row>
    <row r="443" ht="12.75" customHeight="1">
      <c r="A443" s="99"/>
      <c r="B443" s="99"/>
      <c r="C443" s="99"/>
      <c r="D443" s="99"/>
      <c r="E443" s="50"/>
      <c r="F443" s="99"/>
      <c r="G443" s="99"/>
      <c r="H443" s="99"/>
      <c r="I443" s="99"/>
      <c r="J443" s="99"/>
      <c r="K443" s="99"/>
      <c r="L443" s="99"/>
      <c r="M443" s="100"/>
      <c r="N443" s="100"/>
      <c r="O443" s="99"/>
      <c r="P443" s="101"/>
      <c r="Q443" s="99"/>
      <c r="R443" s="100"/>
      <c r="S443" s="99"/>
      <c r="T443" s="99"/>
      <c r="U443" s="99"/>
    </row>
    <row r="444" ht="12.75" customHeight="1">
      <c r="A444" s="99"/>
      <c r="B444" s="99"/>
      <c r="C444" s="99"/>
      <c r="D444" s="99"/>
      <c r="E444" s="50"/>
      <c r="F444" s="99"/>
      <c r="G444" s="99"/>
      <c r="H444" s="99"/>
      <c r="I444" s="99"/>
      <c r="J444" s="99"/>
      <c r="K444" s="99"/>
      <c r="L444" s="99"/>
      <c r="M444" s="100"/>
      <c r="N444" s="100"/>
      <c r="O444" s="99"/>
      <c r="P444" s="101"/>
      <c r="Q444" s="99"/>
      <c r="R444" s="100"/>
      <c r="S444" s="99"/>
      <c r="T444" s="99"/>
      <c r="U444" s="99"/>
    </row>
    <row r="445" ht="12.75" customHeight="1">
      <c r="A445" s="99"/>
      <c r="B445" s="99"/>
      <c r="C445" s="99"/>
      <c r="D445" s="99"/>
      <c r="E445" s="50"/>
      <c r="F445" s="99"/>
      <c r="G445" s="99"/>
      <c r="H445" s="99"/>
      <c r="I445" s="99"/>
      <c r="J445" s="99"/>
      <c r="K445" s="99"/>
      <c r="L445" s="99"/>
      <c r="M445" s="100"/>
      <c r="N445" s="100"/>
      <c r="O445" s="99"/>
      <c r="P445" s="101"/>
      <c r="Q445" s="99"/>
      <c r="R445" s="100"/>
      <c r="S445" s="99"/>
      <c r="T445" s="99"/>
      <c r="U445" s="99"/>
    </row>
    <row r="446" ht="12.75" customHeight="1">
      <c r="A446" s="99"/>
      <c r="B446" s="99"/>
      <c r="C446" s="99"/>
      <c r="D446" s="99"/>
      <c r="E446" s="50"/>
      <c r="F446" s="99"/>
      <c r="G446" s="99"/>
      <c r="H446" s="99"/>
      <c r="I446" s="99"/>
      <c r="J446" s="99"/>
      <c r="K446" s="99"/>
      <c r="L446" s="99"/>
      <c r="M446" s="100"/>
      <c r="N446" s="100"/>
      <c r="O446" s="99"/>
      <c r="P446" s="101"/>
      <c r="Q446" s="99"/>
      <c r="R446" s="100"/>
      <c r="S446" s="99"/>
      <c r="T446" s="99"/>
      <c r="U446" s="99"/>
    </row>
    <row r="447" ht="12.75" customHeight="1">
      <c r="A447" s="99"/>
      <c r="B447" s="99"/>
      <c r="C447" s="99"/>
      <c r="D447" s="99"/>
      <c r="E447" s="50"/>
      <c r="F447" s="99"/>
      <c r="G447" s="99"/>
      <c r="H447" s="99"/>
      <c r="I447" s="99"/>
      <c r="J447" s="99"/>
      <c r="K447" s="99"/>
      <c r="L447" s="99"/>
      <c r="M447" s="100"/>
      <c r="N447" s="100"/>
      <c r="O447" s="99"/>
      <c r="P447" s="101"/>
      <c r="Q447" s="99"/>
      <c r="R447" s="100"/>
      <c r="S447" s="99"/>
      <c r="T447" s="99"/>
      <c r="U447" s="99"/>
    </row>
    <row r="448" ht="12.75" customHeight="1">
      <c r="A448" s="99"/>
      <c r="B448" s="99"/>
      <c r="C448" s="99"/>
      <c r="D448" s="99"/>
      <c r="E448" s="50"/>
      <c r="F448" s="99"/>
      <c r="G448" s="99"/>
      <c r="H448" s="99"/>
      <c r="I448" s="99"/>
      <c r="J448" s="99"/>
      <c r="K448" s="99"/>
      <c r="L448" s="99"/>
      <c r="M448" s="100"/>
      <c r="N448" s="100"/>
      <c r="O448" s="99"/>
      <c r="P448" s="101"/>
      <c r="Q448" s="99"/>
      <c r="R448" s="100"/>
      <c r="S448" s="99"/>
      <c r="T448" s="99"/>
      <c r="U448" s="99"/>
    </row>
    <row r="449" ht="12.75" customHeight="1">
      <c r="A449" s="99"/>
      <c r="B449" s="99"/>
      <c r="C449" s="99"/>
      <c r="D449" s="99"/>
      <c r="E449" s="50"/>
      <c r="F449" s="99"/>
      <c r="G449" s="99"/>
      <c r="H449" s="99"/>
      <c r="I449" s="99"/>
      <c r="J449" s="99"/>
      <c r="K449" s="99"/>
      <c r="L449" s="99"/>
      <c r="M449" s="100"/>
      <c r="N449" s="100"/>
      <c r="O449" s="99"/>
      <c r="P449" s="101"/>
      <c r="Q449" s="99"/>
      <c r="R449" s="100"/>
      <c r="S449" s="99"/>
      <c r="T449" s="99"/>
      <c r="U449" s="99"/>
    </row>
    <row r="450" ht="12.75" customHeight="1">
      <c r="A450" s="99"/>
      <c r="B450" s="99"/>
      <c r="C450" s="99"/>
      <c r="D450" s="99"/>
      <c r="E450" s="50"/>
      <c r="F450" s="99"/>
      <c r="G450" s="99"/>
      <c r="H450" s="99"/>
      <c r="I450" s="99"/>
      <c r="J450" s="99"/>
      <c r="K450" s="99"/>
      <c r="L450" s="99"/>
      <c r="M450" s="100"/>
      <c r="N450" s="100"/>
      <c r="O450" s="99"/>
      <c r="P450" s="101"/>
      <c r="Q450" s="99"/>
      <c r="R450" s="100"/>
      <c r="S450" s="99"/>
      <c r="T450" s="99"/>
      <c r="U450" s="99"/>
    </row>
    <row r="451" ht="12.75" customHeight="1">
      <c r="A451" s="99"/>
      <c r="B451" s="99"/>
      <c r="C451" s="99"/>
      <c r="D451" s="99"/>
      <c r="E451" s="50"/>
      <c r="F451" s="99"/>
      <c r="G451" s="99"/>
      <c r="H451" s="99"/>
      <c r="I451" s="99"/>
      <c r="J451" s="99"/>
      <c r="K451" s="99"/>
      <c r="L451" s="99"/>
      <c r="M451" s="100"/>
      <c r="N451" s="100"/>
      <c r="O451" s="99"/>
      <c r="P451" s="101"/>
      <c r="Q451" s="99"/>
      <c r="R451" s="100"/>
      <c r="S451" s="99"/>
      <c r="T451" s="99"/>
      <c r="U451" s="99"/>
    </row>
    <row r="452" ht="12.75" customHeight="1">
      <c r="A452" s="99"/>
      <c r="B452" s="99"/>
      <c r="C452" s="99"/>
      <c r="D452" s="99"/>
      <c r="E452" s="50"/>
      <c r="F452" s="99"/>
      <c r="G452" s="99"/>
      <c r="H452" s="99"/>
      <c r="I452" s="99"/>
      <c r="J452" s="99"/>
      <c r="K452" s="99"/>
      <c r="L452" s="99"/>
      <c r="M452" s="100"/>
      <c r="N452" s="100"/>
      <c r="O452" s="99"/>
      <c r="P452" s="101"/>
      <c r="Q452" s="99"/>
      <c r="R452" s="100"/>
      <c r="S452" s="99"/>
      <c r="T452" s="99"/>
      <c r="U452" s="99"/>
    </row>
    <row r="453" ht="12.75" customHeight="1">
      <c r="A453" s="99"/>
      <c r="B453" s="99"/>
      <c r="C453" s="99"/>
      <c r="D453" s="99"/>
      <c r="E453" s="50"/>
      <c r="F453" s="99"/>
      <c r="G453" s="99"/>
      <c r="H453" s="99"/>
      <c r="I453" s="99"/>
      <c r="J453" s="99"/>
      <c r="K453" s="99"/>
      <c r="L453" s="99"/>
      <c r="M453" s="100"/>
      <c r="N453" s="100"/>
      <c r="O453" s="99"/>
      <c r="P453" s="101"/>
      <c r="Q453" s="99"/>
      <c r="R453" s="100"/>
      <c r="S453" s="99"/>
      <c r="T453" s="99"/>
      <c r="U453" s="99"/>
    </row>
    <row r="454" ht="12.75" customHeight="1">
      <c r="A454" s="99"/>
      <c r="B454" s="99"/>
      <c r="C454" s="99"/>
      <c r="D454" s="99"/>
      <c r="E454" s="50"/>
      <c r="F454" s="99"/>
      <c r="G454" s="99"/>
      <c r="H454" s="99"/>
      <c r="I454" s="99"/>
      <c r="J454" s="99"/>
      <c r="K454" s="99"/>
      <c r="L454" s="99"/>
      <c r="M454" s="100"/>
      <c r="N454" s="100"/>
      <c r="O454" s="99"/>
      <c r="P454" s="101"/>
      <c r="Q454" s="99"/>
      <c r="R454" s="100"/>
      <c r="S454" s="99"/>
      <c r="T454" s="99"/>
      <c r="U454" s="99"/>
    </row>
    <row r="455" ht="12.75" customHeight="1">
      <c r="A455" s="99"/>
      <c r="B455" s="99"/>
      <c r="C455" s="99"/>
      <c r="D455" s="99"/>
      <c r="E455" s="50"/>
      <c r="F455" s="99"/>
      <c r="G455" s="99"/>
      <c r="H455" s="99"/>
      <c r="I455" s="99"/>
      <c r="J455" s="99"/>
      <c r="K455" s="99"/>
      <c r="L455" s="99"/>
      <c r="M455" s="100"/>
      <c r="N455" s="100"/>
      <c r="O455" s="99"/>
      <c r="P455" s="101"/>
      <c r="Q455" s="99"/>
      <c r="R455" s="100"/>
      <c r="S455" s="99"/>
      <c r="T455" s="99"/>
      <c r="U455" s="99"/>
    </row>
    <row r="456" ht="12.75" customHeight="1">
      <c r="A456" s="99"/>
      <c r="B456" s="99"/>
      <c r="C456" s="99"/>
      <c r="D456" s="99"/>
      <c r="E456" s="50"/>
      <c r="F456" s="99"/>
      <c r="G456" s="99"/>
      <c r="H456" s="99"/>
      <c r="I456" s="99"/>
      <c r="J456" s="99"/>
      <c r="K456" s="99"/>
      <c r="L456" s="99"/>
      <c r="M456" s="100"/>
      <c r="N456" s="100"/>
      <c r="O456" s="99"/>
      <c r="P456" s="101"/>
      <c r="Q456" s="99"/>
      <c r="R456" s="100"/>
      <c r="S456" s="99"/>
      <c r="T456" s="99"/>
      <c r="U456" s="99"/>
    </row>
    <row r="457" ht="12.75" customHeight="1">
      <c r="A457" s="99"/>
      <c r="B457" s="99"/>
      <c r="C457" s="99"/>
      <c r="D457" s="99"/>
      <c r="E457" s="50"/>
      <c r="F457" s="99"/>
      <c r="G457" s="99"/>
      <c r="H457" s="99"/>
      <c r="I457" s="99"/>
      <c r="J457" s="99"/>
      <c r="K457" s="99"/>
      <c r="L457" s="99"/>
      <c r="M457" s="100"/>
      <c r="N457" s="100"/>
      <c r="O457" s="99"/>
      <c r="P457" s="101"/>
      <c r="Q457" s="99"/>
      <c r="R457" s="100"/>
      <c r="S457" s="99"/>
      <c r="T457" s="99"/>
      <c r="U457" s="99"/>
    </row>
    <row r="458" ht="12.75" customHeight="1">
      <c r="A458" s="99"/>
      <c r="B458" s="99"/>
      <c r="C458" s="99"/>
      <c r="D458" s="99"/>
      <c r="E458" s="50"/>
      <c r="F458" s="99"/>
      <c r="G458" s="99"/>
      <c r="H458" s="99"/>
      <c r="I458" s="99"/>
      <c r="J458" s="99"/>
      <c r="K458" s="99"/>
      <c r="L458" s="99"/>
      <c r="M458" s="100"/>
      <c r="N458" s="100"/>
      <c r="O458" s="99"/>
      <c r="P458" s="101"/>
      <c r="Q458" s="99"/>
      <c r="R458" s="100"/>
      <c r="S458" s="99"/>
      <c r="T458" s="99"/>
      <c r="U458" s="99"/>
    </row>
    <row r="459" ht="12.75" customHeight="1">
      <c r="A459" s="99"/>
      <c r="B459" s="99"/>
      <c r="C459" s="99"/>
      <c r="D459" s="99"/>
      <c r="E459" s="50"/>
      <c r="F459" s="99"/>
      <c r="G459" s="99"/>
      <c r="H459" s="99"/>
      <c r="I459" s="99"/>
      <c r="J459" s="99"/>
      <c r="K459" s="99"/>
      <c r="L459" s="99"/>
      <c r="M459" s="100"/>
      <c r="N459" s="100"/>
      <c r="O459" s="99"/>
      <c r="P459" s="101"/>
      <c r="Q459" s="99"/>
      <c r="R459" s="100"/>
      <c r="S459" s="99"/>
      <c r="T459" s="99"/>
      <c r="U459" s="99"/>
    </row>
    <row r="460" ht="12.75" customHeight="1">
      <c r="A460" s="99"/>
      <c r="B460" s="99"/>
      <c r="C460" s="99"/>
      <c r="D460" s="99"/>
      <c r="E460" s="50"/>
      <c r="F460" s="99"/>
      <c r="G460" s="99"/>
      <c r="H460" s="99"/>
      <c r="I460" s="99"/>
      <c r="J460" s="99"/>
      <c r="K460" s="99"/>
      <c r="L460" s="99"/>
      <c r="M460" s="100"/>
      <c r="N460" s="100"/>
      <c r="O460" s="99"/>
      <c r="P460" s="101"/>
      <c r="Q460" s="99"/>
      <c r="R460" s="100"/>
      <c r="S460" s="99"/>
      <c r="T460" s="99"/>
      <c r="U460" s="99"/>
    </row>
    <row r="461" ht="12.75" customHeight="1">
      <c r="A461" s="99"/>
      <c r="B461" s="99"/>
      <c r="C461" s="99"/>
      <c r="D461" s="99"/>
      <c r="E461" s="50"/>
      <c r="F461" s="99"/>
      <c r="G461" s="99"/>
      <c r="H461" s="99"/>
      <c r="I461" s="99"/>
      <c r="J461" s="99"/>
      <c r="K461" s="99"/>
      <c r="L461" s="99"/>
      <c r="M461" s="100"/>
      <c r="N461" s="100"/>
      <c r="O461" s="99"/>
      <c r="P461" s="101"/>
      <c r="Q461" s="99"/>
      <c r="R461" s="100"/>
      <c r="S461" s="99"/>
      <c r="T461" s="99"/>
      <c r="U461" s="99"/>
    </row>
    <row r="462" ht="12.75" customHeight="1">
      <c r="A462" s="99"/>
      <c r="B462" s="99"/>
      <c r="C462" s="99"/>
      <c r="D462" s="99"/>
      <c r="E462" s="50"/>
      <c r="F462" s="99"/>
      <c r="G462" s="99"/>
      <c r="H462" s="99"/>
      <c r="I462" s="99"/>
      <c r="J462" s="99"/>
      <c r="K462" s="99"/>
      <c r="L462" s="99"/>
      <c r="M462" s="100"/>
      <c r="N462" s="100"/>
      <c r="O462" s="99"/>
      <c r="P462" s="101"/>
      <c r="Q462" s="99"/>
      <c r="R462" s="100"/>
      <c r="S462" s="99"/>
      <c r="T462" s="99"/>
      <c r="U462" s="99"/>
    </row>
    <row r="463" ht="12.75" customHeight="1">
      <c r="A463" s="99"/>
      <c r="B463" s="99"/>
      <c r="C463" s="99"/>
      <c r="D463" s="99"/>
      <c r="E463" s="50"/>
      <c r="F463" s="99"/>
      <c r="G463" s="99"/>
      <c r="H463" s="99"/>
      <c r="I463" s="99"/>
      <c r="J463" s="99"/>
      <c r="K463" s="99"/>
      <c r="L463" s="99"/>
      <c r="M463" s="100"/>
      <c r="N463" s="100"/>
      <c r="O463" s="99"/>
      <c r="P463" s="101"/>
      <c r="Q463" s="99"/>
      <c r="R463" s="100"/>
      <c r="S463" s="99"/>
      <c r="T463" s="99"/>
      <c r="U463" s="99"/>
    </row>
    <row r="464" ht="12.75" customHeight="1">
      <c r="A464" s="99"/>
      <c r="B464" s="99"/>
      <c r="C464" s="99"/>
      <c r="D464" s="99"/>
      <c r="E464" s="50"/>
      <c r="F464" s="99"/>
      <c r="G464" s="99"/>
      <c r="H464" s="99"/>
      <c r="I464" s="99"/>
      <c r="J464" s="99"/>
      <c r="K464" s="99"/>
      <c r="L464" s="99"/>
      <c r="M464" s="100"/>
      <c r="N464" s="100"/>
      <c r="O464" s="99"/>
      <c r="P464" s="101"/>
      <c r="Q464" s="99"/>
      <c r="R464" s="100"/>
      <c r="S464" s="99"/>
      <c r="T464" s="99"/>
      <c r="U464" s="99"/>
    </row>
    <row r="465" ht="12.75" customHeight="1">
      <c r="A465" s="99"/>
      <c r="B465" s="99"/>
      <c r="C465" s="99"/>
      <c r="D465" s="99"/>
      <c r="E465" s="50"/>
      <c r="F465" s="99"/>
      <c r="G465" s="99"/>
      <c r="H465" s="99"/>
      <c r="I465" s="99"/>
      <c r="J465" s="99"/>
      <c r="K465" s="99"/>
      <c r="L465" s="99"/>
      <c r="M465" s="100"/>
      <c r="N465" s="100"/>
      <c r="O465" s="99"/>
      <c r="P465" s="101"/>
      <c r="Q465" s="99"/>
      <c r="R465" s="100"/>
      <c r="S465" s="99"/>
      <c r="T465" s="99"/>
      <c r="U465" s="99"/>
    </row>
    <row r="466" ht="12.75" customHeight="1">
      <c r="A466" s="99"/>
      <c r="B466" s="99"/>
      <c r="C466" s="99"/>
      <c r="D466" s="99"/>
      <c r="E466" s="50"/>
      <c r="F466" s="99"/>
      <c r="G466" s="99"/>
      <c r="H466" s="99"/>
      <c r="I466" s="99"/>
      <c r="J466" s="99"/>
      <c r="K466" s="99"/>
      <c r="L466" s="99"/>
      <c r="M466" s="100"/>
      <c r="N466" s="100"/>
      <c r="O466" s="99"/>
      <c r="P466" s="101"/>
      <c r="Q466" s="99"/>
      <c r="R466" s="100"/>
      <c r="S466" s="99"/>
      <c r="T466" s="99"/>
      <c r="U466" s="99"/>
    </row>
    <row r="467" ht="12.75" customHeight="1">
      <c r="A467" s="99"/>
      <c r="B467" s="99"/>
      <c r="C467" s="99"/>
      <c r="D467" s="99"/>
      <c r="E467" s="50"/>
      <c r="F467" s="99"/>
      <c r="G467" s="99"/>
      <c r="H467" s="99"/>
      <c r="I467" s="99"/>
      <c r="J467" s="99"/>
      <c r="K467" s="99"/>
      <c r="L467" s="99"/>
      <c r="M467" s="100"/>
      <c r="N467" s="100"/>
      <c r="O467" s="99"/>
      <c r="P467" s="101"/>
      <c r="Q467" s="99"/>
      <c r="R467" s="100"/>
      <c r="S467" s="99"/>
      <c r="T467" s="99"/>
      <c r="U467" s="99"/>
    </row>
    <row r="468" ht="12.75" customHeight="1">
      <c r="A468" s="99"/>
      <c r="B468" s="99"/>
      <c r="C468" s="99"/>
      <c r="D468" s="99"/>
      <c r="E468" s="50"/>
      <c r="F468" s="99"/>
      <c r="G468" s="99"/>
      <c r="H468" s="99"/>
      <c r="I468" s="99"/>
      <c r="J468" s="99"/>
      <c r="K468" s="99"/>
      <c r="L468" s="99"/>
      <c r="M468" s="100"/>
      <c r="N468" s="100"/>
      <c r="O468" s="99"/>
      <c r="P468" s="101"/>
      <c r="Q468" s="99"/>
      <c r="R468" s="100"/>
      <c r="S468" s="99"/>
      <c r="T468" s="99"/>
      <c r="U468" s="99"/>
    </row>
    <row r="469" ht="12.75" customHeight="1">
      <c r="A469" s="99"/>
      <c r="B469" s="99"/>
      <c r="C469" s="99"/>
      <c r="D469" s="99"/>
      <c r="E469" s="50"/>
      <c r="F469" s="99"/>
      <c r="G469" s="99"/>
      <c r="H469" s="99"/>
      <c r="I469" s="99"/>
      <c r="J469" s="99"/>
      <c r="K469" s="99"/>
      <c r="L469" s="99"/>
      <c r="M469" s="100"/>
      <c r="N469" s="100"/>
      <c r="O469" s="99"/>
      <c r="P469" s="101"/>
      <c r="Q469" s="99"/>
      <c r="R469" s="100"/>
      <c r="S469" s="99"/>
      <c r="T469" s="99"/>
      <c r="U469" s="99"/>
    </row>
    <row r="470" ht="12.75" customHeight="1">
      <c r="A470" s="99"/>
      <c r="B470" s="99"/>
      <c r="C470" s="99"/>
      <c r="D470" s="99"/>
      <c r="E470" s="50"/>
      <c r="F470" s="99"/>
      <c r="G470" s="99"/>
      <c r="H470" s="99"/>
      <c r="I470" s="99"/>
      <c r="J470" s="99"/>
      <c r="K470" s="99"/>
      <c r="L470" s="99"/>
      <c r="M470" s="100"/>
      <c r="N470" s="100"/>
      <c r="O470" s="99"/>
      <c r="P470" s="101"/>
      <c r="Q470" s="99"/>
      <c r="R470" s="100"/>
      <c r="S470" s="99"/>
      <c r="T470" s="99"/>
      <c r="U470" s="99"/>
    </row>
    <row r="471" ht="12.75" customHeight="1">
      <c r="A471" s="99"/>
      <c r="B471" s="99"/>
      <c r="C471" s="99"/>
      <c r="D471" s="99"/>
      <c r="E471" s="50"/>
      <c r="F471" s="99"/>
      <c r="G471" s="99"/>
      <c r="H471" s="99"/>
      <c r="I471" s="99"/>
      <c r="J471" s="99"/>
      <c r="K471" s="99"/>
      <c r="L471" s="99"/>
      <c r="M471" s="100"/>
      <c r="N471" s="100"/>
      <c r="O471" s="99"/>
      <c r="P471" s="101"/>
      <c r="Q471" s="99"/>
      <c r="R471" s="100"/>
      <c r="S471" s="99"/>
      <c r="T471" s="99"/>
      <c r="U471" s="99"/>
    </row>
    <row r="472" ht="12.75" customHeight="1">
      <c r="A472" s="99"/>
      <c r="B472" s="99"/>
      <c r="C472" s="99"/>
      <c r="D472" s="99"/>
      <c r="E472" s="50"/>
      <c r="F472" s="99"/>
      <c r="G472" s="99"/>
      <c r="H472" s="99"/>
      <c r="I472" s="99"/>
      <c r="J472" s="99"/>
      <c r="K472" s="99"/>
      <c r="L472" s="99"/>
      <c r="M472" s="100"/>
      <c r="N472" s="100"/>
      <c r="O472" s="99"/>
      <c r="P472" s="101"/>
      <c r="Q472" s="99"/>
      <c r="R472" s="100"/>
      <c r="S472" s="99"/>
      <c r="T472" s="99"/>
      <c r="U472" s="99"/>
    </row>
    <row r="473" ht="12.75" customHeight="1">
      <c r="A473" s="99"/>
      <c r="B473" s="99"/>
      <c r="C473" s="99"/>
      <c r="D473" s="99"/>
      <c r="E473" s="50"/>
      <c r="F473" s="99"/>
      <c r="G473" s="99"/>
      <c r="H473" s="99"/>
      <c r="I473" s="99"/>
      <c r="J473" s="99"/>
      <c r="K473" s="99"/>
      <c r="L473" s="99"/>
      <c r="M473" s="100"/>
      <c r="N473" s="100"/>
      <c r="O473" s="99"/>
      <c r="P473" s="101"/>
      <c r="Q473" s="99"/>
      <c r="R473" s="100"/>
      <c r="S473" s="99"/>
      <c r="T473" s="99"/>
      <c r="U473" s="99"/>
    </row>
    <row r="474" ht="12.75" customHeight="1">
      <c r="A474" s="99"/>
      <c r="B474" s="99"/>
      <c r="C474" s="99"/>
      <c r="D474" s="99"/>
      <c r="E474" s="50"/>
      <c r="F474" s="99"/>
      <c r="G474" s="99"/>
      <c r="H474" s="99"/>
      <c r="I474" s="99"/>
      <c r="J474" s="99"/>
      <c r="K474" s="99"/>
      <c r="L474" s="99"/>
      <c r="M474" s="100"/>
      <c r="N474" s="100"/>
      <c r="O474" s="99"/>
      <c r="P474" s="101"/>
      <c r="Q474" s="99"/>
      <c r="R474" s="100"/>
      <c r="S474" s="99"/>
      <c r="T474" s="99"/>
      <c r="U474" s="99"/>
    </row>
    <row r="475" ht="12.75" customHeight="1">
      <c r="A475" s="99"/>
      <c r="B475" s="99"/>
      <c r="C475" s="99"/>
      <c r="D475" s="99"/>
      <c r="E475" s="50"/>
      <c r="F475" s="99"/>
      <c r="G475" s="99"/>
      <c r="H475" s="99"/>
      <c r="I475" s="99"/>
      <c r="J475" s="99"/>
      <c r="K475" s="99"/>
      <c r="L475" s="99"/>
      <c r="M475" s="100"/>
      <c r="N475" s="100"/>
      <c r="O475" s="99"/>
      <c r="P475" s="101"/>
      <c r="Q475" s="99"/>
      <c r="R475" s="100"/>
      <c r="S475" s="99"/>
      <c r="T475" s="99"/>
      <c r="U475" s="99"/>
    </row>
    <row r="476" ht="12.75" customHeight="1">
      <c r="A476" s="99"/>
      <c r="B476" s="99"/>
      <c r="C476" s="99"/>
      <c r="D476" s="99"/>
      <c r="E476" s="50"/>
      <c r="F476" s="99"/>
      <c r="G476" s="99"/>
      <c r="H476" s="99"/>
      <c r="I476" s="99"/>
      <c r="J476" s="99"/>
      <c r="K476" s="99"/>
      <c r="L476" s="99"/>
      <c r="M476" s="100"/>
      <c r="N476" s="100"/>
      <c r="O476" s="99"/>
      <c r="P476" s="101"/>
      <c r="Q476" s="99"/>
      <c r="R476" s="100"/>
      <c r="S476" s="99"/>
      <c r="T476" s="99"/>
      <c r="U476" s="99"/>
    </row>
    <row r="477" ht="12.75" customHeight="1">
      <c r="A477" s="99"/>
      <c r="B477" s="99"/>
      <c r="C477" s="99"/>
      <c r="D477" s="99"/>
      <c r="E477" s="50"/>
      <c r="F477" s="99"/>
      <c r="G477" s="99"/>
      <c r="H477" s="99"/>
      <c r="I477" s="99"/>
      <c r="J477" s="99"/>
      <c r="K477" s="99"/>
      <c r="L477" s="99"/>
      <c r="M477" s="100"/>
      <c r="N477" s="100"/>
      <c r="O477" s="99"/>
      <c r="P477" s="101"/>
      <c r="Q477" s="99"/>
      <c r="R477" s="100"/>
      <c r="S477" s="99"/>
      <c r="T477" s="99"/>
      <c r="U477" s="99"/>
    </row>
    <row r="478" ht="12.75" customHeight="1">
      <c r="A478" s="99"/>
      <c r="B478" s="99"/>
      <c r="C478" s="99"/>
      <c r="D478" s="99"/>
      <c r="E478" s="50"/>
      <c r="F478" s="99"/>
      <c r="G478" s="99"/>
      <c r="H478" s="99"/>
      <c r="I478" s="99"/>
      <c r="J478" s="99"/>
      <c r="K478" s="99"/>
      <c r="L478" s="99"/>
      <c r="M478" s="100"/>
      <c r="N478" s="100"/>
      <c r="O478" s="99"/>
      <c r="P478" s="101"/>
      <c r="Q478" s="99"/>
      <c r="R478" s="100"/>
      <c r="S478" s="99"/>
      <c r="T478" s="99"/>
      <c r="U478" s="99"/>
    </row>
    <row r="479" ht="12.75" customHeight="1">
      <c r="A479" s="99"/>
      <c r="B479" s="99"/>
      <c r="C479" s="99"/>
      <c r="D479" s="99"/>
      <c r="E479" s="50"/>
      <c r="F479" s="99"/>
      <c r="G479" s="99"/>
      <c r="H479" s="99"/>
      <c r="I479" s="99"/>
      <c r="J479" s="99"/>
      <c r="K479" s="99"/>
      <c r="L479" s="99"/>
      <c r="M479" s="100"/>
      <c r="N479" s="100"/>
      <c r="O479" s="99"/>
      <c r="P479" s="101"/>
      <c r="Q479" s="99"/>
      <c r="R479" s="100"/>
      <c r="S479" s="99"/>
      <c r="T479" s="99"/>
      <c r="U479" s="99"/>
    </row>
    <row r="480" ht="12.75" customHeight="1">
      <c r="A480" s="99"/>
      <c r="B480" s="99"/>
      <c r="C480" s="99"/>
      <c r="D480" s="99"/>
      <c r="E480" s="50"/>
      <c r="F480" s="99"/>
      <c r="G480" s="99"/>
      <c r="H480" s="99"/>
      <c r="I480" s="99"/>
      <c r="J480" s="99"/>
      <c r="K480" s="99"/>
      <c r="L480" s="99"/>
      <c r="M480" s="100"/>
      <c r="N480" s="100"/>
      <c r="O480" s="99"/>
      <c r="P480" s="101"/>
      <c r="Q480" s="99"/>
      <c r="R480" s="100"/>
      <c r="S480" s="99"/>
      <c r="T480" s="99"/>
      <c r="U480" s="99"/>
    </row>
    <row r="481" ht="12.75" customHeight="1">
      <c r="A481" s="99"/>
      <c r="B481" s="99"/>
      <c r="C481" s="99"/>
      <c r="D481" s="99"/>
      <c r="E481" s="50"/>
      <c r="F481" s="99"/>
      <c r="G481" s="99"/>
      <c r="H481" s="99"/>
      <c r="I481" s="99"/>
      <c r="J481" s="99"/>
      <c r="K481" s="99"/>
      <c r="L481" s="99"/>
      <c r="M481" s="100"/>
      <c r="N481" s="100"/>
      <c r="O481" s="99"/>
      <c r="P481" s="101"/>
      <c r="Q481" s="99"/>
      <c r="R481" s="100"/>
      <c r="S481" s="99"/>
      <c r="T481" s="99"/>
      <c r="U481" s="99"/>
    </row>
    <row r="482" ht="12.75" customHeight="1">
      <c r="A482" s="99"/>
      <c r="B482" s="99"/>
      <c r="C482" s="99"/>
      <c r="D482" s="99"/>
      <c r="E482" s="50"/>
      <c r="F482" s="99"/>
      <c r="G482" s="99"/>
      <c r="H482" s="99"/>
      <c r="I482" s="99"/>
      <c r="J482" s="99"/>
      <c r="K482" s="99"/>
      <c r="L482" s="99"/>
      <c r="M482" s="100"/>
      <c r="N482" s="100"/>
      <c r="O482" s="99"/>
      <c r="P482" s="101"/>
      <c r="Q482" s="99"/>
      <c r="R482" s="100"/>
      <c r="S482" s="99"/>
      <c r="T482" s="99"/>
      <c r="U482" s="99"/>
    </row>
    <row r="483" ht="12.75" customHeight="1">
      <c r="A483" s="99"/>
      <c r="B483" s="99"/>
      <c r="C483" s="99"/>
      <c r="D483" s="99"/>
      <c r="E483" s="50"/>
      <c r="F483" s="99"/>
      <c r="G483" s="99"/>
      <c r="H483" s="99"/>
      <c r="I483" s="99"/>
      <c r="J483" s="99"/>
      <c r="K483" s="99"/>
      <c r="L483" s="99"/>
      <c r="M483" s="100"/>
      <c r="N483" s="100"/>
      <c r="O483" s="99"/>
      <c r="P483" s="101"/>
      <c r="Q483" s="99"/>
      <c r="R483" s="100"/>
      <c r="S483" s="99"/>
      <c r="T483" s="99"/>
      <c r="U483" s="99"/>
    </row>
    <row r="484" ht="12.75" customHeight="1">
      <c r="A484" s="99"/>
      <c r="B484" s="99"/>
      <c r="C484" s="99"/>
      <c r="D484" s="99"/>
      <c r="E484" s="50"/>
      <c r="F484" s="99"/>
      <c r="G484" s="99"/>
      <c r="H484" s="99"/>
      <c r="I484" s="99"/>
      <c r="J484" s="99"/>
      <c r="K484" s="99"/>
      <c r="L484" s="99"/>
      <c r="M484" s="100"/>
      <c r="N484" s="100"/>
      <c r="O484" s="99"/>
      <c r="P484" s="101"/>
      <c r="Q484" s="99"/>
      <c r="R484" s="100"/>
      <c r="S484" s="99"/>
      <c r="T484" s="99"/>
      <c r="U484" s="99"/>
    </row>
    <row r="485" ht="12.75" customHeight="1">
      <c r="A485" s="99"/>
      <c r="B485" s="99"/>
      <c r="C485" s="99"/>
      <c r="D485" s="99"/>
      <c r="E485" s="50"/>
      <c r="F485" s="99"/>
      <c r="G485" s="99"/>
      <c r="H485" s="99"/>
      <c r="I485" s="99"/>
      <c r="J485" s="99"/>
      <c r="K485" s="99"/>
      <c r="L485" s="99"/>
      <c r="M485" s="100"/>
      <c r="N485" s="100"/>
      <c r="O485" s="99"/>
      <c r="P485" s="101"/>
      <c r="Q485" s="99"/>
      <c r="R485" s="100"/>
      <c r="S485" s="99"/>
      <c r="T485" s="99"/>
      <c r="U485" s="99"/>
    </row>
    <row r="486" ht="12.75" customHeight="1">
      <c r="A486" s="99"/>
      <c r="B486" s="99"/>
      <c r="C486" s="99"/>
      <c r="D486" s="99"/>
      <c r="E486" s="50"/>
      <c r="F486" s="99"/>
      <c r="G486" s="99"/>
      <c r="H486" s="99"/>
      <c r="I486" s="99"/>
      <c r="J486" s="99"/>
      <c r="K486" s="99"/>
      <c r="L486" s="99"/>
      <c r="M486" s="100"/>
      <c r="N486" s="100"/>
      <c r="O486" s="99"/>
      <c r="P486" s="101"/>
      <c r="Q486" s="99"/>
      <c r="R486" s="100"/>
      <c r="S486" s="99"/>
      <c r="T486" s="99"/>
      <c r="U486" s="99"/>
    </row>
    <row r="487" ht="12.75" customHeight="1">
      <c r="A487" s="99"/>
      <c r="B487" s="99"/>
      <c r="C487" s="99"/>
      <c r="D487" s="99"/>
      <c r="E487" s="50"/>
      <c r="F487" s="99"/>
      <c r="G487" s="99"/>
      <c r="H487" s="99"/>
      <c r="I487" s="99"/>
      <c r="J487" s="99"/>
      <c r="K487" s="99"/>
      <c r="L487" s="99"/>
      <c r="M487" s="100"/>
      <c r="N487" s="100"/>
      <c r="O487" s="99"/>
      <c r="P487" s="101"/>
      <c r="Q487" s="99"/>
      <c r="R487" s="100"/>
      <c r="S487" s="99"/>
      <c r="T487" s="99"/>
      <c r="U487" s="99"/>
    </row>
    <row r="488" ht="12.75" customHeight="1">
      <c r="A488" s="99"/>
      <c r="B488" s="99"/>
      <c r="C488" s="99"/>
      <c r="D488" s="99"/>
      <c r="E488" s="50"/>
      <c r="F488" s="99"/>
      <c r="G488" s="99"/>
      <c r="H488" s="99"/>
      <c r="I488" s="99"/>
      <c r="J488" s="99"/>
      <c r="K488" s="99"/>
      <c r="L488" s="99"/>
      <c r="M488" s="100"/>
      <c r="N488" s="100"/>
      <c r="O488" s="99"/>
      <c r="P488" s="101"/>
      <c r="Q488" s="99"/>
      <c r="R488" s="100"/>
      <c r="S488" s="99"/>
      <c r="T488" s="99"/>
      <c r="U488" s="99"/>
    </row>
    <row r="489" ht="12.75" customHeight="1">
      <c r="A489" s="99"/>
      <c r="B489" s="99"/>
      <c r="C489" s="99"/>
      <c r="D489" s="99"/>
      <c r="E489" s="50"/>
      <c r="F489" s="99"/>
      <c r="G489" s="99"/>
      <c r="H489" s="99"/>
      <c r="I489" s="99"/>
      <c r="J489" s="99"/>
      <c r="K489" s="99"/>
      <c r="L489" s="99"/>
      <c r="M489" s="100"/>
      <c r="N489" s="100"/>
      <c r="O489" s="99"/>
      <c r="P489" s="101"/>
      <c r="Q489" s="99"/>
      <c r="R489" s="100"/>
      <c r="S489" s="99"/>
      <c r="T489" s="99"/>
      <c r="U489" s="99"/>
    </row>
    <row r="490" ht="12.75" customHeight="1">
      <c r="A490" s="99"/>
      <c r="B490" s="99"/>
      <c r="C490" s="99"/>
      <c r="D490" s="99"/>
      <c r="E490" s="50"/>
      <c r="F490" s="99"/>
      <c r="G490" s="99"/>
      <c r="H490" s="99"/>
      <c r="I490" s="99"/>
      <c r="J490" s="99"/>
      <c r="K490" s="99"/>
      <c r="L490" s="99"/>
      <c r="M490" s="100"/>
      <c r="N490" s="100"/>
      <c r="O490" s="99"/>
      <c r="P490" s="101"/>
      <c r="Q490" s="99"/>
      <c r="R490" s="100"/>
      <c r="S490" s="99"/>
      <c r="T490" s="99"/>
      <c r="U490" s="99"/>
    </row>
    <row r="491" ht="12.75" customHeight="1">
      <c r="A491" s="99"/>
      <c r="B491" s="99"/>
      <c r="C491" s="99"/>
      <c r="D491" s="99"/>
      <c r="E491" s="50"/>
      <c r="F491" s="99"/>
      <c r="G491" s="99"/>
      <c r="H491" s="99"/>
      <c r="I491" s="99"/>
      <c r="J491" s="99"/>
      <c r="K491" s="99"/>
      <c r="L491" s="99"/>
      <c r="M491" s="100"/>
      <c r="N491" s="100"/>
      <c r="O491" s="99"/>
      <c r="P491" s="101"/>
      <c r="Q491" s="99"/>
      <c r="R491" s="100"/>
      <c r="S491" s="99"/>
      <c r="T491" s="99"/>
      <c r="U491" s="99"/>
    </row>
    <row r="492" ht="12.75" customHeight="1">
      <c r="A492" s="99"/>
      <c r="B492" s="99"/>
      <c r="C492" s="99"/>
      <c r="D492" s="99"/>
      <c r="E492" s="50"/>
      <c r="F492" s="99"/>
      <c r="G492" s="99"/>
      <c r="H492" s="99"/>
      <c r="I492" s="99"/>
      <c r="J492" s="99"/>
      <c r="K492" s="99"/>
      <c r="L492" s="99"/>
      <c r="M492" s="100"/>
      <c r="N492" s="100"/>
      <c r="O492" s="99"/>
      <c r="P492" s="101"/>
      <c r="Q492" s="99"/>
      <c r="R492" s="100"/>
      <c r="S492" s="99"/>
      <c r="T492" s="99"/>
      <c r="U492" s="99"/>
    </row>
    <row r="493" ht="12.75" customHeight="1">
      <c r="A493" s="99"/>
      <c r="B493" s="99"/>
      <c r="C493" s="99"/>
      <c r="D493" s="99"/>
      <c r="E493" s="50"/>
      <c r="F493" s="99"/>
      <c r="G493" s="99"/>
      <c r="H493" s="99"/>
      <c r="I493" s="99"/>
      <c r="J493" s="99"/>
      <c r="K493" s="99"/>
      <c r="L493" s="99"/>
      <c r="M493" s="100"/>
      <c r="N493" s="100"/>
      <c r="O493" s="99"/>
      <c r="P493" s="101"/>
      <c r="Q493" s="99"/>
      <c r="R493" s="100"/>
      <c r="S493" s="99"/>
      <c r="T493" s="99"/>
      <c r="U493" s="99"/>
    </row>
    <row r="494" ht="12.75" customHeight="1">
      <c r="A494" s="99"/>
      <c r="B494" s="99"/>
      <c r="C494" s="99"/>
      <c r="D494" s="99"/>
      <c r="E494" s="50"/>
      <c r="F494" s="99"/>
      <c r="G494" s="99"/>
      <c r="H494" s="99"/>
      <c r="I494" s="99"/>
      <c r="J494" s="99"/>
      <c r="K494" s="99"/>
      <c r="L494" s="99"/>
      <c r="M494" s="100"/>
      <c r="N494" s="100"/>
      <c r="O494" s="99"/>
      <c r="P494" s="101"/>
      <c r="Q494" s="99"/>
      <c r="R494" s="100"/>
      <c r="S494" s="99"/>
      <c r="T494" s="99"/>
      <c r="U494" s="99"/>
    </row>
    <row r="495" ht="12.75" customHeight="1">
      <c r="A495" s="99"/>
      <c r="B495" s="99"/>
      <c r="C495" s="99"/>
      <c r="D495" s="99"/>
      <c r="E495" s="50"/>
      <c r="F495" s="99"/>
      <c r="G495" s="99"/>
      <c r="H495" s="99"/>
      <c r="I495" s="99"/>
      <c r="J495" s="99"/>
      <c r="K495" s="99"/>
      <c r="L495" s="99"/>
      <c r="M495" s="100"/>
      <c r="N495" s="100"/>
      <c r="O495" s="99"/>
      <c r="P495" s="101"/>
      <c r="Q495" s="99"/>
      <c r="R495" s="100"/>
      <c r="S495" s="99"/>
      <c r="T495" s="99"/>
      <c r="U495" s="99"/>
    </row>
    <row r="496" ht="12.75" customHeight="1">
      <c r="A496" s="99"/>
      <c r="B496" s="99"/>
      <c r="C496" s="99"/>
      <c r="D496" s="99"/>
      <c r="E496" s="50"/>
      <c r="F496" s="99"/>
      <c r="G496" s="99"/>
      <c r="H496" s="99"/>
      <c r="I496" s="99"/>
      <c r="J496" s="99"/>
      <c r="K496" s="99"/>
      <c r="L496" s="99"/>
      <c r="M496" s="100"/>
      <c r="N496" s="100"/>
      <c r="O496" s="99"/>
      <c r="P496" s="101"/>
      <c r="Q496" s="99"/>
      <c r="R496" s="100"/>
      <c r="S496" s="99"/>
      <c r="T496" s="99"/>
      <c r="U496" s="99"/>
    </row>
    <row r="497" ht="12.75" customHeight="1">
      <c r="A497" s="99"/>
      <c r="B497" s="99"/>
      <c r="C497" s="99"/>
      <c r="D497" s="99"/>
      <c r="E497" s="50"/>
      <c r="F497" s="99"/>
      <c r="G497" s="99"/>
      <c r="H497" s="99"/>
      <c r="I497" s="99"/>
      <c r="J497" s="99"/>
      <c r="K497" s="99"/>
      <c r="L497" s="99"/>
      <c r="M497" s="100"/>
      <c r="N497" s="100"/>
      <c r="O497" s="99"/>
      <c r="P497" s="101"/>
      <c r="Q497" s="99"/>
      <c r="R497" s="100"/>
      <c r="S497" s="99"/>
      <c r="T497" s="99"/>
      <c r="U497" s="99"/>
    </row>
    <row r="498" ht="12.75" customHeight="1">
      <c r="A498" s="99"/>
      <c r="B498" s="99"/>
      <c r="C498" s="99"/>
      <c r="D498" s="99"/>
      <c r="E498" s="50"/>
      <c r="F498" s="99"/>
      <c r="G498" s="99"/>
      <c r="H498" s="99"/>
      <c r="I498" s="99"/>
      <c r="J498" s="99"/>
      <c r="K498" s="99"/>
      <c r="L498" s="99"/>
      <c r="M498" s="100"/>
      <c r="N498" s="100"/>
      <c r="O498" s="99"/>
      <c r="P498" s="101"/>
      <c r="Q498" s="99"/>
      <c r="R498" s="100"/>
      <c r="S498" s="99"/>
      <c r="T498" s="99"/>
      <c r="U498" s="99"/>
    </row>
    <row r="499" ht="12.75" customHeight="1">
      <c r="A499" s="99"/>
      <c r="B499" s="99"/>
      <c r="C499" s="99"/>
      <c r="D499" s="99"/>
      <c r="E499" s="50"/>
      <c r="F499" s="99"/>
      <c r="G499" s="99"/>
      <c r="H499" s="99"/>
      <c r="I499" s="99"/>
      <c r="J499" s="99"/>
      <c r="K499" s="99"/>
      <c r="L499" s="99"/>
      <c r="M499" s="100"/>
      <c r="N499" s="100"/>
      <c r="O499" s="99"/>
      <c r="P499" s="101"/>
      <c r="Q499" s="99"/>
      <c r="R499" s="100"/>
      <c r="S499" s="99"/>
      <c r="T499" s="99"/>
      <c r="U499" s="99"/>
    </row>
    <row r="500" ht="12.75" customHeight="1">
      <c r="A500" s="99"/>
      <c r="B500" s="99"/>
      <c r="C500" s="99"/>
      <c r="D500" s="99"/>
      <c r="E500" s="50"/>
      <c r="F500" s="99"/>
      <c r="G500" s="99"/>
      <c r="H500" s="99"/>
      <c r="I500" s="99"/>
      <c r="J500" s="99"/>
      <c r="K500" s="99"/>
      <c r="L500" s="99"/>
      <c r="M500" s="100"/>
      <c r="N500" s="100"/>
      <c r="O500" s="99"/>
      <c r="P500" s="101"/>
      <c r="Q500" s="99"/>
      <c r="R500" s="100"/>
      <c r="S500" s="99"/>
      <c r="T500" s="99"/>
      <c r="U500" s="99"/>
    </row>
    <row r="501" ht="12.75" customHeight="1">
      <c r="A501" s="99"/>
      <c r="B501" s="99"/>
      <c r="C501" s="99"/>
      <c r="D501" s="99"/>
      <c r="E501" s="50"/>
      <c r="F501" s="99"/>
      <c r="G501" s="99"/>
      <c r="H501" s="99"/>
      <c r="I501" s="99"/>
      <c r="J501" s="99"/>
      <c r="K501" s="99"/>
      <c r="L501" s="99"/>
      <c r="M501" s="100"/>
      <c r="N501" s="100"/>
      <c r="O501" s="99"/>
      <c r="P501" s="101"/>
      <c r="Q501" s="99"/>
      <c r="R501" s="100"/>
      <c r="S501" s="99"/>
      <c r="T501" s="99"/>
      <c r="U501" s="99"/>
    </row>
    <row r="502" ht="12.75" customHeight="1">
      <c r="A502" s="99"/>
      <c r="B502" s="99"/>
      <c r="C502" s="99"/>
      <c r="D502" s="99"/>
      <c r="E502" s="50"/>
      <c r="F502" s="99"/>
      <c r="G502" s="99"/>
      <c r="H502" s="99"/>
      <c r="I502" s="99"/>
      <c r="J502" s="99"/>
      <c r="K502" s="99"/>
      <c r="L502" s="99"/>
      <c r="M502" s="100"/>
      <c r="N502" s="100"/>
      <c r="O502" s="99"/>
      <c r="P502" s="101"/>
      <c r="Q502" s="99"/>
      <c r="R502" s="100"/>
      <c r="S502" s="99"/>
      <c r="T502" s="99"/>
      <c r="U502" s="99"/>
    </row>
    <row r="503" ht="12.75" customHeight="1">
      <c r="A503" s="99"/>
      <c r="B503" s="99"/>
      <c r="C503" s="99"/>
      <c r="D503" s="99"/>
      <c r="E503" s="50"/>
      <c r="F503" s="99"/>
      <c r="G503" s="99"/>
      <c r="H503" s="99"/>
      <c r="I503" s="99"/>
      <c r="J503" s="99"/>
      <c r="K503" s="99"/>
      <c r="L503" s="99"/>
      <c r="M503" s="100"/>
      <c r="N503" s="100"/>
      <c r="O503" s="99"/>
      <c r="P503" s="101"/>
      <c r="Q503" s="99"/>
      <c r="R503" s="100"/>
      <c r="S503" s="99"/>
      <c r="T503" s="99"/>
      <c r="U503" s="99"/>
    </row>
    <row r="504" ht="12.75" customHeight="1">
      <c r="A504" s="99"/>
      <c r="B504" s="99"/>
      <c r="C504" s="99"/>
      <c r="D504" s="99"/>
      <c r="E504" s="50"/>
      <c r="F504" s="99"/>
      <c r="G504" s="99"/>
      <c r="H504" s="99"/>
      <c r="I504" s="99"/>
      <c r="J504" s="99"/>
      <c r="K504" s="99"/>
      <c r="L504" s="99"/>
      <c r="M504" s="100"/>
      <c r="N504" s="100"/>
      <c r="O504" s="99"/>
      <c r="P504" s="101"/>
      <c r="Q504" s="99"/>
      <c r="R504" s="100"/>
      <c r="S504" s="99"/>
      <c r="T504" s="99"/>
      <c r="U504" s="99"/>
    </row>
    <row r="505" ht="12.75" customHeight="1">
      <c r="A505" s="99"/>
      <c r="B505" s="99"/>
      <c r="C505" s="99"/>
      <c r="D505" s="99"/>
      <c r="E505" s="50"/>
      <c r="F505" s="99"/>
      <c r="G505" s="99"/>
      <c r="H505" s="99"/>
      <c r="I505" s="99"/>
      <c r="J505" s="99"/>
      <c r="K505" s="99"/>
      <c r="L505" s="99"/>
      <c r="M505" s="100"/>
      <c r="N505" s="100"/>
      <c r="O505" s="99"/>
      <c r="P505" s="101"/>
      <c r="Q505" s="99"/>
      <c r="R505" s="100"/>
      <c r="S505" s="99"/>
      <c r="T505" s="99"/>
      <c r="U505" s="99"/>
    </row>
    <row r="506" ht="12.75" customHeight="1">
      <c r="A506" s="99"/>
      <c r="B506" s="99"/>
      <c r="C506" s="99"/>
      <c r="D506" s="99"/>
      <c r="E506" s="50"/>
      <c r="F506" s="99"/>
      <c r="G506" s="99"/>
      <c r="H506" s="99"/>
      <c r="I506" s="99"/>
      <c r="J506" s="99"/>
      <c r="K506" s="99"/>
      <c r="L506" s="99"/>
      <c r="M506" s="100"/>
      <c r="N506" s="100"/>
      <c r="O506" s="99"/>
      <c r="P506" s="101"/>
      <c r="Q506" s="99"/>
      <c r="R506" s="100"/>
      <c r="S506" s="99"/>
      <c r="T506" s="99"/>
      <c r="U506" s="99"/>
    </row>
    <row r="507" ht="12.75" customHeight="1">
      <c r="A507" s="99"/>
      <c r="B507" s="99"/>
      <c r="C507" s="99"/>
      <c r="D507" s="99"/>
      <c r="E507" s="50"/>
      <c r="F507" s="99"/>
      <c r="G507" s="99"/>
      <c r="H507" s="99"/>
      <c r="I507" s="99"/>
      <c r="J507" s="99"/>
      <c r="K507" s="99"/>
      <c r="L507" s="99"/>
      <c r="M507" s="100"/>
      <c r="N507" s="100"/>
      <c r="O507" s="99"/>
      <c r="P507" s="101"/>
      <c r="Q507" s="99"/>
      <c r="R507" s="100"/>
      <c r="S507" s="99"/>
      <c r="T507" s="99"/>
      <c r="U507" s="99"/>
    </row>
    <row r="508" ht="12.75" customHeight="1">
      <c r="A508" s="99"/>
      <c r="B508" s="99"/>
      <c r="C508" s="99"/>
      <c r="D508" s="99"/>
      <c r="E508" s="50"/>
      <c r="F508" s="99"/>
      <c r="G508" s="99"/>
      <c r="H508" s="99"/>
      <c r="I508" s="99"/>
      <c r="J508" s="99"/>
      <c r="K508" s="99"/>
      <c r="L508" s="99"/>
      <c r="M508" s="100"/>
      <c r="N508" s="100"/>
      <c r="O508" s="99"/>
      <c r="P508" s="101"/>
      <c r="Q508" s="99"/>
      <c r="R508" s="100"/>
      <c r="S508" s="99"/>
      <c r="T508" s="99"/>
      <c r="U508" s="99"/>
    </row>
    <row r="509" ht="12.75" customHeight="1">
      <c r="A509" s="99"/>
      <c r="B509" s="99"/>
      <c r="C509" s="99"/>
      <c r="D509" s="99"/>
      <c r="E509" s="50"/>
      <c r="F509" s="99"/>
      <c r="G509" s="99"/>
      <c r="H509" s="99"/>
      <c r="I509" s="99"/>
      <c r="J509" s="99"/>
      <c r="K509" s="99"/>
      <c r="L509" s="99"/>
      <c r="M509" s="100"/>
      <c r="N509" s="100"/>
      <c r="O509" s="99"/>
      <c r="P509" s="101"/>
      <c r="Q509" s="99"/>
      <c r="R509" s="100"/>
      <c r="S509" s="99"/>
      <c r="T509" s="99"/>
      <c r="U509" s="99"/>
    </row>
    <row r="510" ht="12.75" customHeight="1">
      <c r="A510" s="99"/>
      <c r="B510" s="99"/>
      <c r="C510" s="99"/>
      <c r="D510" s="99"/>
      <c r="E510" s="50"/>
      <c r="F510" s="99"/>
      <c r="G510" s="99"/>
      <c r="H510" s="99"/>
      <c r="I510" s="99"/>
      <c r="J510" s="99"/>
      <c r="K510" s="99"/>
      <c r="L510" s="99"/>
      <c r="M510" s="100"/>
      <c r="N510" s="100"/>
      <c r="O510" s="99"/>
      <c r="P510" s="101"/>
      <c r="Q510" s="99"/>
      <c r="R510" s="100"/>
      <c r="S510" s="99"/>
      <c r="T510" s="99"/>
      <c r="U510" s="99"/>
    </row>
    <row r="511" ht="12.75" customHeight="1">
      <c r="A511" s="99"/>
      <c r="B511" s="99"/>
      <c r="C511" s="99"/>
      <c r="D511" s="99"/>
      <c r="E511" s="50"/>
      <c r="F511" s="99"/>
      <c r="G511" s="99"/>
      <c r="H511" s="99"/>
      <c r="I511" s="99"/>
      <c r="J511" s="99"/>
      <c r="K511" s="99"/>
      <c r="L511" s="99"/>
      <c r="M511" s="100"/>
      <c r="N511" s="100"/>
      <c r="O511" s="99"/>
      <c r="P511" s="101"/>
      <c r="Q511" s="99"/>
      <c r="R511" s="100"/>
      <c r="S511" s="99"/>
      <c r="T511" s="99"/>
      <c r="U511" s="99"/>
    </row>
    <row r="512" ht="12.75" customHeight="1">
      <c r="A512" s="99"/>
      <c r="B512" s="99"/>
      <c r="C512" s="99"/>
      <c r="D512" s="99"/>
      <c r="E512" s="50"/>
      <c r="F512" s="99"/>
      <c r="G512" s="99"/>
      <c r="H512" s="99"/>
      <c r="I512" s="99"/>
      <c r="J512" s="99"/>
      <c r="K512" s="99"/>
      <c r="L512" s="99"/>
      <c r="M512" s="100"/>
      <c r="N512" s="100"/>
      <c r="O512" s="99"/>
      <c r="P512" s="101"/>
      <c r="Q512" s="99"/>
      <c r="R512" s="100"/>
      <c r="S512" s="99"/>
      <c r="T512" s="99"/>
      <c r="U512" s="99"/>
    </row>
    <row r="513" ht="12.75" customHeight="1">
      <c r="A513" s="99"/>
      <c r="B513" s="99"/>
      <c r="C513" s="99"/>
      <c r="D513" s="99"/>
      <c r="E513" s="50"/>
      <c r="F513" s="99"/>
      <c r="G513" s="99"/>
      <c r="H513" s="99"/>
      <c r="I513" s="99"/>
      <c r="J513" s="99"/>
      <c r="K513" s="99"/>
      <c r="L513" s="99"/>
      <c r="M513" s="100"/>
      <c r="N513" s="100"/>
      <c r="O513" s="99"/>
      <c r="P513" s="101"/>
      <c r="Q513" s="99"/>
      <c r="R513" s="100"/>
      <c r="S513" s="99"/>
      <c r="T513" s="99"/>
      <c r="U513" s="99"/>
    </row>
    <row r="514" ht="12.75" customHeight="1">
      <c r="A514" s="99"/>
      <c r="B514" s="99"/>
      <c r="C514" s="99"/>
      <c r="D514" s="99"/>
      <c r="E514" s="50"/>
      <c r="F514" s="99"/>
      <c r="G514" s="99"/>
      <c r="H514" s="99"/>
      <c r="I514" s="99"/>
      <c r="J514" s="99"/>
      <c r="K514" s="99"/>
      <c r="L514" s="99"/>
      <c r="M514" s="100"/>
      <c r="N514" s="100"/>
      <c r="O514" s="99"/>
      <c r="P514" s="101"/>
      <c r="Q514" s="99"/>
      <c r="R514" s="100"/>
      <c r="S514" s="99"/>
      <c r="T514" s="99"/>
      <c r="U514" s="99"/>
    </row>
    <row r="515" ht="12.75" customHeight="1">
      <c r="A515" s="99"/>
      <c r="B515" s="99"/>
      <c r="C515" s="99"/>
      <c r="D515" s="99"/>
      <c r="E515" s="50"/>
      <c r="F515" s="99"/>
      <c r="G515" s="99"/>
      <c r="H515" s="99"/>
      <c r="I515" s="99"/>
      <c r="J515" s="99"/>
      <c r="K515" s="99"/>
      <c r="L515" s="99"/>
      <c r="M515" s="100"/>
      <c r="N515" s="100"/>
      <c r="O515" s="99"/>
      <c r="P515" s="101"/>
      <c r="Q515" s="99"/>
      <c r="R515" s="100"/>
      <c r="S515" s="99"/>
      <c r="T515" s="99"/>
      <c r="U515" s="99"/>
    </row>
    <row r="516" ht="12.75" customHeight="1">
      <c r="A516" s="99"/>
      <c r="B516" s="99"/>
      <c r="C516" s="99"/>
      <c r="D516" s="99"/>
      <c r="E516" s="50"/>
      <c r="F516" s="99"/>
      <c r="G516" s="99"/>
      <c r="H516" s="99"/>
      <c r="I516" s="99"/>
      <c r="J516" s="99"/>
      <c r="K516" s="99"/>
      <c r="L516" s="99"/>
      <c r="M516" s="100"/>
      <c r="N516" s="100"/>
      <c r="O516" s="99"/>
      <c r="P516" s="101"/>
      <c r="Q516" s="99"/>
      <c r="R516" s="100"/>
      <c r="S516" s="99"/>
      <c r="T516" s="99"/>
      <c r="U516" s="99"/>
    </row>
    <row r="517" ht="12.75" customHeight="1">
      <c r="A517" s="99"/>
      <c r="B517" s="99"/>
      <c r="C517" s="99"/>
      <c r="D517" s="99"/>
      <c r="E517" s="50"/>
      <c r="F517" s="99"/>
      <c r="G517" s="99"/>
      <c r="H517" s="99"/>
      <c r="I517" s="99"/>
      <c r="J517" s="99"/>
      <c r="K517" s="99"/>
      <c r="L517" s="99"/>
      <c r="M517" s="100"/>
      <c r="N517" s="100"/>
      <c r="O517" s="99"/>
      <c r="P517" s="101"/>
      <c r="Q517" s="99"/>
      <c r="R517" s="100"/>
      <c r="S517" s="99"/>
      <c r="T517" s="99"/>
      <c r="U517" s="99"/>
    </row>
    <row r="518" ht="12.75" customHeight="1">
      <c r="A518" s="99"/>
      <c r="B518" s="99"/>
      <c r="C518" s="99"/>
      <c r="D518" s="99"/>
      <c r="E518" s="50"/>
      <c r="F518" s="99"/>
      <c r="G518" s="99"/>
      <c r="H518" s="99"/>
      <c r="I518" s="99"/>
      <c r="J518" s="99"/>
      <c r="K518" s="99"/>
      <c r="L518" s="99"/>
      <c r="M518" s="100"/>
      <c r="N518" s="100"/>
      <c r="O518" s="99"/>
      <c r="P518" s="101"/>
      <c r="Q518" s="99"/>
      <c r="R518" s="100"/>
      <c r="S518" s="99"/>
      <c r="T518" s="99"/>
      <c r="U518" s="99"/>
    </row>
    <row r="519" ht="12.75" customHeight="1">
      <c r="A519" s="99"/>
      <c r="B519" s="99"/>
      <c r="C519" s="99"/>
      <c r="D519" s="99"/>
      <c r="E519" s="50"/>
      <c r="F519" s="99"/>
      <c r="G519" s="99"/>
      <c r="H519" s="99"/>
      <c r="I519" s="99"/>
      <c r="J519" s="99"/>
      <c r="K519" s="99"/>
      <c r="L519" s="99"/>
      <c r="M519" s="100"/>
      <c r="N519" s="100"/>
      <c r="O519" s="99"/>
      <c r="P519" s="101"/>
      <c r="Q519" s="99"/>
      <c r="R519" s="100"/>
      <c r="S519" s="99"/>
      <c r="T519" s="99"/>
      <c r="U519" s="99"/>
    </row>
    <row r="520" ht="12.75" customHeight="1">
      <c r="A520" s="99"/>
      <c r="B520" s="99"/>
      <c r="C520" s="99"/>
      <c r="D520" s="99"/>
      <c r="E520" s="50"/>
      <c r="F520" s="99"/>
      <c r="G520" s="99"/>
      <c r="H520" s="99"/>
      <c r="I520" s="99"/>
      <c r="J520" s="99"/>
      <c r="K520" s="99"/>
      <c r="L520" s="99"/>
      <c r="M520" s="100"/>
      <c r="N520" s="100"/>
      <c r="O520" s="99"/>
      <c r="P520" s="101"/>
      <c r="Q520" s="99"/>
      <c r="R520" s="100"/>
      <c r="S520" s="99"/>
      <c r="T520" s="99"/>
      <c r="U520" s="99"/>
    </row>
    <row r="521" ht="12.75" customHeight="1">
      <c r="A521" s="99"/>
      <c r="B521" s="99"/>
      <c r="C521" s="99"/>
      <c r="D521" s="99"/>
      <c r="E521" s="50"/>
      <c r="F521" s="99"/>
      <c r="G521" s="99"/>
      <c r="H521" s="99"/>
      <c r="I521" s="99"/>
      <c r="J521" s="99"/>
      <c r="K521" s="99"/>
      <c r="L521" s="99"/>
      <c r="M521" s="100"/>
      <c r="N521" s="100"/>
      <c r="O521" s="99"/>
      <c r="P521" s="101"/>
      <c r="Q521" s="99"/>
      <c r="R521" s="100"/>
      <c r="S521" s="99"/>
      <c r="T521" s="99"/>
      <c r="U521" s="99"/>
    </row>
    <row r="522" ht="12.75" customHeight="1">
      <c r="A522" s="99"/>
      <c r="B522" s="99"/>
      <c r="C522" s="99"/>
      <c r="D522" s="99"/>
      <c r="E522" s="50"/>
      <c r="F522" s="99"/>
      <c r="G522" s="99"/>
      <c r="H522" s="99"/>
      <c r="I522" s="99"/>
      <c r="J522" s="99"/>
      <c r="K522" s="99"/>
      <c r="L522" s="99"/>
      <c r="M522" s="100"/>
      <c r="N522" s="100"/>
      <c r="O522" s="99"/>
      <c r="P522" s="101"/>
      <c r="Q522" s="99"/>
      <c r="R522" s="100"/>
      <c r="S522" s="99"/>
      <c r="T522" s="99"/>
      <c r="U522" s="99"/>
    </row>
    <row r="523" ht="12.75" customHeight="1">
      <c r="A523" s="99"/>
      <c r="B523" s="99"/>
      <c r="C523" s="99"/>
      <c r="D523" s="99"/>
      <c r="E523" s="50"/>
      <c r="F523" s="99"/>
      <c r="G523" s="99"/>
      <c r="H523" s="99"/>
      <c r="I523" s="99"/>
      <c r="J523" s="99"/>
      <c r="K523" s="99"/>
      <c r="L523" s="99"/>
      <c r="M523" s="100"/>
      <c r="N523" s="100"/>
      <c r="O523" s="99"/>
      <c r="P523" s="101"/>
      <c r="Q523" s="99"/>
      <c r="R523" s="100"/>
      <c r="S523" s="99"/>
      <c r="T523" s="99"/>
      <c r="U523" s="99"/>
    </row>
    <row r="524" ht="12.75" customHeight="1">
      <c r="A524" s="99"/>
      <c r="B524" s="99"/>
      <c r="C524" s="99"/>
      <c r="D524" s="99"/>
      <c r="E524" s="50"/>
      <c r="F524" s="99"/>
      <c r="G524" s="99"/>
      <c r="H524" s="99"/>
      <c r="I524" s="99"/>
      <c r="J524" s="99"/>
      <c r="K524" s="99"/>
      <c r="L524" s="99"/>
      <c r="M524" s="100"/>
      <c r="N524" s="100"/>
      <c r="O524" s="99"/>
      <c r="P524" s="101"/>
      <c r="Q524" s="99"/>
      <c r="R524" s="100"/>
      <c r="S524" s="99"/>
      <c r="T524" s="99"/>
      <c r="U524" s="99"/>
    </row>
    <row r="525" ht="12.75" customHeight="1">
      <c r="A525" s="99"/>
      <c r="B525" s="99"/>
      <c r="C525" s="99"/>
      <c r="D525" s="99"/>
      <c r="E525" s="50"/>
      <c r="F525" s="99"/>
      <c r="G525" s="99"/>
      <c r="H525" s="99"/>
      <c r="I525" s="99"/>
      <c r="J525" s="99"/>
      <c r="K525" s="99"/>
      <c r="L525" s="99"/>
      <c r="M525" s="100"/>
      <c r="N525" s="100"/>
      <c r="O525" s="99"/>
      <c r="P525" s="101"/>
      <c r="Q525" s="99"/>
      <c r="R525" s="100"/>
      <c r="S525" s="99"/>
      <c r="T525" s="99"/>
      <c r="U525" s="99"/>
    </row>
    <row r="526" ht="12.75" customHeight="1">
      <c r="A526" s="99"/>
      <c r="B526" s="99"/>
      <c r="C526" s="99"/>
      <c r="D526" s="99"/>
      <c r="E526" s="50"/>
      <c r="F526" s="99"/>
      <c r="G526" s="99"/>
      <c r="H526" s="99"/>
      <c r="I526" s="99"/>
      <c r="J526" s="99"/>
      <c r="K526" s="99"/>
      <c r="L526" s="99"/>
      <c r="M526" s="100"/>
      <c r="N526" s="100"/>
      <c r="O526" s="99"/>
      <c r="P526" s="101"/>
      <c r="Q526" s="99"/>
      <c r="R526" s="100"/>
      <c r="S526" s="99"/>
      <c r="T526" s="99"/>
      <c r="U526" s="99"/>
    </row>
    <row r="527" ht="12.75" customHeight="1">
      <c r="A527" s="99"/>
      <c r="B527" s="99"/>
      <c r="C527" s="99"/>
      <c r="D527" s="99"/>
      <c r="E527" s="50"/>
      <c r="F527" s="99"/>
      <c r="G527" s="99"/>
      <c r="H527" s="99"/>
      <c r="I527" s="99"/>
      <c r="J527" s="99"/>
      <c r="K527" s="99"/>
      <c r="L527" s="99"/>
      <c r="M527" s="100"/>
      <c r="N527" s="100"/>
      <c r="O527" s="99"/>
      <c r="P527" s="101"/>
      <c r="Q527" s="99"/>
      <c r="R527" s="100"/>
      <c r="S527" s="99"/>
      <c r="T527" s="99"/>
      <c r="U527" s="99"/>
    </row>
    <row r="528" ht="12.75" customHeight="1">
      <c r="A528" s="99"/>
      <c r="B528" s="99"/>
      <c r="C528" s="99"/>
      <c r="D528" s="99"/>
      <c r="E528" s="50"/>
      <c r="F528" s="99"/>
      <c r="G528" s="99"/>
      <c r="H528" s="99"/>
      <c r="I528" s="99"/>
      <c r="J528" s="99"/>
      <c r="K528" s="99"/>
      <c r="L528" s="99"/>
      <c r="M528" s="100"/>
      <c r="N528" s="100"/>
      <c r="O528" s="99"/>
      <c r="P528" s="101"/>
      <c r="Q528" s="99"/>
      <c r="R528" s="100"/>
      <c r="S528" s="99"/>
      <c r="T528" s="99"/>
      <c r="U528" s="99"/>
    </row>
    <row r="529" ht="12.75" customHeight="1">
      <c r="A529" s="99"/>
      <c r="B529" s="99"/>
      <c r="C529" s="99"/>
      <c r="D529" s="99"/>
      <c r="E529" s="50"/>
      <c r="F529" s="99"/>
      <c r="G529" s="99"/>
      <c r="H529" s="99"/>
      <c r="I529" s="99"/>
      <c r="J529" s="99"/>
      <c r="K529" s="99"/>
      <c r="L529" s="99"/>
      <c r="M529" s="100"/>
      <c r="N529" s="100"/>
      <c r="O529" s="99"/>
      <c r="P529" s="101"/>
      <c r="Q529" s="99"/>
      <c r="R529" s="100"/>
      <c r="S529" s="99"/>
      <c r="T529" s="99"/>
      <c r="U529" s="99"/>
    </row>
    <row r="530" ht="12.75" customHeight="1">
      <c r="A530" s="99"/>
      <c r="B530" s="99"/>
      <c r="C530" s="99"/>
      <c r="D530" s="99"/>
      <c r="E530" s="50"/>
      <c r="F530" s="99"/>
      <c r="G530" s="99"/>
      <c r="H530" s="99"/>
      <c r="I530" s="99"/>
      <c r="J530" s="99"/>
      <c r="K530" s="99"/>
      <c r="L530" s="99"/>
      <c r="M530" s="100"/>
      <c r="N530" s="100"/>
      <c r="O530" s="99"/>
      <c r="P530" s="101"/>
      <c r="Q530" s="99"/>
      <c r="R530" s="100"/>
      <c r="S530" s="99"/>
      <c r="T530" s="99"/>
      <c r="U530" s="99"/>
    </row>
    <row r="531" ht="12.75" customHeight="1">
      <c r="A531" s="99"/>
      <c r="B531" s="99"/>
      <c r="C531" s="99"/>
      <c r="D531" s="99"/>
      <c r="E531" s="50"/>
      <c r="F531" s="99"/>
      <c r="G531" s="99"/>
      <c r="H531" s="99"/>
      <c r="I531" s="99"/>
      <c r="J531" s="99"/>
      <c r="K531" s="99"/>
      <c r="L531" s="99"/>
      <c r="M531" s="100"/>
      <c r="N531" s="100"/>
      <c r="O531" s="99"/>
      <c r="P531" s="101"/>
      <c r="Q531" s="99"/>
      <c r="R531" s="100"/>
      <c r="S531" s="99"/>
      <c r="T531" s="99"/>
      <c r="U531" s="99"/>
    </row>
    <row r="532" ht="12.75" customHeight="1">
      <c r="A532" s="99"/>
      <c r="B532" s="99"/>
      <c r="C532" s="99"/>
      <c r="D532" s="99"/>
      <c r="E532" s="50"/>
      <c r="F532" s="99"/>
      <c r="G532" s="99"/>
      <c r="H532" s="99"/>
      <c r="I532" s="99"/>
      <c r="J532" s="99"/>
      <c r="K532" s="99"/>
      <c r="L532" s="99"/>
      <c r="M532" s="100"/>
      <c r="N532" s="100"/>
      <c r="O532" s="99"/>
      <c r="P532" s="101"/>
      <c r="Q532" s="99"/>
      <c r="R532" s="100"/>
      <c r="S532" s="99"/>
      <c r="T532" s="99"/>
      <c r="U532" s="99"/>
    </row>
    <row r="533" ht="12.75" customHeight="1">
      <c r="A533" s="99"/>
      <c r="B533" s="99"/>
      <c r="C533" s="99"/>
      <c r="D533" s="99"/>
      <c r="E533" s="50"/>
      <c r="F533" s="99"/>
      <c r="G533" s="99"/>
      <c r="H533" s="99"/>
      <c r="I533" s="99"/>
      <c r="J533" s="99"/>
      <c r="K533" s="99"/>
      <c r="L533" s="99"/>
      <c r="M533" s="100"/>
      <c r="N533" s="100"/>
      <c r="O533" s="99"/>
      <c r="P533" s="101"/>
      <c r="Q533" s="99"/>
      <c r="R533" s="100"/>
      <c r="S533" s="99"/>
      <c r="T533" s="99"/>
      <c r="U533" s="99"/>
    </row>
    <row r="534" ht="12.75" customHeight="1">
      <c r="A534" s="99"/>
      <c r="B534" s="99"/>
      <c r="C534" s="99"/>
      <c r="D534" s="99"/>
      <c r="E534" s="50"/>
      <c r="F534" s="99"/>
      <c r="G534" s="99"/>
      <c r="H534" s="99"/>
      <c r="I534" s="99"/>
      <c r="J534" s="99"/>
      <c r="K534" s="99"/>
      <c r="L534" s="99"/>
      <c r="M534" s="100"/>
      <c r="N534" s="100"/>
      <c r="O534" s="99"/>
      <c r="P534" s="101"/>
      <c r="Q534" s="99"/>
      <c r="R534" s="100"/>
      <c r="S534" s="99"/>
      <c r="T534" s="99"/>
      <c r="U534" s="99"/>
    </row>
    <row r="535" ht="12.75" customHeight="1">
      <c r="A535" s="99"/>
      <c r="B535" s="99"/>
      <c r="C535" s="99"/>
      <c r="D535" s="99"/>
      <c r="E535" s="50"/>
      <c r="F535" s="99"/>
      <c r="G535" s="99"/>
      <c r="H535" s="99"/>
      <c r="I535" s="99"/>
      <c r="J535" s="99"/>
      <c r="K535" s="99"/>
      <c r="L535" s="99"/>
      <c r="M535" s="100"/>
      <c r="N535" s="100"/>
      <c r="O535" s="99"/>
      <c r="P535" s="101"/>
      <c r="Q535" s="99"/>
      <c r="R535" s="100"/>
      <c r="S535" s="99"/>
      <c r="T535" s="99"/>
      <c r="U535" s="99"/>
    </row>
    <row r="536" ht="12.75" customHeight="1">
      <c r="A536" s="99"/>
      <c r="B536" s="99"/>
      <c r="C536" s="99"/>
      <c r="D536" s="99"/>
      <c r="E536" s="50"/>
      <c r="F536" s="99"/>
      <c r="G536" s="99"/>
      <c r="H536" s="99"/>
      <c r="I536" s="99"/>
      <c r="J536" s="99"/>
      <c r="K536" s="99"/>
      <c r="L536" s="99"/>
      <c r="M536" s="100"/>
      <c r="N536" s="100"/>
      <c r="O536" s="99"/>
      <c r="P536" s="101"/>
      <c r="Q536" s="99"/>
      <c r="R536" s="100"/>
      <c r="S536" s="99"/>
      <c r="T536" s="99"/>
      <c r="U536" s="99"/>
    </row>
    <row r="537" ht="12.75" customHeight="1">
      <c r="A537" s="99"/>
      <c r="B537" s="99"/>
      <c r="C537" s="99"/>
      <c r="D537" s="99"/>
      <c r="E537" s="50"/>
      <c r="F537" s="99"/>
      <c r="G537" s="99"/>
      <c r="H537" s="99"/>
      <c r="I537" s="99"/>
      <c r="J537" s="99"/>
      <c r="K537" s="99"/>
      <c r="L537" s="99"/>
      <c r="M537" s="100"/>
      <c r="N537" s="100"/>
      <c r="O537" s="99"/>
      <c r="P537" s="101"/>
      <c r="Q537" s="99"/>
      <c r="R537" s="100"/>
      <c r="S537" s="99"/>
      <c r="T537" s="99"/>
      <c r="U537" s="99"/>
    </row>
    <row r="538" ht="12.75" customHeight="1">
      <c r="A538" s="99"/>
      <c r="B538" s="99"/>
      <c r="C538" s="99"/>
      <c r="D538" s="99"/>
      <c r="E538" s="50"/>
      <c r="F538" s="99"/>
      <c r="G538" s="99"/>
      <c r="H538" s="99"/>
      <c r="I538" s="99"/>
      <c r="J538" s="99"/>
      <c r="K538" s="99"/>
      <c r="L538" s="99"/>
      <c r="M538" s="100"/>
      <c r="N538" s="100"/>
      <c r="O538" s="99"/>
      <c r="P538" s="101"/>
      <c r="Q538" s="99"/>
      <c r="R538" s="100"/>
      <c r="S538" s="99"/>
      <c r="T538" s="99"/>
      <c r="U538" s="99"/>
    </row>
    <row r="539" ht="12.75" customHeight="1">
      <c r="A539" s="99"/>
      <c r="B539" s="99"/>
      <c r="C539" s="99"/>
      <c r="D539" s="99"/>
      <c r="E539" s="50"/>
      <c r="F539" s="99"/>
      <c r="G539" s="99"/>
      <c r="H539" s="99"/>
      <c r="I539" s="99"/>
      <c r="J539" s="99"/>
      <c r="K539" s="99"/>
      <c r="L539" s="99"/>
      <c r="M539" s="100"/>
      <c r="N539" s="100"/>
      <c r="O539" s="99"/>
      <c r="P539" s="101"/>
      <c r="Q539" s="99"/>
      <c r="R539" s="100"/>
      <c r="S539" s="99"/>
      <c r="T539" s="99"/>
      <c r="U539" s="99"/>
    </row>
    <row r="540" ht="12.75" customHeight="1">
      <c r="A540" s="99"/>
      <c r="B540" s="99"/>
      <c r="C540" s="99"/>
      <c r="D540" s="99"/>
      <c r="E540" s="50"/>
      <c r="F540" s="99"/>
      <c r="G540" s="99"/>
      <c r="H540" s="99"/>
      <c r="I540" s="99"/>
      <c r="J540" s="99"/>
      <c r="K540" s="99"/>
      <c r="L540" s="99"/>
      <c r="M540" s="100"/>
      <c r="N540" s="100"/>
      <c r="O540" s="99"/>
      <c r="P540" s="101"/>
      <c r="Q540" s="99"/>
      <c r="R540" s="100"/>
      <c r="S540" s="99"/>
      <c r="T540" s="99"/>
      <c r="U540" s="99"/>
    </row>
    <row r="541" ht="12.75" customHeight="1">
      <c r="A541" s="99"/>
      <c r="B541" s="99"/>
      <c r="C541" s="99"/>
      <c r="D541" s="99"/>
      <c r="E541" s="50"/>
      <c r="F541" s="99"/>
      <c r="G541" s="99"/>
      <c r="H541" s="99"/>
      <c r="I541" s="99"/>
      <c r="J541" s="99"/>
      <c r="K541" s="99"/>
      <c r="L541" s="99"/>
      <c r="M541" s="100"/>
      <c r="N541" s="100"/>
      <c r="O541" s="99"/>
      <c r="P541" s="101"/>
      <c r="Q541" s="99"/>
      <c r="R541" s="100"/>
      <c r="S541" s="99"/>
      <c r="T541" s="99"/>
      <c r="U541" s="99"/>
    </row>
    <row r="542" ht="12.75" customHeight="1">
      <c r="A542" s="99"/>
      <c r="B542" s="99"/>
      <c r="C542" s="99"/>
      <c r="D542" s="99"/>
      <c r="E542" s="50"/>
      <c r="F542" s="99"/>
      <c r="G542" s="99"/>
      <c r="H542" s="99"/>
      <c r="I542" s="99"/>
      <c r="J542" s="99"/>
      <c r="K542" s="99"/>
      <c r="L542" s="99"/>
      <c r="M542" s="100"/>
      <c r="N542" s="100"/>
      <c r="O542" s="99"/>
      <c r="P542" s="101"/>
      <c r="Q542" s="99"/>
      <c r="R542" s="100"/>
      <c r="S542" s="99"/>
      <c r="T542" s="99"/>
      <c r="U542" s="99"/>
    </row>
    <row r="543" ht="12.75" customHeight="1">
      <c r="A543" s="99"/>
      <c r="B543" s="99"/>
      <c r="C543" s="99"/>
      <c r="D543" s="99"/>
      <c r="E543" s="50"/>
      <c r="F543" s="99"/>
      <c r="G543" s="99"/>
      <c r="H543" s="99"/>
      <c r="I543" s="99"/>
      <c r="J543" s="99"/>
      <c r="K543" s="99"/>
      <c r="L543" s="99"/>
      <c r="M543" s="100"/>
      <c r="N543" s="100"/>
      <c r="O543" s="99"/>
      <c r="P543" s="101"/>
      <c r="Q543" s="99"/>
      <c r="R543" s="100"/>
      <c r="S543" s="99"/>
      <c r="T543" s="99"/>
      <c r="U543" s="99"/>
    </row>
    <row r="544" ht="12.75" customHeight="1">
      <c r="A544" s="99"/>
      <c r="B544" s="99"/>
      <c r="C544" s="99"/>
      <c r="D544" s="99"/>
      <c r="E544" s="50"/>
      <c r="F544" s="99"/>
      <c r="G544" s="99"/>
      <c r="H544" s="99"/>
      <c r="I544" s="99"/>
      <c r="J544" s="99"/>
      <c r="K544" s="99"/>
      <c r="L544" s="99"/>
      <c r="M544" s="100"/>
      <c r="N544" s="100"/>
      <c r="O544" s="99"/>
      <c r="P544" s="101"/>
      <c r="Q544" s="99"/>
      <c r="R544" s="100"/>
      <c r="S544" s="99"/>
      <c r="T544" s="99"/>
      <c r="U544" s="99"/>
    </row>
    <row r="545" ht="12.75" customHeight="1">
      <c r="A545" s="99"/>
      <c r="B545" s="99"/>
      <c r="C545" s="99"/>
      <c r="D545" s="99"/>
      <c r="E545" s="50"/>
      <c r="F545" s="99"/>
      <c r="G545" s="99"/>
      <c r="H545" s="99"/>
      <c r="I545" s="99"/>
      <c r="J545" s="99"/>
      <c r="K545" s="99"/>
      <c r="L545" s="99"/>
      <c r="M545" s="100"/>
      <c r="N545" s="100"/>
      <c r="O545" s="99"/>
      <c r="P545" s="101"/>
      <c r="Q545" s="99"/>
      <c r="R545" s="100"/>
      <c r="S545" s="99"/>
      <c r="T545" s="99"/>
      <c r="U545" s="99"/>
    </row>
    <row r="546" ht="12.75" customHeight="1">
      <c r="A546" s="99"/>
      <c r="B546" s="99"/>
      <c r="C546" s="99"/>
      <c r="D546" s="99"/>
      <c r="E546" s="50"/>
      <c r="F546" s="99"/>
      <c r="G546" s="99"/>
      <c r="H546" s="99"/>
      <c r="I546" s="99"/>
      <c r="J546" s="99"/>
      <c r="K546" s="99"/>
      <c r="L546" s="99"/>
      <c r="M546" s="100"/>
      <c r="N546" s="100"/>
      <c r="O546" s="99"/>
      <c r="P546" s="101"/>
      <c r="Q546" s="99"/>
      <c r="R546" s="100"/>
      <c r="S546" s="99"/>
      <c r="T546" s="99"/>
      <c r="U546" s="99"/>
    </row>
    <row r="547" ht="12.75" customHeight="1">
      <c r="A547" s="99"/>
      <c r="B547" s="99"/>
      <c r="C547" s="99"/>
      <c r="D547" s="99"/>
      <c r="E547" s="50"/>
      <c r="F547" s="99"/>
      <c r="G547" s="99"/>
      <c r="H547" s="99"/>
      <c r="I547" s="99"/>
      <c r="J547" s="99"/>
      <c r="K547" s="99"/>
      <c r="L547" s="99"/>
      <c r="M547" s="100"/>
      <c r="N547" s="100"/>
      <c r="O547" s="99"/>
      <c r="P547" s="101"/>
      <c r="Q547" s="99"/>
      <c r="R547" s="100"/>
      <c r="S547" s="99"/>
      <c r="T547" s="99"/>
      <c r="U547" s="99"/>
    </row>
    <row r="548" ht="12.75" customHeight="1">
      <c r="A548" s="99"/>
      <c r="B548" s="99"/>
      <c r="C548" s="99"/>
      <c r="D548" s="99"/>
      <c r="E548" s="50"/>
      <c r="F548" s="99"/>
      <c r="G548" s="99"/>
      <c r="H548" s="99"/>
      <c r="I548" s="99"/>
      <c r="J548" s="99"/>
      <c r="K548" s="99"/>
      <c r="L548" s="99"/>
      <c r="M548" s="100"/>
      <c r="N548" s="100"/>
      <c r="O548" s="99"/>
      <c r="P548" s="101"/>
      <c r="Q548" s="99"/>
      <c r="R548" s="100"/>
      <c r="S548" s="99"/>
      <c r="T548" s="99"/>
      <c r="U548" s="99"/>
    </row>
    <row r="549" ht="12.75" customHeight="1">
      <c r="A549" s="99"/>
      <c r="B549" s="99"/>
      <c r="C549" s="99"/>
      <c r="D549" s="99"/>
      <c r="E549" s="50"/>
      <c r="F549" s="99"/>
      <c r="G549" s="99"/>
      <c r="H549" s="99"/>
      <c r="I549" s="99"/>
      <c r="J549" s="99"/>
      <c r="K549" s="99"/>
      <c r="L549" s="99"/>
      <c r="M549" s="100"/>
      <c r="N549" s="100"/>
      <c r="O549" s="99"/>
      <c r="P549" s="101"/>
      <c r="Q549" s="99"/>
      <c r="R549" s="100"/>
      <c r="S549" s="99"/>
      <c r="T549" s="99"/>
      <c r="U549" s="99"/>
    </row>
    <row r="550" ht="12.75" customHeight="1">
      <c r="A550" s="99"/>
      <c r="B550" s="99"/>
      <c r="C550" s="99"/>
      <c r="D550" s="99"/>
      <c r="E550" s="50"/>
      <c r="F550" s="99"/>
      <c r="G550" s="99"/>
      <c r="H550" s="99"/>
      <c r="I550" s="99"/>
      <c r="J550" s="99"/>
      <c r="K550" s="99"/>
      <c r="L550" s="99"/>
      <c r="M550" s="100"/>
      <c r="N550" s="100"/>
      <c r="O550" s="99"/>
      <c r="P550" s="101"/>
      <c r="Q550" s="99"/>
      <c r="R550" s="100"/>
      <c r="S550" s="99"/>
      <c r="T550" s="99"/>
      <c r="U550" s="99"/>
    </row>
    <row r="551" ht="12.75" customHeight="1">
      <c r="A551" s="99"/>
      <c r="B551" s="99"/>
      <c r="C551" s="99"/>
      <c r="D551" s="99"/>
      <c r="E551" s="50"/>
      <c r="F551" s="99"/>
      <c r="G551" s="99"/>
      <c r="H551" s="99"/>
      <c r="I551" s="99"/>
      <c r="J551" s="99"/>
      <c r="K551" s="99"/>
      <c r="L551" s="99"/>
      <c r="M551" s="100"/>
      <c r="N551" s="100"/>
      <c r="O551" s="99"/>
      <c r="P551" s="101"/>
      <c r="Q551" s="99"/>
      <c r="R551" s="100"/>
      <c r="S551" s="99"/>
      <c r="T551" s="99"/>
      <c r="U551" s="99"/>
    </row>
    <row r="552" ht="12.75" customHeight="1">
      <c r="A552" s="99"/>
      <c r="B552" s="99"/>
      <c r="C552" s="99"/>
      <c r="D552" s="99"/>
      <c r="E552" s="50"/>
      <c r="F552" s="99"/>
      <c r="G552" s="99"/>
      <c r="H552" s="99"/>
      <c r="I552" s="99"/>
      <c r="J552" s="99"/>
      <c r="K552" s="99"/>
      <c r="L552" s="99"/>
      <c r="M552" s="100"/>
      <c r="N552" s="100"/>
      <c r="O552" s="99"/>
      <c r="P552" s="101"/>
      <c r="Q552" s="99"/>
      <c r="R552" s="100"/>
      <c r="S552" s="99"/>
      <c r="T552" s="99"/>
      <c r="U552" s="99"/>
    </row>
    <row r="553" ht="12.75" customHeight="1">
      <c r="A553" s="99"/>
      <c r="B553" s="99"/>
      <c r="C553" s="99"/>
      <c r="D553" s="99"/>
      <c r="E553" s="50"/>
      <c r="F553" s="99"/>
      <c r="G553" s="99"/>
      <c r="H553" s="99"/>
      <c r="I553" s="99"/>
      <c r="J553" s="99"/>
      <c r="K553" s="99"/>
      <c r="L553" s="99"/>
      <c r="M553" s="100"/>
      <c r="N553" s="100"/>
      <c r="O553" s="99"/>
      <c r="P553" s="101"/>
      <c r="Q553" s="99"/>
      <c r="R553" s="100"/>
      <c r="S553" s="99"/>
      <c r="T553" s="99"/>
      <c r="U553" s="99"/>
    </row>
    <row r="554" ht="12.75" customHeight="1">
      <c r="A554" s="99"/>
      <c r="B554" s="99"/>
      <c r="C554" s="99"/>
      <c r="D554" s="99"/>
      <c r="E554" s="50"/>
      <c r="F554" s="99"/>
      <c r="G554" s="99"/>
      <c r="H554" s="99"/>
      <c r="I554" s="99"/>
      <c r="J554" s="99"/>
      <c r="K554" s="99"/>
      <c r="L554" s="99"/>
      <c r="M554" s="100"/>
      <c r="N554" s="100"/>
      <c r="O554" s="99"/>
      <c r="P554" s="101"/>
      <c r="Q554" s="99"/>
      <c r="R554" s="100"/>
      <c r="S554" s="99"/>
      <c r="T554" s="99"/>
      <c r="U554" s="99"/>
    </row>
    <row r="555" ht="12.75" customHeight="1">
      <c r="A555" s="99"/>
      <c r="B555" s="99"/>
      <c r="C555" s="99"/>
      <c r="D555" s="99"/>
      <c r="E555" s="50"/>
      <c r="F555" s="99"/>
      <c r="G555" s="99"/>
      <c r="H555" s="99"/>
      <c r="I555" s="99"/>
      <c r="J555" s="99"/>
      <c r="K555" s="99"/>
      <c r="L555" s="99"/>
      <c r="M555" s="100"/>
      <c r="N555" s="100"/>
      <c r="O555" s="99"/>
      <c r="P555" s="101"/>
      <c r="Q555" s="99"/>
      <c r="R555" s="100"/>
      <c r="S555" s="99"/>
      <c r="T555" s="99"/>
      <c r="U555" s="99"/>
    </row>
    <row r="556" ht="12.75" customHeight="1">
      <c r="A556" s="99"/>
      <c r="B556" s="99"/>
      <c r="C556" s="99"/>
      <c r="D556" s="99"/>
      <c r="E556" s="50"/>
      <c r="F556" s="99"/>
      <c r="G556" s="99"/>
      <c r="H556" s="99"/>
      <c r="I556" s="99"/>
      <c r="J556" s="99"/>
      <c r="K556" s="99"/>
      <c r="L556" s="99"/>
      <c r="M556" s="100"/>
      <c r="N556" s="100"/>
      <c r="O556" s="99"/>
      <c r="P556" s="101"/>
      <c r="Q556" s="99"/>
      <c r="R556" s="100"/>
      <c r="S556" s="99"/>
      <c r="T556" s="99"/>
      <c r="U556" s="99"/>
    </row>
    <row r="557" ht="12.75" customHeight="1">
      <c r="A557" s="99"/>
      <c r="B557" s="99"/>
      <c r="C557" s="99"/>
      <c r="D557" s="99"/>
      <c r="E557" s="50"/>
      <c r="F557" s="99"/>
      <c r="G557" s="99"/>
      <c r="H557" s="99"/>
      <c r="I557" s="99"/>
      <c r="J557" s="99"/>
      <c r="K557" s="99"/>
      <c r="L557" s="99"/>
      <c r="M557" s="100"/>
      <c r="N557" s="100"/>
      <c r="O557" s="99"/>
      <c r="P557" s="101"/>
      <c r="Q557" s="99"/>
      <c r="R557" s="100"/>
      <c r="S557" s="99"/>
      <c r="T557" s="99"/>
      <c r="U557" s="99"/>
    </row>
    <row r="558" ht="12.75" customHeight="1">
      <c r="A558" s="99"/>
      <c r="B558" s="99"/>
      <c r="C558" s="99"/>
      <c r="D558" s="99"/>
      <c r="E558" s="50"/>
      <c r="F558" s="99"/>
      <c r="G558" s="99"/>
      <c r="H558" s="99"/>
      <c r="I558" s="99"/>
      <c r="J558" s="99"/>
      <c r="K558" s="99"/>
      <c r="L558" s="99"/>
      <c r="M558" s="100"/>
      <c r="N558" s="100"/>
      <c r="O558" s="99"/>
      <c r="P558" s="101"/>
      <c r="Q558" s="99"/>
      <c r="R558" s="100"/>
      <c r="S558" s="99"/>
      <c r="T558" s="99"/>
      <c r="U558" s="99"/>
    </row>
    <row r="559" ht="12.75" customHeight="1">
      <c r="A559" s="99"/>
      <c r="B559" s="99"/>
      <c r="C559" s="99"/>
      <c r="D559" s="99"/>
      <c r="E559" s="50"/>
      <c r="F559" s="99"/>
      <c r="G559" s="99"/>
      <c r="H559" s="99"/>
      <c r="I559" s="99"/>
      <c r="J559" s="99"/>
      <c r="K559" s="99"/>
      <c r="L559" s="99"/>
      <c r="M559" s="100"/>
      <c r="N559" s="100"/>
      <c r="O559" s="99"/>
      <c r="P559" s="101"/>
      <c r="Q559" s="99"/>
      <c r="R559" s="100"/>
      <c r="S559" s="99"/>
      <c r="T559" s="99"/>
      <c r="U559" s="99"/>
    </row>
    <row r="560" ht="12.75" customHeight="1">
      <c r="A560" s="99"/>
      <c r="B560" s="99"/>
      <c r="C560" s="99"/>
      <c r="D560" s="99"/>
      <c r="E560" s="50"/>
      <c r="F560" s="99"/>
      <c r="G560" s="99"/>
      <c r="H560" s="99"/>
      <c r="I560" s="99"/>
      <c r="J560" s="99"/>
      <c r="K560" s="99"/>
      <c r="L560" s="99"/>
      <c r="M560" s="100"/>
      <c r="N560" s="100"/>
      <c r="O560" s="99"/>
      <c r="P560" s="101"/>
      <c r="Q560" s="99"/>
      <c r="R560" s="100"/>
      <c r="S560" s="99"/>
      <c r="T560" s="99"/>
      <c r="U560" s="99"/>
    </row>
    <row r="561" ht="12.75" customHeight="1">
      <c r="A561" s="99"/>
      <c r="B561" s="99"/>
      <c r="C561" s="99"/>
      <c r="D561" s="99"/>
      <c r="E561" s="50"/>
      <c r="F561" s="99"/>
      <c r="G561" s="99"/>
      <c r="H561" s="99"/>
      <c r="I561" s="99"/>
      <c r="J561" s="99"/>
      <c r="K561" s="99"/>
      <c r="L561" s="99"/>
      <c r="M561" s="100"/>
      <c r="N561" s="100"/>
      <c r="O561" s="99"/>
      <c r="P561" s="101"/>
      <c r="Q561" s="99"/>
      <c r="R561" s="100"/>
      <c r="S561" s="99"/>
      <c r="T561" s="99"/>
      <c r="U561" s="99"/>
    </row>
    <row r="562" ht="12.75" customHeight="1">
      <c r="A562" s="99"/>
      <c r="B562" s="99"/>
      <c r="C562" s="99"/>
      <c r="D562" s="99"/>
      <c r="E562" s="50"/>
      <c r="F562" s="99"/>
      <c r="G562" s="99"/>
      <c r="H562" s="99"/>
      <c r="I562" s="99"/>
      <c r="J562" s="99"/>
      <c r="K562" s="99"/>
      <c r="L562" s="99"/>
      <c r="M562" s="100"/>
      <c r="N562" s="100"/>
      <c r="O562" s="99"/>
      <c r="P562" s="101"/>
      <c r="Q562" s="99"/>
      <c r="R562" s="100"/>
      <c r="S562" s="99"/>
      <c r="T562" s="99"/>
      <c r="U562" s="99"/>
    </row>
    <row r="563" ht="12.75" customHeight="1">
      <c r="A563" s="99"/>
      <c r="B563" s="99"/>
      <c r="C563" s="99"/>
      <c r="D563" s="99"/>
      <c r="E563" s="50"/>
      <c r="F563" s="99"/>
      <c r="G563" s="99"/>
      <c r="H563" s="99"/>
      <c r="I563" s="99"/>
      <c r="J563" s="99"/>
      <c r="K563" s="99"/>
      <c r="L563" s="99"/>
      <c r="M563" s="100"/>
      <c r="N563" s="100"/>
      <c r="O563" s="99"/>
      <c r="P563" s="101"/>
      <c r="Q563" s="99"/>
      <c r="R563" s="100"/>
      <c r="S563" s="99"/>
      <c r="T563" s="99"/>
      <c r="U563" s="99"/>
    </row>
    <row r="564" ht="12.75" customHeight="1">
      <c r="A564" s="99"/>
      <c r="B564" s="99"/>
      <c r="C564" s="99"/>
      <c r="D564" s="99"/>
      <c r="E564" s="50"/>
      <c r="F564" s="99"/>
      <c r="G564" s="99"/>
      <c r="H564" s="99"/>
      <c r="I564" s="99"/>
      <c r="J564" s="99"/>
      <c r="K564" s="99"/>
      <c r="L564" s="99"/>
      <c r="M564" s="100"/>
      <c r="N564" s="100"/>
      <c r="O564" s="99"/>
      <c r="P564" s="101"/>
      <c r="Q564" s="99"/>
      <c r="R564" s="100"/>
      <c r="S564" s="99"/>
      <c r="T564" s="99"/>
      <c r="U564" s="99"/>
    </row>
    <row r="565" ht="12.75" customHeight="1">
      <c r="A565" s="99"/>
      <c r="B565" s="99"/>
      <c r="C565" s="99"/>
      <c r="D565" s="99"/>
      <c r="E565" s="50"/>
      <c r="F565" s="99"/>
      <c r="G565" s="99"/>
      <c r="H565" s="99"/>
      <c r="I565" s="99"/>
      <c r="J565" s="99"/>
      <c r="K565" s="99"/>
      <c r="L565" s="99"/>
      <c r="M565" s="100"/>
      <c r="N565" s="100"/>
      <c r="O565" s="99"/>
      <c r="P565" s="101"/>
      <c r="Q565" s="99"/>
      <c r="R565" s="100"/>
      <c r="S565" s="99"/>
      <c r="T565" s="99"/>
      <c r="U565" s="99"/>
    </row>
    <row r="566" ht="12.75" customHeight="1">
      <c r="A566" s="99"/>
      <c r="B566" s="99"/>
      <c r="C566" s="99"/>
      <c r="D566" s="99"/>
      <c r="E566" s="50"/>
      <c r="F566" s="99"/>
      <c r="G566" s="99"/>
      <c r="H566" s="99"/>
      <c r="I566" s="99"/>
      <c r="J566" s="99"/>
      <c r="K566" s="99"/>
      <c r="L566" s="99"/>
      <c r="M566" s="100"/>
      <c r="N566" s="100"/>
      <c r="O566" s="99"/>
      <c r="P566" s="101"/>
      <c r="Q566" s="99"/>
      <c r="R566" s="100"/>
      <c r="S566" s="99"/>
      <c r="T566" s="99"/>
      <c r="U566" s="99"/>
    </row>
    <row r="567" ht="12.75" customHeight="1">
      <c r="A567" s="99"/>
      <c r="B567" s="99"/>
      <c r="C567" s="99"/>
      <c r="D567" s="99"/>
      <c r="E567" s="50"/>
      <c r="F567" s="99"/>
      <c r="G567" s="99"/>
      <c r="H567" s="99"/>
      <c r="I567" s="99"/>
      <c r="J567" s="99"/>
      <c r="K567" s="99"/>
      <c r="L567" s="99"/>
      <c r="M567" s="100"/>
      <c r="N567" s="100"/>
      <c r="O567" s="99"/>
      <c r="P567" s="101"/>
      <c r="Q567" s="99"/>
      <c r="R567" s="100"/>
      <c r="S567" s="99"/>
      <c r="T567" s="99"/>
      <c r="U567" s="99"/>
    </row>
    <row r="568" ht="12.75" customHeight="1">
      <c r="A568" s="99"/>
      <c r="B568" s="99"/>
      <c r="C568" s="99"/>
      <c r="D568" s="99"/>
      <c r="E568" s="50"/>
      <c r="F568" s="99"/>
      <c r="G568" s="99"/>
      <c r="H568" s="99"/>
      <c r="I568" s="99"/>
      <c r="J568" s="99"/>
      <c r="K568" s="99"/>
      <c r="L568" s="99"/>
      <c r="M568" s="100"/>
      <c r="N568" s="100"/>
      <c r="O568" s="99"/>
      <c r="P568" s="101"/>
      <c r="Q568" s="99"/>
      <c r="R568" s="100"/>
      <c r="S568" s="99"/>
      <c r="T568" s="99"/>
      <c r="U568" s="99"/>
    </row>
    <row r="569" ht="12.75" customHeight="1">
      <c r="A569" s="99"/>
      <c r="B569" s="99"/>
      <c r="C569" s="99"/>
      <c r="D569" s="99"/>
      <c r="E569" s="50"/>
      <c r="F569" s="99"/>
      <c r="G569" s="99"/>
      <c r="H569" s="99"/>
      <c r="I569" s="99"/>
      <c r="J569" s="99"/>
      <c r="K569" s="99"/>
      <c r="L569" s="99"/>
      <c r="M569" s="100"/>
      <c r="N569" s="100"/>
      <c r="O569" s="99"/>
      <c r="P569" s="101"/>
      <c r="Q569" s="99"/>
      <c r="R569" s="100"/>
      <c r="S569" s="99"/>
      <c r="T569" s="99"/>
      <c r="U569" s="99"/>
    </row>
    <row r="570" ht="12.75" customHeight="1">
      <c r="A570" s="99"/>
      <c r="B570" s="99"/>
      <c r="C570" s="99"/>
      <c r="D570" s="99"/>
      <c r="E570" s="50"/>
      <c r="F570" s="99"/>
      <c r="G570" s="99"/>
      <c r="H570" s="99"/>
      <c r="I570" s="99"/>
      <c r="J570" s="99"/>
      <c r="K570" s="99"/>
      <c r="L570" s="99"/>
      <c r="M570" s="100"/>
      <c r="N570" s="100"/>
      <c r="O570" s="99"/>
      <c r="P570" s="101"/>
      <c r="Q570" s="99"/>
      <c r="R570" s="100"/>
      <c r="S570" s="99"/>
      <c r="T570" s="99"/>
      <c r="U570" s="99"/>
    </row>
    <row r="571" ht="12.75" customHeight="1">
      <c r="A571" s="99"/>
      <c r="B571" s="99"/>
      <c r="C571" s="99"/>
      <c r="D571" s="99"/>
      <c r="E571" s="50"/>
      <c r="F571" s="99"/>
      <c r="G571" s="99"/>
      <c r="H571" s="99"/>
      <c r="I571" s="99"/>
      <c r="J571" s="99"/>
      <c r="K571" s="99"/>
      <c r="L571" s="99"/>
      <c r="M571" s="100"/>
      <c r="N571" s="100"/>
      <c r="O571" s="99"/>
      <c r="P571" s="101"/>
      <c r="Q571" s="99"/>
      <c r="R571" s="100"/>
      <c r="S571" s="99"/>
      <c r="T571" s="99"/>
      <c r="U571" s="99"/>
    </row>
    <row r="572" ht="12.75" customHeight="1">
      <c r="A572" s="99"/>
      <c r="B572" s="99"/>
      <c r="C572" s="99"/>
      <c r="D572" s="99"/>
      <c r="E572" s="50"/>
      <c r="F572" s="99"/>
      <c r="G572" s="99"/>
      <c r="H572" s="99"/>
      <c r="I572" s="99"/>
      <c r="J572" s="99"/>
      <c r="K572" s="99"/>
      <c r="L572" s="99"/>
      <c r="M572" s="100"/>
      <c r="N572" s="100"/>
      <c r="O572" s="99"/>
      <c r="P572" s="101"/>
      <c r="Q572" s="99"/>
      <c r="R572" s="100"/>
      <c r="S572" s="99"/>
      <c r="T572" s="99"/>
      <c r="U572" s="99"/>
    </row>
    <row r="573" ht="12.75" customHeight="1">
      <c r="A573" s="99"/>
      <c r="B573" s="99"/>
      <c r="C573" s="99"/>
      <c r="D573" s="99"/>
      <c r="E573" s="50"/>
      <c r="F573" s="99"/>
      <c r="G573" s="99"/>
      <c r="H573" s="99"/>
      <c r="I573" s="99"/>
      <c r="J573" s="99"/>
      <c r="K573" s="99"/>
      <c r="L573" s="99"/>
      <c r="M573" s="100"/>
      <c r="N573" s="100"/>
      <c r="O573" s="99"/>
      <c r="P573" s="101"/>
      <c r="Q573" s="99"/>
      <c r="R573" s="100"/>
      <c r="S573" s="99"/>
      <c r="T573" s="99"/>
      <c r="U573" s="99"/>
    </row>
    <row r="574" ht="12.75" customHeight="1">
      <c r="A574" s="99"/>
      <c r="B574" s="99"/>
      <c r="C574" s="99"/>
      <c r="D574" s="99"/>
      <c r="E574" s="50"/>
      <c r="F574" s="99"/>
      <c r="G574" s="99"/>
      <c r="H574" s="99"/>
      <c r="I574" s="99"/>
      <c r="J574" s="99"/>
      <c r="K574" s="99"/>
      <c r="L574" s="99"/>
      <c r="M574" s="100"/>
      <c r="N574" s="100"/>
      <c r="O574" s="99"/>
      <c r="P574" s="101"/>
      <c r="Q574" s="99"/>
      <c r="R574" s="100"/>
      <c r="S574" s="99"/>
      <c r="T574" s="99"/>
      <c r="U574" s="99"/>
    </row>
    <row r="575" ht="12.75" customHeight="1">
      <c r="A575" s="99"/>
      <c r="B575" s="99"/>
      <c r="C575" s="99"/>
      <c r="D575" s="99"/>
      <c r="E575" s="50"/>
      <c r="F575" s="99"/>
      <c r="G575" s="99"/>
      <c r="H575" s="99"/>
      <c r="I575" s="99"/>
      <c r="J575" s="99"/>
      <c r="K575" s="99"/>
      <c r="L575" s="99"/>
      <c r="M575" s="100"/>
      <c r="N575" s="100"/>
      <c r="O575" s="99"/>
      <c r="P575" s="101"/>
      <c r="Q575" s="99"/>
      <c r="R575" s="100"/>
      <c r="S575" s="99"/>
      <c r="T575" s="99"/>
      <c r="U575" s="99"/>
    </row>
    <row r="576" ht="12.75" customHeight="1">
      <c r="A576" s="99"/>
      <c r="B576" s="99"/>
      <c r="C576" s="99"/>
      <c r="D576" s="99"/>
      <c r="E576" s="50"/>
      <c r="F576" s="99"/>
      <c r="G576" s="99"/>
      <c r="H576" s="99"/>
      <c r="I576" s="99"/>
      <c r="J576" s="99"/>
      <c r="K576" s="99"/>
      <c r="L576" s="99"/>
      <c r="M576" s="100"/>
      <c r="N576" s="100"/>
      <c r="O576" s="99"/>
      <c r="P576" s="101"/>
      <c r="Q576" s="99"/>
      <c r="R576" s="100"/>
      <c r="S576" s="99"/>
      <c r="T576" s="99"/>
      <c r="U576" s="99"/>
    </row>
    <row r="577" ht="12.75" customHeight="1">
      <c r="A577" s="99"/>
      <c r="B577" s="99"/>
      <c r="C577" s="99"/>
      <c r="D577" s="99"/>
      <c r="E577" s="50"/>
      <c r="F577" s="99"/>
      <c r="G577" s="99"/>
      <c r="H577" s="99"/>
      <c r="I577" s="99"/>
      <c r="J577" s="99"/>
      <c r="K577" s="99"/>
      <c r="L577" s="99"/>
      <c r="M577" s="100"/>
      <c r="N577" s="100"/>
      <c r="O577" s="99"/>
      <c r="P577" s="101"/>
      <c r="Q577" s="99"/>
      <c r="R577" s="100"/>
      <c r="S577" s="99"/>
      <c r="T577" s="99"/>
      <c r="U577" s="99"/>
    </row>
    <row r="578" ht="12.75" customHeight="1">
      <c r="A578" s="99"/>
      <c r="B578" s="99"/>
      <c r="C578" s="99"/>
      <c r="D578" s="99"/>
      <c r="E578" s="50"/>
      <c r="F578" s="99"/>
      <c r="G578" s="99"/>
      <c r="H578" s="99"/>
      <c r="I578" s="99"/>
      <c r="J578" s="99"/>
      <c r="K578" s="99"/>
      <c r="L578" s="99"/>
      <c r="M578" s="100"/>
      <c r="N578" s="100"/>
      <c r="O578" s="99"/>
      <c r="P578" s="101"/>
      <c r="Q578" s="99"/>
      <c r="R578" s="100"/>
      <c r="S578" s="99"/>
      <c r="T578" s="99"/>
      <c r="U578" s="99"/>
    </row>
    <row r="579" ht="12.75" customHeight="1">
      <c r="A579" s="99"/>
      <c r="B579" s="99"/>
      <c r="C579" s="99"/>
      <c r="D579" s="99"/>
      <c r="E579" s="50"/>
      <c r="F579" s="99"/>
      <c r="G579" s="99"/>
      <c r="H579" s="99"/>
      <c r="I579" s="99"/>
      <c r="J579" s="99"/>
      <c r="K579" s="99"/>
      <c r="L579" s="99"/>
      <c r="M579" s="100"/>
      <c r="N579" s="100"/>
      <c r="O579" s="99"/>
      <c r="P579" s="101"/>
      <c r="Q579" s="99"/>
      <c r="R579" s="100"/>
      <c r="S579" s="99"/>
      <c r="T579" s="99"/>
      <c r="U579" s="99"/>
    </row>
    <row r="580" ht="12.75" customHeight="1">
      <c r="A580" s="99"/>
      <c r="B580" s="99"/>
      <c r="C580" s="99"/>
      <c r="D580" s="99"/>
      <c r="E580" s="50"/>
      <c r="F580" s="99"/>
      <c r="G580" s="99"/>
      <c r="H580" s="99"/>
      <c r="I580" s="99"/>
      <c r="J580" s="99"/>
      <c r="K580" s="99"/>
      <c r="L580" s="99"/>
      <c r="M580" s="100"/>
      <c r="N580" s="100"/>
      <c r="O580" s="99"/>
      <c r="P580" s="101"/>
      <c r="Q580" s="99"/>
      <c r="R580" s="100"/>
      <c r="S580" s="99"/>
      <c r="T580" s="99"/>
      <c r="U580" s="99"/>
    </row>
    <row r="581" ht="12.75" customHeight="1">
      <c r="A581" s="99"/>
      <c r="B581" s="99"/>
      <c r="C581" s="99"/>
      <c r="D581" s="99"/>
      <c r="E581" s="50"/>
      <c r="F581" s="99"/>
      <c r="G581" s="99"/>
      <c r="H581" s="99"/>
      <c r="I581" s="99"/>
      <c r="J581" s="99"/>
      <c r="K581" s="99"/>
      <c r="L581" s="99"/>
      <c r="M581" s="100"/>
      <c r="N581" s="100"/>
      <c r="O581" s="99"/>
      <c r="P581" s="101"/>
      <c r="Q581" s="99"/>
      <c r="R581" s="100"/>
      <c r="S581" s="99"/>
      <c r="T581" s="99"/>
      <c r="U581" s="99"/>
    </row>
    <row r="582" ht="12.75" customHeight="1">
      <c r="A582" s="99"/>
      <c r="B582" s="99"/>
      <c r="C582" s="99"/>
      <c r="D582" s="99"/>
      <c r="E582" s="50"/>
      <c r="F582" s="99"/>
      <c r="G582" s="99"/>
      <c r="H582" s="99"/>
      <c r="I582" s="99"/>
      <c r="J582" s="99"/>
      <c r="K582" s="99"/>
      <c r="L582" s="99"/>
      <c r="M582" s="100"/>
      <c r="N582" s="100"/>
      <c r="O582" s="99"/>
      <c r="P582" s="101"/>
      <c r="Q582" s="99"/>
      <c r="R582" s="100"/>
      <c r="S582" s="99"/>
      <c r="T582" s="99"/>
      <c r="U582" s="99"/>
    </row>
    <row r="583" ht="12.75" customHeight="1">
      <c r="A583" s="99"/>
      <c r="B583" s="99"/>
      <c r="C583" s="99"/>
      <c r="D583" s="99"/>
      <c r="E583" s="50"/>
      <c r="F583" s="99"/>
      <c r="G583" s="99"/>
      <c r="H583" s="99"/>
      <c r="I583" s="99"/>
      <c r="J583" s="99"/>
      <c r="K583" s="99"/>
      <c r="L583" s="99"/>
      <c r="M583" s="100"/>
      <c r="N583" s="100"/>
      <c r="O583" s="99"/>
      <c r="P583" s="101"/>
      <c r="Q583" s="99"/>
      <c r="R583" s="100"/>
      <c r="S583" s="99"/>
      <c r="T583" s="99"/>
      <c r="U583" s="99"/>
    </row>
    <row r="584" ht="12.75" customHeight="1">
      <c r="A584" s="99"/>
      <c r="B584" s="99"/>
      <c r="C584" s="99"/>
      <c r="D584" s="99"/>
      <c r="E584" s="50"/>
      <c r="F584" s="99"/>
      <c r="G584" s="99"/>
      <c r="H584" s="99"/>
      <c r="I584" s="99"/>
      <c r="J584" s="99"/>
      <c r="K584" s="99"/>
      <c r="L584" s="99"/>
      <c r="M584" s="100"/>
      <c r="N584" s="100"/>
      <c r="O584" s="99"/>
      <c r="P584" s="101"/>
      <c r="Q584" s="99"/>
      <c r="R584" s="100"/>
      <c r="S584" s="99"/>
      <c r="T584" s="99"/>
      <c r="U584" s="99"/>
    </row>
    <row r="585" ht="12.75" customHeight="1">
      <c r="A585" s="99"/>
      <c r="B585" s="99"/>
      <c r="C585" s="99"/>
      <c r="D585" s="99"/>
      <c r="E585" s="50"/>
      <c r="F585" s="99"/>
      <c r="G585" s="99"/>
      <c r="H585" s="99"/>
      <c r="I585" s="99"/>
      <c r="J585" s="99"/>
      <c r="K585" s="99"/>
      <c r="L585" s="99"/>
      <c r="M585" s="100"/>
      <c r="N585" s="100"/>
      <c r="O585" s="99"/>
      <c r="P585" s="101"/>
      <c r="Q585" s="99"/>
      <c r="R585" s="100"/>
      <c r="S585" s="99"/>
      <c r="T585" s="99"/>
      <c r="U585" s="99"/>
    </row>
    <row r="586" ht="12.75" customHeight="1">
      <c r="A586" s="99"/>
      <c r="B586" s="99"/>
      <c r="C586" s="99"/>
      <c r="D586" s="99"/>
      <c r="E586" s="50"/>
      <c r="F586" s="99"/>
      <c r="G586" s="99"/>
      <c r="H586" s="99"/>
      <c r="I586" s="99"/>
      <c r="J586" s="99"/>
      <c r="K586" s="99"/>
      <c r="L586" s="99"/>
      <c r="M586" s="100"/>
      <c r="N586" s="100"/>
      <c r="O586" s="99"/>
      <c r="P586" s="101"/>
      <c r="Q586" s="99"/>
      <c r="R586" s="100"/>
      <c r="S586" s="99"/>
      <c r="T586" s="99"/>
      <c r="U586" s="99"/>
    </row>
    <row r="587" ht="12.75" customHeight="1">
      <c r="A587" s="99"/>
      <c r="B587" s="99"/>
      <c r="C587" s="99"/>
      <c r="D587" s="99"/>
      <c r="E587" s="50"/>
      <c r="F587" s="99"/>
      <c r="G587" s="99"/>
      <c r="H587" s="99"/>
      <c r="I587" s="99"/>
      <c r="J587" s="99"/>
      <c r="K587" s="99"/>
      <c r="L587" s="99"/>
      <c r="M587" s="100"/>
      <c r="N587" s="100"/>
      <c r="O587" s="99"/>
      <c r="P587" s="101"/>
      <c r="Q587" s="99"/>
      <c r="R587" s="100"/>
      <c r="S587" s="99"/>
      <c r="T587" s="99"/>
      <c r="U587" s="99"/>
    </row>
    <row r="588" ht="12.75" customHeight="1">
      <c r="A588" s="99"/>
      <c r="B588" s="99"/>
      <c r="C588" s="99"/>
      <c r="D588" s="99"/>
      <c r="E588" s="50"/>
      <c r="F588" s="99"/>
      <c r="G588" s="99"/>
      <c r="H588" s="99"/>
      <c r="I588" s="99"/>
      <c r="J588" s="99"/>
      <c r="K588" s="99"/>
      <c r="L588" s="99"/>
      <c r="M588" s="100"/>
      <c r="N588" s="100"/>
      <c r="O588" s="99"/>
      <c r="P588" s="101"/>
      <c r="Q588" s="99"/>
      <c r="R588" s="100"/>
      <c r="S588" s="99"/>
      <c r="T588" s="99"/>
      <c r="U588" s="99"/>
    </row>
    <row r="589" ht="12.75" customHeight="1">
      <c r="A589" s="99"/>
      <c r="B589" s="99"/>
      <c r="C589" s="99"/>
      <c r="D589" s="99"/>
      <c r="E589" s="50"/>
      <c r="F589" s="99"/>
      <c r="G589" s="99"/>
      <c r="H589" s="99"/>
      <c r="I589" s="99"/>
      <c r="J589" s="99"/>
      <c r="K589" s="99"/>
      <c r="L589" s="99"/>
      <c r="M589" s="100"/>
      <c r="N589" s="100"/>
      <c r="O589" s="99"/>
      <c r="P589" s="101"/>
      <c r="Q589" s="99"/>
      <c r="R589" s="100"/>
      <c r="S589" s="99"/>
      <c r="T589" s="99"/>
      <c r="U589" s="99"/>
    </row>
    <row r="590" ht="12.75" customHeight="1">
      <c r="A590" s="99"/>
      <c r="B590" s="99"/>
      <c r="C590" s="99"/>
      <c r="D590" s="99"/>
      <c r="E590" s="50"/>
      <c r="F590" s="99"/>
      <c r="G590" s="99"/>
      <c r="H590" s="99"/>
      <c r="I590" s="99"/>
      <c r="J590" s="99"/>
      <c r="K590" s="99"/>
      <c r="L590" s="99"/>
      <c r="M590" s="100"/>
      <c r="N590" s="100"/>
      <c r="O590" s="99"/>
      <c r="P590" s="101"/>
      <c r="Q590" s="99"/>
      <c r="R590" s="100"/>
      <c r="S590" s="99"/>
      <c r="T590" s="99"/>
      <c r="U590" s="99"/>
    </row>
    <row r="591" ht="12.75" customHeight="1">
      <c r="A591" s="99"/>
      <c r="B591" s="99"/>
      <c r="C591" s="99"/>
      <c r="D591" s="99"/>
      <c r="E591" s="50"/>
      <c r="F591" s="99"/>
      <c r="G591" s="99"/>
      <c r="H591" s="99"/>
      <c r="I591" s="99"/>
      <c r="J591" s="99"/>
      <c r="K591" s="99"/>
      <c r="L591" s="99"/>
      <c r="M591" s="100"/>
      <c r="N591" s="100"/>
      <c r="O591" s="99"/>
      <c r="P591" s="101"/>
      <c r="Q591" s="99"/>
      <c r="R591" s="100"/>
      <c r="S591" s="99"/>
      <c r="T591" s="99"/>
      <c r="U591" s="99"/>
    </row>
    <row r="592" ht="12.75" customHeight="1">
      <c r="A592" s="99"/>
      <c r="B592" s="99"/>
      <c r="C592" s="99"/>
      <c r="D592" s="99"/>
      <c r="E592" s="50"/>
      <c r="F592" s="99"/>
      <c r="G592" s="99"/>
      <c r="H592" s="99"/>
      <c r="I592" s="99"/>
      <c r="J592" s="99"/>
      <c r="K592" s="99"/>
      <c r="L592" s="99"/>
      <c r="M592" s="100"/>
      <c r="N592" s="100"/>
      <c r="O592" s="99"/>
      <c r="P592" s="101"/>
      <c r="Q592" s="99"/>
      <c r="R592" s="100"/>
      <c r="S592" s="99"/>
      <c r="T592" s="99"/>
      <c r="U592" s="99"/>
    </row>
    <row r="593" ht="12.75" customHeight="1">
      <c r="A593" s="99"/>
      <c r="B593" s="99"/>
      <c r="C593" s="99"/>
      <c r="D593" s="99"/>
      <c r="E593" s="50"/>
      <c r="F593" s="99"/>
      <c r="G593" s="99"/>
      <c r="H593" s="99"/>
      <c r="I593" s="99"/>
      <c r="J593" s="99"/>
      <c r="K593" s="99"/>
      <c r="L593" s="99"/>
      <c r="M593" s="100"/>
      <c r="N593" s="100"/>
      <c r="O593" s="99"/>
      <c r="P593" s="101"/>
      <c r="Q593" s="99"/>
      <c r="R593" s="100"/>
      <c r="S593" s="99"/>
      <c r="T593" s="99"/>
      <c r="U593" s="99"/>
    </row>
    <row r="594" ht="12.75" customHeight="1">
      <c r="A594" s="99"/>
      <c r="B594" s="99"/>
      <c r="C594" s="99"/>
      <c r="D594" s="99"/>
      <c r="E594" s="50"/>
      <c r="F594" s="99"/>
      <c r="G594" s="99"/>
      <c r="H594" s="99"/>
      <c r="I594" s="99"/>
      <c r="J594" s="99"/>
      <c r="K594" s="99"/>
      <c r="L594" s="99"/>
      <c r="M594" s="100"/>
      <c r="N594" s="100"/>
      <c r="O594" s="99"/>
      <c r="P594" s="101"/>
      <c r="Q594" s="99"/>
      <c r="R594" s="100"/>
      <c r="S594" s="99"/>
      <c r="T594" s="99"/>
      <c r="U594" s="99"/>
    </row>
    <row r="595" ht="12.75" customHeight="1">
      <c r="A595" s="99"/>
      <c r="B595" s="99"/>
      <c r="C595" s="99"/>
      <c r="D595" s="99"/>
      <c r="E595" s="50"/>
      <c r="F595" s="99"/>
      <c r="G595" s="99"/>
      <c r="H595" s="99"/>
      <c r="I595" s="99"/>
      <c r="J595" s="99"/>
      <c r="K595" s="99"/>
      <c r="L595" s="99"/>
      <c r="M595" s="100"/>
      <c r="N595" s="100"/>
      <c r="O595" s="99"/>
      <c r="P595" s="101"/>
      <c r="Q595" s="99"/>
      <c r="R595" s="100"/>
      <c r="S595" s="99"/>
      <c r="T595" s="99"/>
      <c r="U595" s="99"/>
    </row>
    <row r="596" ht="12.75" customHeight="1">
      <c r="A596" s="99"/>
      <c r="B596" s="99"/>
      <c r="C596" s="99"/>
      <c r="D596" s="99"/>
      <c r="E596" s="50"/>
      <c r="F596" s="99"/>
      <c r="G596" s="99"/>
      <c r="H596" s="99"/>
      <c r="I596" s="99"/>
      <c r="J596" s="99"/>
      <c r="K596" s="99"/>
      <c r="L596" s="99"/>
      <c r="M596" s="100"/>
      <c r="N596" s="100"/>
      <c r="O596" s="99"/>
      <c r="P596" s="101"/>
      <c r="Q596" s="99"/>
      <c r="R596" s="100"/>
      <c r="S596" s="99"/>
      <c r="T596" s="99"/>
      <c r="U596" s="99"/>
    </row>
    <row r="597" ht="12.75" customHeight="1">
      <c r="A597" s="99"/>
      <c r="B597" s="99"/>
      <c r="C597" s="99"/>
      <c r="D597" s="99"/>
      <c r="E597" s="50"/>
      <c r="F597" s="99"/>
      <c r="G597" s="99"/>
      <c r="H597" s="99"/>
      <c r="I597" s="99"/>
      <c r="J597" s="99"/>
      <c r="K597" s="99"/>
      <c r="L597" s="99"/>
      <c r="M597" s="100"/>
      <c r="N597" s="100"/>
      <c r="O597" s="99"/>
      <c r="P597" s="101"/>
      <c r="Q597" s="99"/>
      <c r="R597" s="100"/>
      <c r="S597" s="99"/>
      <c r="T597" s="99"/>
      <c r="U597" s="99"/>
    </row>
    <row r="598" ht="12.75" customHeight="1">
      <c r="A598" s="99"/>
      <c r="B598" s="99"/>
      <c r="C598" s="99"/>
      <c r="D598" s="99"/>
      <c r="E598" s="50"/>
      <c r="F598" s="99"/>
      <c r="G598" s="99"/>
      <c r="H598" s="99"/>
      <c r="I598" s="99"/>
      <c r="J598" s="99"/>
      <c r="K598" s="99"/>
      <c r="L598" s="99"/>
      <c r="M598" s="100"/>
      <c r="N598" s="100"/>
      <c r="O598" s="99"/>
      <c r="P598" s="101"/>
      <c r="Q598" s="99"/>
      <c r="R598" s="100"/>
      <c r="S598" s="99"/>
      <c r="T598" s="99"/>
      <c r="U598" s="99"/>
    </row>
    <row r="599" ht="12.75" customHeight="1">
      <c r="A599" s="99"/>
      <c r="B599" s="99"/>
      <c r="C599" s="99"/>
      <c r="D599" s="99"/>
      <c r="E599" s="50"/>
      <c r="F599" s="99"/>
      <c r="G599" s="99"/>
      <c r="H599" s="99"/>
      <c r="I599" s="99"/>
      <c r="J599" s="99"/>
      <c r="K599" s="99"/>
      <c r="L599" s="99"/>
      <c r="M599" s="100"/>
      <c r="N599" s="100"/>
      <c r="O599" s="99"/>
      <c r="P599" s="101"/>
      <c r="Q599" s="99"/>
      <c r="R599" s="100"/>
      <c r="S599" s="99"/>
      <c r="T599" s="99"/>
      <c r="U599" s="99"/>
    </row>
    <row r="600" ht="12.75" customHeight="1">
      <c r="A600" s="99"/>
      <c r="B600" s="99"/>
      <c r="C600" s="99"/>
      <c r="D600" s="99"/>
      <c r="E600" s="50"/>
      <c r="F600" s="99"/>
      <c r="G600" s="99"/>
      <c r="H600" s="99"/>
      <c r="I600" s="99"/>
      <c r="J600" s="99"/>
      <c r="K600" s="99"/>
      <c r="L600" s="99"/>
      <c r="M600" s="100"/>
      <c r="N600" s="100"/>
      <c r="O600" s="99"/>
      <c r="P600" s="101"/>
      <c r="Q600" s="99"/>
      <c r="R600" s="100"/>
      <c r="S600" s="99"/>
      <c r="T600" s="99"/>
      <c r="U600" s="99"/>
    </row>
    <row r="601" ht="12.75" customHeight="1">
      <c r="A601" s="99"/>
      <c r="B601" s="99"/>
      <c r="C601" s="99"/>
      <c r="D601" s="99"/>
      <c r="E601" s="50"/>
      <c r="F601" s="99"/>
      <c r="G601" s="99"/>
      <c r="H601" s="99"/>
      <c r="I601" s="99"/>
      <c r="J601" s="99"/>
      <c r="K601" s="99"/>
      <c r="L601" s="99"/>
      <c r="M601" s="100"/>
      <c r="N601" s="100"/>
      <c r="O601" s="99"/>
      <c r="P601" s="101"/>
      <c r="Q601" s="99"/>
      <c r="R601" s="100"/>
      <c r="S601" s="99"/>
      <c r="T601" s="99"/>
      <c r="U601" s="99"/>
    </row>
    <row r="602" ht="12.75" customHeight="1">
      <c r="A602" s="99"/>
      <c r="B602" s="99"/>
      <c r="C602" s="99"/>
      <c r="D602" s="99"/>
      <c r="E602" s="50"/>
      <c r="F602" s="99"/>
      <c r="G602" s="99"/>
      <c r="H602" s="99"/>
      <c r="I602" s="99"/>
      <c r="J602" s="99"/>
      <c r="K602" s="99"/>
      <c r="L602" s="99"/>
      <c r="M602" s="100"/>
      <c r="N602" s="100"/>
      <c r="O602" s="99"/>
      <c r="P602" s="101"/>
      <c r="Q602" s="99"/>
      <c r="R602" s="100"/>
      <c r="S602" s="99"/>
      <c r="T602" s="99"/>
      <c r="U602" s="99"/>
    </row>
    <row r="603" ht="12.75" customHeight="1">
      <c r="A603" s="99"/>
      <c r="B603" s="99"/>
      <c r="C603" s="99"/>
      <c r="D603" s="99"/>
      <c r="E603" s="50"/>
      <c r="F603" s="99"/>
      <c r="G603" s="99"/>
      <c r="H603" s="99"/>
      <c r="I603" s="99"/>
      <c r="J603" s="99"/>
      <c r="K603" s="99"/>
      <c r="L603" s="99"/>
      <c r="M603" s="100"/>
      <c r="N603" s="100"/>
      <c r="O603" s="99"/>
      <c r="P603" s="101"/>
      <c r="Q603" s="99"/>
      <c r="R603" s="100"/>
      <c r="S603" s="99"/>
      <c r="T603" s="99"/>
      <c r="U603" s="99"/>
    </row>
    <row r="604" ht="12.75" customHeight="1">
      <c r="A604" s="99"/>
      <c r="B604" s="99"/>
      <c r="C604" s="99"/>
      <c r="D604" s="99"/>
      <c r="E604" s="50"/>
      <c r="F604" s="99"/>
      <c r="G604" s="99"/>
      <c r="H604" s="99"/>
      <c r="I604" s="99"/>
      <c r="J604" s="99"/>
      <c r="K604" s="99"/>
      <c r="L604" s="99"/>
      <c r="M604" s="100"/>
      <c r="N604" s="100"/>
      <c r="O604" s="99"/>
      <c r="P604" s="101"/>
      <c r="Q604" s="99"/>
      <c r="R604" s="100"/>
      <c r="S604" s="99"/>
      <c r="T604" s="99"/>
      <c r="U604" s="99"/>
    </row>
    <row r="605" ht="12.75" customHeight="1">
      <c r="A605" s="99"/>
      <c r="B605" s="99"/>
      <c r="C605" s="99"/>
      <c r="D605" s="99"/>
      <c r="E605" s="50"/>
      <c r="F605" s="99"/>
      <c r="G605" s="99"/>
      <c r="H605" s="99"/>
      <c r="I605" s="99"/>
      <c r="J605" s="99"/>
      <c r="K605" s="99"/>
      <c r="L605" s="99"/>
      <c r="M605" s="100"/>
      <c r="N605" s="100"/>
      <c r="O605" s="99"/>
      <c r="P605" s="101"/>
      <c r="Q605" s="99"/>
      <c r="R605" s="100"/>
      <c r="S605" s="99"/>
      <c r="T605" s="99"/>
      <c r="U605" s="99"/>
    </row>
    <row r="606" ht="12.75" customHeight="1">
      <c r="A606" s="99"/>
      <c r="B606" s="99"/>
      <c r="C606" s="99"/>
      <c r="D606" s="99"/>
      <c r="E606" s="50"/>
      <c r="F606" s="99"/>
      <c r="G606" s="99"/>
      <c r="H606" s="99"/>
      <c r="I606" s="99"/>
      <c r="J606" s="99"/>
      <c r="K606" s="99"/>
      <c r="L606" s="99"/>
      <c r="M606" s="100"/>
      <c r="N606" s="100"/>
      <c r="O606" s="99"/>
      <c r="P606" s="101"/>
      <c r="Q606" s="99"/>
      <c r="R606" s="100"/>
      <c r="S606" s="99"/>
      <c r="T606" s="99"/>
      <c r="U606" s="99"/>
    </row>
    <row r="607" ht="12.75" customHeight="1">
      <c r="A607" s="99"/>
      <c r="B607" s="99"/>
      <c r="C607" s="99"/>
      <c r="D607" s="99"/>
      <c r="E607" s="50"/>
      <c r="F607" s="99"/>
      <c r="G607" s="99"/>
      <c r="H607" s="99"/>
      <c r="I607" s="99"/>
      <c r="J607" s="99"/>
      <c r="K607" s="99"/>
      <c r="L607" s="99"/>
      <c r="M607" s="100"/>
      <c r="N607" s="100"/>
      <c r="O607" s="99"/>
      <c r="P607" s="101"/>
      <c r="Q607" s="99"/>
      <c r="R607" s="100"/>
      <c r="S607" s="99"/>
      <c r="T607" s="99"/>
      <c r="U607" s="99"/>
    </row>
    <row r="608" ht="12.75" customHeight="1">
      <c r="A608" s="99"/>
      <c r="B608" s="99"/>
      <c r="C608" s="99"/>
      <c r="D608" s="99"/>
      <c r="E608" s="50"/>
      <c r="F608" s="99"/>
      <c r="G608" s="99"/>
      <c r="H608" s="99"/>
      <c r="I608" s="99"/>
      <c r="J608" s="99"/>
      <c r="K608" s="99"/>
      <c r="L608" s="99"/>
      <c r="M608" s="100"/>
      <c r="N608" s="100"/>
      <c r="O608" s="99"/>
      <c r="P608" s="101"/>
      <c r="Q608" s="99"/>
      <c r="R608" s="100"/>
      <c r="S608" s="99"/>
      <c r="T608" s="99"/>
      <c r="U608" s="99"/>
    </row>
    <row r="609" ht="12.75" customHeight="1">
      <c r="A609" s="99"/>
      <c r="B609" s="99"/>
      <c r="C609" s="99"/>
      <c r="D609" s="99"/>
      <c r="E609" s="50"/>
      <c r="F609" s="99"/>
      <c r="G609" s="99"/>
      <c r="H609" s="99"/>
      <c r="I609" s="99"/>
      <c r="J609" s="99"/>
      <c r="K609" s="99"/>
      <c r="L609" s="99"/>
      <c r="M609" s="100"/>
      <c r="N609" s="100"/>
      <c r="O609" s="99"/>
      <c r="P609" s="101"/>
      <c r="Q609" s="99"/>
      <c r="R609" s="100"/>
      <c r="S609" s="99"/>
      <c r="T609" s="99"/>
      <c r="U609" s="99"/>
    </row>
    <row r="610" ht="12.75" customHeight="1">
      <c r="A610" s="99"/>
      <c r="B610" s="99"/>
      <c r="C610" s="99"/>
      <c r="D610" s="99"/>
      <c r="E610" s="50"/>
      <c r="F610" s="99"/>
      <c r="G610" s="99"/>
      <c r="H610" s="99"/>
      <c r="I610" s="99"/>
      <c r="J610" s="99"/>
      <c r="K610" s="99"/>
      <c r="L610" s="99"/>
      <c r="M610" s="100"/>
      <c r="N610" s="100"/>
      <c r="O610" s="99"/>
      <c r="P610" s="101"/>
      <c r="Q610" s="99"/>
      <c r="R610" s="100"/>
      <c r="S610" s="99"/>
      <c r="T610" s="99"/>
      <c r="U610" s="99"/>
    </row>
    <row r="611" ht="12.75" customHeight="1">
      <c r="A611" s="99"/>
      <c r="B611" s="99"/>
      <c r="C611" s="99"/>
      <c r="D611" s="99"/>
      <c r="E611" s="50"/>
      <c r="F611" s="99"/>
      <c r="G611" s="99"/>
      <c r="H611" s="99"/>
      <c r="I611" s="99"/>
      <c r="J611" s="99"/>
      <c r="K611" s="99"/>
      <c r="L611" s="99"/>
      <c r="M611" s="100"/>
      <c r="N611" s="100"/>
      <c r="O611" s="99"/>
      <c r="P611" s="101"/>
      <c r="Q611" s="99"/>
      <c r="R611" s="100"/>
      <c r="S611" s="99"/>
      <c r="T611" s="99"/>
      <c r="U611" s="99"/>
    </row>
    <row r="612" ht="12.75" customHeight="1">
      <c r="A612" s="99"/>
      <c r="B612" s="99"/>
      <c r="C612" s="99"/>
      <c r="D612" s="99"/>
      <c r="E612" s="50"/>
      <c r="F612" s="99"/>
      <c r="G612" s="99"/>
      <c r="H612" s="99"/>
      <c r="I612" s="99"/>
      <c r="J612" s="99"/>
      <c r="K612" s="99"/>
      <c r="L612" s="99"/>
      <c r="M612" s="100"/>
      <c r="N612" s="100"/>
      <c r="O612" s="99"/>
      <c r="P612" s="101"/>
      <c r="Q612" s="99"/>
      <c r="R612" s="100"/>
      <c r="S612" s="99"/>
      <c r="T612" s="99"/>
      <c r="U612" s="99"/>
    </row>
    <row r="613" ht="12.75" customHeight="1">
      <c r="A613" s="99"/>
      <c r="B613" s="99"/>
      <c r="C613" s="99"/>
      <c r="D613" s="99"/>
      <c r="E613" s="50"/>
      <c r="F613" s="99"/>
      <c r="G613" s="99"/>
      <c r="H613" s="99"/>
      <c r="I613" s="99"/>
      <c r="J613" s="99"/>
      <c r="K613" s="99"/>
      <c r="L613" s="99"/>
      <c r="M613" s="100"/>
      <c r="N613" s="100"/>
      <c r="O613" s="99"/>
      <c r="P613" s="101"/>
      <c r="Q613" s="99"/>
      <c r="R613" s="100"/>
      <c r="S613" s="99"/>
      <c r="T613" s="99"/>
      <c r="U613" s="99"/>
    </row>
    <row r="614" ht="12.75" customHeight="1">
      <c r="A614" s="99"/>
      <c r="B614" s="99"/>
      <c r="C614" s="99"/>
      <c r="D614" s="99"/>
      <c r="E614" s="50"/>
      <c r="F614" s="99"/>
      <c r="G614" s="99"/>
      <c r="H614" s="99"/>
      <c r="I614" s="99"/>
      <c r="J614" s="99"/>
      <c r="K614" s="99"/>
      <c r="L614" s="99"/>
      <c r="M614" s="100"/>
      <c r="N614" s="100"/>
      <c r="O614" s="99"/>
      <c r="P614" s="101"/>
      <c r="Q614" s="99"/>
      <c r="R614" s="100"/>
      <c r="S614" s="99"/>
      <c r="T614" s="99"/>
      <c r="U614" s="99"/>
    </row>
    <row r="615" ht="12.75" customHeight="1">
      <c r="A615" s="99"/>
      <c r="B615" s="99"/>
      <c r="C615" s="99"/>
      <c r="D615" s="99"/>
      <c r="E615" s="50"/>
      <c r="F615" s="99"/>
      <c r="G615" s="99"/>
      <c r="H615" s="99"/>
      <c r="I615" s="99"/>
      <c r="J615" s="99"/>
      <c r="K615" s="99"/>
      <c r="L615" s="99"/>
      <c r="M615" s="100"/>
      <c r="N615" s="100"/>
      <c r="O615" s="99"/>
      <c r="P615" s="101"/>
      <c r="Q615" s="99"/>
      <c r="R615" s="100"/>
      <c r="S615" s="99"/>
      <c r="T615" s="99"/>
      <c r="U615" s="99"/>
    </row>
    <row r="616" ht="12.75" customHeight="1">
      <c r="A616" s="99"/>
      <c r="B616" s="99"/>
      <c r="C616" s="99"/>
      <c r="D616" s="99"/>
      <c r="E616" s="50"/>
      <c r="F616" s="99"/>
      <c r="G616" s="99"/>
      <c r="H616" s="99"/>
      <c r="I616" s="99"/>
      <c r="J616" s="99"/>
      <c r="K616" s="99"/>
      <c r="L616" s="99"/>
      <c r="M616" s="100"/>
      <c r="N616" s="100"/>
      <c r="O616" s="99"/>
      <c r="P616" s="101"/>
      <c r="Q616" s="99"/>
      <c r="R616" s="100"/>
      <c r="S616" s="99"/>
      <c r="T616" s="99"/>
      <c r="U616" s="99"/>
    </row>
    <row r="617" ht="12.75" customHeight="1">
      <c r="A617" s="99"/>
      <c r="B617" s="99"/>
      <c r="C617" s="99"/>
      <c r="D617" s="99"/>
      <c r="E617" s="50"/>
      <c r="F617" s="99"/>
      <c r="G617" s="99"/>
      <c r="H617" s="99"/>
      <c r="I617" s="99"/>
      <c r="J617" s="99"/>
      <c r="K617" s="99"/>
      <c r="L617" s="99"/>
      <c r="M617" s="100"/>
      <c r="N617" s="100"/>
      <c r="O617" s="99"/>
      <c r="P617" s="101"/>
      <c r="Q617" s="99"/>
      <c r="R617" s="100"/>
      <c r="S617" s="99"/>
      <c r="T617" s="99"/>
      <c r="U617" s="99"/>
    </row>
    <row r="618" ht="12.75" customHeight="1">
      <c r="A618" s="99"/>
      <c r="B618" s="99"/>
      <c r="C618" s="99"/>
      <c r="D618" s="99"/>
      <c r="E618" s="50"/>
      <c r="F618" s="99"/>
      <c r="G618" s="99"/>
      <c r="H618" s="99"/>
      <c r="I618" s="99"/>
      <c r="J618" s="99"/>
      <c r="K618" s="99"/>
      <c r="L618" s="99"/>
      <c r="M618" s="100"/>
      <c r="N618" s="100"/>
      <c r="O618" s="99"/>
      <c r="P618" s="101"/>
      <c r="Q618" s="99"/>
      <c r="R618" s="100"/>
      <c r="S618" s="99"/>
      <c r="T618" s="99"/>
      <c r="U618" s="99"/>
    </row>
    <row r="619" ht="12.75" customHeight="1">
      <c r="A619" s="99"/>
      <c r="B619" s="99"/>
      <c r="C619" s="99"/>
      <c r="D619" s="99"/>
      <c r="E619" s="50"/>
      <c r="F619" s="99"/>
      <c r="G619" s="99"/>
      <c r="H619" s="99"/>
      <c r="I619" s="99"/>
      <c r="J619" s="99"/>
      <c r="K619" s="99"/>
      <c r="L619" s="99"/>
      <c r="M619" s="100"/>
      <c r="N619" s="100"/>
      <c r="O619" s="99"/>
      <c r="P619" s="101"/>
      <c r="Q619" s="99"/>
      <c r="R619" s="100"/>
      <c r="S619" s="99"/>
      <c r="T619" s="99"/>
      <c r="U619" s="99"/>
    </row>
    <row r="620" ht="12.75" customHeight="1">
      <c r="A620" s="99"/>
      <c r="B620" s="99"/>
      <c r="C620" s="99"/>
      <c r="D620" s="99"/>
      <c r="E620" s="50"/>
      <c r="F620" s="99"/>
      <c r="G620" s="99"/>
      <c r="H620" s="99"/>
      <c r="I620" s="99"/>
      <c r="J620" s="99"/>
      <c r="K620" s="99"/>
      <c r="L620" s="99"/>
      <c r="M620" s="100"/>
      <c r="N620" s="100"/>
      <c r="O620" s="99"/>
      <c r="P620" s="101"/>
      <c r="Q620" s="99"/>
      <c r="R620" s="100"/>
      <c r="S620" s="99"/>
      <c r="T620" s="99"/>
      <c r="U620" s="99"/>
    </row>
    <row r="621" ht="12.75" customHeight="1">
      <c r="A621" s="99"/>
      <c r="B621" s="99"/>
      <c r="C621" s="99"/>
      <c r="D621" s="99"/>
      <c r="E621" s="50"/>
      <c r="F621" s="99"/>
      <c r="G621" s="99"/>
      <c r="H621" s="99"/>
      <c r="I621" s="99"/>
      <c r="J621" s="99"/>
      <c r="K621" s="99"/>
      <c r="L621" s="99"/>
      <c r="M621" s="100"/>
      <c r="N621" s="100"/>
      <c r="O621" s="99"/>
      <c r="P621" s="101"/>
      <c r="Q621" s="99"/>
      <c r="R621" s="100"/>
      <c r="S621" s="99"/>
      <c r="T621" s="99"/>
      <c r="U621" s="99"/>
    </row>
    <row r="622" ht="12.75" customHeight="1">
      <c r="A622" s="99"/>
      <c r="B622" s="99"/>
      <c r="C622" s="99"/>
      <c r="D622" s="99"/>
      <c r="E622" s="50"/>
      <c r="F622" s="99"/>
      <c r="G622" s="99"/>
      <c r="H622" s="99"/>
      <c r="I622" s="99"/>
      <c r="J622" s="99"/>
      <c r="K622" s="99"/>
      <c r="L622" s="99"/>
      <c r="M622" s="100"/>
      <c r="N622" s="100"/>
      <c r="O622" s="99"/>
      <c r="P622" s="101"/>
      <c r="Q622" s="99"/>
      <c r="R622" s="100"/>
      <c r="S622" s="99"/>
      <c r="T622" s="99"/>
      <c r="U622" s="99"/>
    </row>
    <row r="623" ht="12.75" customHeight="1">
      <c r="A623" s="99"/>
      <c r="B623" s="99"/>
      <c r="C623" s="99"/>
      <c r="D623" s="99"/>
      <c r="E623" s="50"/>
      <c r="F623" s="99"/>
      <c r="G623" s="99"/>
      <c r="H623" s="99"/>
      <c r="I623" s="99"/>
      <c r="J623" s="99"/>
      <c r="K623" s="99"/>
      <c r="L623" s="99"/>
      <c r="M623" s="100"/>
      <c r="N623" s="100"/>
      <c r="O623" s="99"/>
      <c r="P623" s="101"/>
      <c r="Q623" s="99"/>
      <c r="R623" s="100"/>
      <c r="S623" s="99"/>
      <c r="T623" s="99"/>
      <c r="U623" s="99"/>
    </row>
    <row r="624" ht="12.75" customHeight="1">
      <c r="A624" s="99"/>
      <c r="B624" s="99"/>
      <c r="C624" s="99"/>
      <c r="D624" s="99"/>
      <c r="E624" s="50"/>
      <c r="F624" s="99"/>
      <c r="G624" s="99"/>
      <c r="H624" s="99"/>
      <c r="I624" s="99"/>
      <c r="J624" s="99"/>
      <c r="K624" s="99"/>
      <c r="L624" s="99"/>
      <c r="M624" s="100"/>
      <c r="N624" s="100"/>
      <c r="O624" s="99"/>
      <c r="P624" s="101"/>
      <c r="Q624" s="99"/>
      <c r="R624" s="100"/>
      <c r="S624" s="99"/>
      <c r="T624" s="99"/>
      <c r="U624" s="99"/>
    </row>
    <row r="625" ht="12.75" customHeight="1">
      <c r="A625" s="99"/>
      <c r="B625" s="99"/>
      <c r="C625" s="99"/>
      <c r="D625" s="99"/>
      <c r="E625" s="50"/>
      <c r="F625" s="99"/>
      <c r="G625" s="99"/>
      <c r="H625" s="99"/>
      <c r="I625" s="99"/>
      <c r="J625" s="99"/>
      <c r="K625" s="99"/>
      <c r="L625" s="99"/>
      <c r="M625" s="100"/>
      <c r="N625" s="100"/>
      <c r="O625" s="99"/>
      <c r="P625" s="101"/>
      <c r="Q625" s="99"/>
      <c r="R625" s="100"/>
      <c r="S625" s="99"/>
      <c r="T625" s="99"/>
      <c r="U625" s="99"/>
    </row>
    <row r="626" ht="12.75" customHeight="1">
      <c r="A626" s="99"/>
      <c r="B626" s="99"/>
      <c r="C626" s="99"/>
      <c r="D626" s="99"/>
      <c r="E626" s="50"/>
      <c r="F626" s="99"/>
      <c r="G626" s="99"/>
      <c r="H626" s="99"/>
      <c r="I626" s="99"/>
      <c r="J626" s="99"/>
      <c r="K626" s="99"/>
      <c r="L626" s="99"/>
      <c r="M626" s="100"/>
      <c r="N626" s="100"/>
      <c r="O626" s="99"/>
      <c r="P626" s="101"/>
      <c r="Q626" s="99"/>
      <c r="R626" s="100"/>
      <c r="S626" s="99"/>
      <c r="T626" s="99"/>
      <c r="U626" s="99"/>
    </row>
    <row r="627" ht="12.75" customHeight="1">
      <c r="A627" s="99"/>
      <c r="B627" s="99"/>
      <c r="C627" s="99"/>
      <c r="D627" s="99"/>
      <c r="E627" s="50"/>
      <c r="F627" s="99"/>
      <c r="G627" s="99"/>
      <c r="H627" s="99"/>
      <c r="I627" s="99"/>
      <c r="J627" s="99"/>
      <c r="K627" s="99"/>
      <c r="L627" s="99"/>
      <c r="M627" s="100"/>
      <c r="N627" s="100"/>
      <c r="O627" s="99"/>
      <c r="P627" s="101"/>
      <c r="Q627" s="99"/>
      <c r="R627" s="100"/>
      <c r="S627" s="99"/>
      <c r="T627" s="99"/>
      <c r="U627" s="99"/>
    </row>
    <row r="628" ht="12.75" customHeight="1">
      <c r="A628" s="99"/>
      <c r="B628" s="99"/>
      <c r="C628" s="99"/>
      <c r="D628" s="99"/>
      <c r="E628" s="50"/>
      <c r="F628" s="99"/>
      <c r="G628" s="99"/>
      <c r="H628" s="99"/>
      <c r="I628" s="99"/>
      <c r="J628" s="99"/>
      <c r="K628" s="99"/>
      <c r="L628" s="99"/>
      <c r="M628" s="100"/>
      <c r="N628" s="100"/>
      <c r="O628" s="99"/>
      <c r="P628" s="101"/>
      <c r="Q628" s="99"/>
      <c r="R628" s="100"/>
      <c r="S628" s="99"/>
      <c r="T628" s="99"/>
      <c r="U628" s="99"/>
    </row>
    <row r="629" ht="12.75" customHeight="1">
      <c r="A629" s="99"/>
      <c r="B629" s="99"/>
      <c r="C629" s="99"/>
      <c r="D629" s="99"/>
      <c r="E629" s="50"/>
      <c r="F629" s="99"/>
      <c r="G629" s="99"/>
      <c r="H629" s="99"/>
      <c r="I629" s="99"/>
      <c r="J629" s="99"/>
      <c r="K629" s="99"/>
      <c r="L629" s="99"/>
      <c r="M629" s="100"/>
      <c r="N629" s="100"/>
      <c r="O629" s="99"/>
      <c r="P629" s="101"/>
      <c r="Q629" s="99"/>
      <c r="R629" s="100"/>
      <c r="S629" s="99"/>
      <c r="T629" s="99"/>
      <c r="U629" s="99"/>
    </row>
    <row r="630" ht="12.75" customHeight="1">
      <c r="A630" s="99"/>
      <c r="B630" s="99"/>
      <c r="C630" s="99"/>
      <c r="D630" s="99"/>
      <c r="E630" s="50"/>
      <c r="F630" s="99"/>
      <c r="G630" s="99"/>
      <c r="H630" s="99"/>
      <c r="I630" s="99"/>
      <c r="J630" s="99"/>
      <c r="K630" s="99"/>
      <c r="L630" s="99"/>
      <c r="M630" s="100"/>
      <c r="N630" s="100"/>
      <c r="O630" s="99"/>
      <c r="P630" s="101"/>
      <c r="Q630" s="99"/>
      <c r="R630" s="100"/>
      <c r="S630" s="99"/>
      <c r="T630" s="99"/>
      <c r="U630" s="99"/>
    </row>
    <row r="631" ht="12.75" customHeight="1">
      <c r="A631" s="99"/>
      <c r="B631" s="99"/>
      <c r="C631" s="99"/>
      <c r="D631" s="99"/>
      <c r="E631" s="50"/>
      <c r="F631" s="99"/>
      <c r="G631" s="99"/>
      <c r="H631" s="99"/>
      <c r="I631" s="99"/>
      <c r="J631" s="99"/>
      <c r="K631" s="99"/>
      <c r="L631" s="99"/>
      <c r="M631" s="100"/>
      <c r="N631" s="100"/>
      <c r="O631" s="99"/>
      <c r="P631" s="101"/>
      <c r="Q631" s="99"/>
      <c r="R631" s="100"/>
      <c r="S631" s="99"/>
      <c r="T631" s="99"/>
      <c r="U631" s="99"/>
    </row>
    <row r="632" ht="12.75" customHeight="1">
      <c r="A632" s="99"/>
      <c r="B632" s="99"/>
      <c r="C632" s="99"/>
      <c r="D632" s="99"/>
      <c r="E632" s="50"/>
      <c r="F632" s="99"/>
      <c r="G632" s="99"/>
      <c r="H632" s="99"/>
      <c r="I632" s="99"/>
      <c r="J632" s="99"/>
      <c r="K632" s="99"/>
      <c r="L632" s="99"/>
      <c r="M632" s="100"/>
      <c r="N632" s="100"/>
      <c r="O632" s="99"/>
      <c r="P632" s="101"/>
      <c r="Q632" s="99"/>
      <c r="R632" s="100"/>
      <c r="S632" s="99"/>
      <c r="T632" s="99"/>
      <c r="U632" s="99"/>
    </row>
    <row r="633" ht="12.75" customHeight="1">
      <c r="A633" s="99"/>
      <c r="B633" s="99"/>
      <c r="C633" s="99"/>
      <c r="D633" s="99"/>
      <c r="E633" s="50"/>
      <c r="F633" s="99"/>
      <c r="G633" s="99"/>
      <c r="H633" s="99"/>
      <c r="I633" s="99"/>
      <c r="J633" s="99"/>
      <c r="K633" s="99"/>
      <c r="L633" s="99"/>
      <c r="M633" s="100"/>
      <c r="N633" s="100"/>
      <c r="O633" s="99"/>
      <c r="P633" s="101"/>
      <c r="Q633" s="99"/>
      <c r="R633" s="100"/>
      <c r="S633" s="99"/>
      <c r="T633" s="99"/>
      <c r="U633" s="99"/>
    </row>
    <row r="634" ht="12.75" customHeight="1">
      <c r="A634" s="99"/>
      <c r="B634" s="99"/>
      <c r="C634" s="99"/>
      <c r="D634" s="99"/>
      <c r="E634" s="50"/>
      <c r="F634" s="99"/>
      <c r="G634" s="99"/>
      <c r="H634" s="99"/>
      <c r="I634" s="99"/>
      <c r="J634" s="99"/>
      <c r="K634" s="99"/>
      <c r="L634" s="99"/>
      <c r="M634" s="100"/>
      <c r="N634" s="100"/>
      <c r="O634" s="99"/>
      <c r="P634" s="101"/>
      <c r="Q634" s="99"/>
      <c r="R634" s="100"/>
      <c r="S634" s="99"/>
      <c r="T634" s="99"/>
      <c r="U634" s="99"/>
    </row>
    <row r="635" ht="12.75" customHeight="1">
      <c r="A635" s="99"/>
      <c r="B635" s="99"/>
      <c r="C635" s="99"/>
      <c r="D635" s="99"/>
      <c r="E635" s="50"/>
      <c r="F635" s="99"/>
      <c r="G635" s="99"/>
      <c r="H635" s="99"/>
      <c r="I635" s="99"/>
      <c r="J635" s="99"/>
      <c r="K635" s="99"/>
      <c r="L635" s="99"/>
      <c r="M635" s="100"/>
      <c r="N635" s="100"/>
      <c r="O635" s="99"/>
      <c r="P635" s="101"/>
      <c r="Q635" s="99"/>
      <c r="R635" s="100"/>
      <c r="S635" s="99"/>
      <c r="T635" s="99"/>
      <c r="U635" s="99"/>
    </row>
    <row r="636" ht="12.75" customHeight="1">
      <c r="A636" s="99"/>
      <c r="B636" s="99"/>
      <c r="C636" s="99"/>
      <c r="D636" s="99"/>
      <c r="E636" s="50"/>
      <c r="F636" s="99"/>
      <c r="G636" s="99"/>
      <c r="H636" s="99"/>
      <c r="I636" s="99"/>
      <c r="J636" s="99"/>
      <c r="K636" s="99"/>
      <c r="L636" s="99"/>
      <c r="M636" s="100"/>
      <c r="N636" s="100"/>
      <c r="O636" s="99"/>
      <c r="P636" s="101"/>
      <c r="Q636" s="99"/>
      <c r="R636" s="100"/>
      <c r="S636" s="99"/>
      <c r="T636" s="99"/>
      <c r="U636" s="99"/>
    </row>
    <row r="637" ht="12.75" customHeight="1">
      <c r="A637" s="99"/>
      <c r="B637" s="99"/>
      <c r="C637" s="99"/>
      <c r="D637" s="99"/>
      <c r="E637" s="50"/>
      <c r="F637" s="99"/>
      <c r="G637" s="99"/>
      <c r="H637" s="99"/>
      <c r="I637" s="99"/>
      <c r="J637" s="99"/>
      <c r="K637" s="99"/>
      <c r="L637" s="99"/>
      <c r="M637" s="100"/>
      <c r="N637" s="100"/>
      <c r="O637" s="99"/>
      <c r="P637" s="101"/>
      <c r="Q637" s="99"/>
      <c r="R637" s="100"/>
      <c r="S637" s="99"/>
      <c r="T637" s="99"/>
      <c r="U637" s="99"/>
    </row>
    <row r="638" ht="12.75" customHeight="1">
      <c r="A638" s="99"/>
      <c r="B638" s="99"/>
      <c r="C638" s="99"/>
      <c r="D638" s="99"/>
      <c r="E638" s="50"/>
      <c r="F638" s="99"/>
      <c r="G638" s="99"/>
      <c r="H638" s="99"/>
      <c r="I638" s="99"/>
      <c r="J638" s="99"/>
      <c r="K638" s="99"/>
      <c r="L638" s="99"/>
      <c r="M638" s="100"/>
      <c r="N638" s="100"/>
      <c r="O638" s="99"/>
      <c r="P638" s="101"/>
      <c r="Q638" s="99"/>
      <c r="R638" s="100"/>
      <c r="S638" s="99"/>
      <c r="T638" s="99"/>
      <c r="U638" s="99"/>
    </row>
    <row r="639" ht="12.75" customHeight="1">
      <c r="A639" s="99"/>
      <c r="B639" s="99"/>
      <c r="C639" s="99"/>
      <c r="D639" s="99"/>
      <c r="E639" s="50"/>
      <c r="F639" s="99"/>
      <c r="G639" s="99"/>
      <c r="H639" s="99"/>
      <c r="I639" s="99"/>
      <c r="J639" s="99"/>
      <c r="K639" s="99"/>
      <c r="L639" s="99"/>
      <c r="M639" s="100"/>
      <c r="N639" s="100"/>
      <c r="O639" s="99"/>
      <c r="P639" s="101"/>
      <c r="Q639" s="99"/>
      <c r="R639" s="100"/>
      <c r="S639" s="99"/>
      <c r="T639" s="99"/>
      <c r="U639" s="99"/>
    </row>
    <row r="640" ht="12.75" customHeight="1">
      <c r="A640" s="99"/>
      <c r="B640" s="99"/>
      <c r="C640" s="99"/>
      <c r="D640" s="99"/>
      <c r="E640" s="50"/>
      <c r="F640" s="99"/>
      <c r="G640" s="99"/>
      <c r="H640" s="99"/>
      <c r="I640" s="99"/>
      <c r="J640" s="99"/>
      <c r="K640" s="99"/>
      <c r="L640" s="99"/>
      <c r="M640" s="100"/>
      <c r="N640" s="100"/>
      <c r="O640" s="99"/>
      <c r="P640" s="101"/>
      <c r="Q640" s="99"/>
      <c r="R640" s="100"/>
      <c r="S640" s="99"/>
      <c r="T640" s="99"/>
      <c r="U640" s="99"/>
    </row>
    <row r="641" ht="12.75" customHeight="1">
      <c r="A641" s="99"/>
      <c r="B641" s="99"/>
      <c r="C641" s="99"/>
      <c r="D641" s="99"/>
      <c r="E641" s="50"/>
      <c r="F641" s="99"/>
      <c r="G641" s="99"/>
      <c r="H641" s="99"/>
      <c r="I641" s="99"/>
      <c r="J641" s="99"/>
      <c r="K641" s="99"/>
      <c r="L641" s="99"/>
      <c r="M641" s="100"/>
      <c r="N641" s="100"/>
      <c r="O641" s="99"/>
      <c r="P641" s="101"/>
      <c r="Q641" s="99"/>
      <c r="R641" s="100"/>
      <c r="S641" s="99"/>
      <c r="T641" s="99"/>
      <c r="U641" s="99"/>
    </row>
    <row r="642" ht="12.75" customHeight="1">
      <c r="A642" s="99"/>
      <c r="B642" s="99"/>
      <c r="C642" s="99"/>
      <c r="D642" s="99"/>
      <c r="E642" s="50"/>
      <c r="F642" s="99"/>
      <c r="G642" s="99"/>
      <c r="H642" s="99"/>
      <c r="I642" s="99"/>
      <c r="J642" s="99"/>
      <c r="K642" s="99"/>
      <c r="L642" s="99"/>
      <c r="M642" s="100"/>
      <c r="N642" s="100"/>
      <c r="O642" s="99"/>
      <c r="P642" s="101"/>
      <c r="Q642" s="99"/>
      <c r="R642" s="100"/>
      <c r="S642" s="99"/>
      <c r="T642" s="99"/>
      <c r="U642" s="99"/>
    </row>
    <row r="643" ht="12.75" customHeight="1">
      <c r="A643" s="99"/>
      <c r="B643" s="99"/>
      <c r="C643" s="99"/>
      <c r="D643" s="99"/>
      <c r="E643" s="50"/>
      <c r="F643" s="99"/>
      <c r="G643" s="99"/>
      <c r="H643" s="99"/>
      <c r="I643" s="99"/>
      <c r="J643" s="99"/>
      <c r="K643" s="99"/>
      <c r="L643" s="99"/>
      <c r="M643" s="100"/>
      <c r="N643" s="100"/>
      <c r="O643" s="99"/>
      <c r="P643" s="101"/>
      <c r="Q643" s="99"/>
      <c r="R643" s="100"/>
      <c r="S643" s="99"/>
      <c r="T643" s="99"/>
      <c r="U643" s="99"/>
    </row>
    <row r="644" ht="12.75" customHeight="1">
      <c r="A644" s="99"/>
      <c r="B644" s="99"/>
      <c r="C644" s="99"/>
      <c r="D644" s="99"/>
      <c r="E644" s="50"/>
      <c r="F644" s="99"/>
      <c r="G644" s="99"/>
      <c r="H644" s="99"/>
      <c r="I644" s="99"/>
      <c r="J644" s="99"/>
      <c r="K644" s="99"/>
      <c r="L644" s="99"/>
      <c r="M644" s="100"/>
      <c r="N644" s="100"/>
      <c r="O644" s="99"/>
      <c r="P644" s="101"/>
      <c r="Q644" s="99"/>
      <c r="R644" s="100"/>
      <c r="S644" s="99"/>
      <c r="T644" s="99"/>
      <c r="U644" s="99"/>
    </row>
    <row r="645" ht="12.75" customHeight="1">
      <c r="A645" s="99"/>
      <c r="B645" s="99"/>
      <c r="C645" s="99"/>
      <c r="D645" s="99"/>
      <c r="E645" s="50"/>
      <c r="F645" s="99"/>
      <c r="G645" s="99"/>
      <c r="H645" s="99"/>
      <c r="I645" s="99"/>
      <c r="J645" s="99"/>
      <c r="K645" s="99"/>
      <c r="L645" s="99"/>
      <c r="M645" s="100"/>
      <c r="N645" s="100"/>
      <c r="O645" s="99"/>
      <c r="P645" s="101"/>
      <c r="Q645" s="99"/>
      <c r="R645" s="100"/>
      <c r="S645" s="99"/>
      <c r="T645" s="99"/>
      <c r="U645" s="99"/>
    </row>
    <row r="646" ht="12.75" customHeight="1">
      <c r="A646" s="99"/>
      <c r="B646" s="99"/>
      <c r="C646" s="99"/>
      <c r="D646" s="99"/>
      <c r="E646" s="50"/>
      <c r="F646" s="99"/>
      <c r="G646" s="99"/>
      <c r="H646" s="99"/>
      <c r="I646" s="99"/>
      <c r="J646" s="99"/>
      <c r="K646" s="99"/>
      <c r="L646" s="99"/>
      <c r="M646" s="100"/>
      <c r="N646" s="100"/>
      <c r="O646" s="99"/>
      <c r="P646" s="101"/>
      <c r="Q646" s="99"/>
      <c r="R646" s="100"/>
      <c r="S646" s="99"/>
      <c r="T646" s="99"/>
      <c r="U646" s="99"/>
    </row>
    <row r="647" ht="12.75" customHeight="1">
      <c r="A647" s="99"/>
      <c r="B647" s="99"/>
      <c r="C647" s="99"/>
      <c r="D647" s="99"/>
      <c r="E647" s="50"/>
      <c r="F647" s="99"/>
      <c r="G647" s="99"/>
      <c r="H647" s="99"/>
      <c r="I647" s="99"/>
      <c r="J647" s="99"/>
      <c r="K647" s="99"/>
      <c r="L647" s="99"/>
      <c r="M647" s="100"/>
      <c r="N647" s="100"/>
      <c r="O647" s="99"/>
      <c r="P647" s="101"/>
      <c r="Q647" s="99"/>
      <c r="R647" s="100"/>
      <c r="S647" s="99"/>
      <c r="T647" s="99"/>
      <c r="U647" s="99"/>
    </row>
    <row r="648" ht="12.75" customHeight="1">
      <c r="A648" s="99"/>
      <c r="B648" s="99"/>
      <c r="C648" s="99"/>
      <c r="D648" s="99"/>
      <c r="E648" s="50"/>
      <c r="F648" s="99"/>
      <c r="G648" s="99"/>
      <c r="H648" s="99"/>
      <c r="I648" s="99"/>
      <c r="J648" s="99"/>
      <c r="K648" s="99"/>
      <c r="L648" s="99"/>
      <c r="M648" s="100"/>
      <c r="N648" s="100"/>
      <c r="O648" s="99"/>
      <c r="P648" s="101"/>
      <c r="Q648" s="99"/>
      <c r="R648" s="100"/>
      <c r="S648" s="99"/>
      <c r="T648" s="99"/>
      <c r="U648" s="99"/>
    </row>
    <row r="649" ht="12.75" customHeight="1">
      <c r="A649" s="99"/>
      <c r="B649" s="99"/>
      <c r="C649" s="99"/>
      <c r="D649" s="99"/>
      <c r="E649" s="50"/>
      <c r="F649" s="99"/>
      <c r="G649" s="99"/>
      <c r="H649" s="99"/>
      <c r="I649" s="99"/>
      <c r="J649" s="99"/>
      <c r="K649" s="99"/>
      <c r="L649" s="99"/>
      <c r="M649" s="100"/>
      <c r="N649" s="100"/>
      <c r="O649" s="99"/>
      <c r="P649" s="101"/>
      <c r="Q649" s="99"/>
      <c r="R649" s="100"/>
      <c r="S649" s="99"/>
      <c r="T649" s="99"/>
      <c r="U649" s="99"/>
    </row>
    <row r="650" ht="12.75" customHeight="1">
      <c r="A650" s="99"/>
      <c r="B650" s="99"/>
      <c r="C650" s="99"/>
      <c r="D650" s="99"/>
      <c r="E650" s="50"/>
      <c r="F650" s="99"/>
      <c r="G650" s="99"/>
      <c r="H650" s="99"/>
      <c r="I650" s="99"/>
      <c r="J650" s="99"/>
      <c r="K650" s="99"/>
      <c r="L650" s="99"/>
      <c r="M650" s="100"/>
      <c r="N650" s="100"/>
      <c r="O650" s="99"/>
      <c r="P650" s="101"/>
      <c r="Q650" s="99"/>
      <c r="R650" s="100"/>
      <c r="S650" s="99"/>
      <c r="T650" s="99"/>
      <c r="U650" s="99"/>
    </row>
    <row r="651" ht="12.75" customHeight="1">
      <c r="A651" s="99"/>
      <c r="B651" s="99"/>
      <c r="C651" s="99"/>
      <c r="D651" s="99"/>
      <c r="E651" s="50"/>
      <c r="F651" s="99"/>
      <c r="G651" s="99"/>
      <c r="H651" s="99"/>
      <c r="I651" s="99"/>
      <c r="J651" s="99"/>
      <c r="K651" s="99"/>
      <c r="L651" s="99"/>
      <c r="M651" s="100"/>
      <c r="N651" s="100"/>
      <c r="O651" s="99"/>
      <c r="P651" s="101"/>
      <c r="Q651" s="99"/>
      <c r="R651" s="100"/>
      <c r="S651" s="99"/>
      <c r="T651" s="99"/>
      <c r="U651" s="99"/>
    </row>
    <row r="652" ht="12.75" customHeight="1">
      <c r="A652" s="99"/>
      <c r="B652" s="99"/>
      <c r="C652" s="99"/>
      <c r="D652" s="99"/>
      <c r="E652" s="50"/>
      <c r="F652" s="99"/>
      <c r="G652" s="99"/>
      <c r="H652" s="99"/>
      <c r="I652" s="99"/>
      <c r="J652" s="99"/>
      <c r="K652" s="99"/>
      <c r="L652" s="99"/>
      <c r="M652" s="100"/>
      <c r="N652" s="100"/>
      <c r="O652" s="99"/>
      <c r="P652" s="101"/>
      <c r="Q652" s="99"/>
      <c r="R652" s="100"/>
      <c r="S652" s="99"/>
      <c r="T652" s="99"/>
      <c r="U652" s="99"/>
    </row>
    <row r="653" ht="12.75" customHeight="1">
      <c r="A653" s="99"/>
      <c r="B653" s="99"/>
      <c r="C653" s="99"/>
      <c r="D653" s="99"/>
      <c r="E653" s="50"/>
      <c r="F653" s="99"/>
      <c r="G653" s="99"/>
      <c r="H653" s="99"/>
      <c r="I653" s="99"/>
      <c r="J653" s="99"/>
      <c r="K653" s="99"/>
      <c r="L653" s="99"/>
      <c r="M653" s="100"/>
      <c r="N653" s="100"/>
      <c r="O653" s="99"/>
      <c r="P653" s="101"/>
      <c r="Q653" s="99"/>
      <c r="R653" s="100"/>
      <c r="S653" s="99"/>
      <c r="T653" s="99"/>
      <c r="U653" s="99"/>
    </row>
    <row r="654" ht="12.75" customHeight="1">
      <c r="A654" s="99"/>
      <c r="B654" s="99"/>
      <c r="C654" s="99"/>
      <c r="D654" s="99"/>
      <c r="E654" s="50"/>
      <c r="F654" s="99"/>
      <c r="G654" s="99"/>
      <c r="H654" s="99"/>
      <c r="I654" s="99"/>
      <c r="J654" s="99"/>
      <c r="K654" s="99"/>
      <c r="L654" s="99"/>
      <c r="M654" s="100"/>
      <c r="N654" s="100"/>
      <c r="O654" s="99"/>
      <c r="P654" s="101"/>
      <c r="Q654" s="99"/>
      <c r="R654" s="100"/>
      <c r="S654" s="99"/>
      <c r="T654" s="99"/>
      <c r="U654" s="99"/>
    </row>
    <row r="655" ht="12.75" customHeight="1">
      <c r="A655" s="99"/>
      <c r="B655" s="99"/>
      <c r="C655" s="99"/>
      <c r="D655" s="99"/>
      <c r="E655" s="50"/>
      <c r="F655" s="99"/>
      <c r="G655" s="99"/>
      <c r="H655" s="99"/>
      <c r="I655" s="99"/>
      <c r="J655" s="99"/>
      <c r="K655" s="99"/>
      <c r="L655" s="99"/>
      <c r="M655" s="100"/>
      <c r="N655" s="100"/>
      <c r="O655" s="99"/>
      <c r="P655" s="101"/>
      <c r="Q655" s="99"/>
      <c r="R655" s="100"/>
      <c r="S655" s="99"/>
      <c r="T655" s="99"/>
      <c r="U655" s="99"/>
    </row>
    <row r="656" ht="12.75" customHeight="1">
      <c r="A656" s="99"/>
      <c r="B656" s="99"/>
      <c r="C656" s="99"/>
      <c r="D656" s="99"/>
      <c r="E656" s="50"/>
      <c r="F656" s="99"/>
      <c r="G656" s="99"/>
      <c r="H656" s="99"/>
      <c r="I656" s="99"/>
      <c r="J656" s="99"/>
      <c r="K656" s="99"/>
      <c r="L656" s="99"/>
      <c r="M656" s="100"/>
      <c r="N656" s="100"/>
      <c r="O656" s="99"/>
      <c r="P656" s="101"/>
      <c r="Q656" s="99"/>
      <c r="R656" s="100"/>
      <c r="S656" s="99"/>
      <c r="T656" s="99"/>
      <c r="U656" s="99"/>
    </row>
    <row r="657" ht="12.75" customHeight="1">
      <c r="A657" s="99"/>
      <c r="B657" s="99"/>
      <c r="C657" s="99"/>
      <c r="D657" s="99"/>
      <c r="E657" s="50"/>
      <c r="F657" s="99"/>
      <c r="G657" s="99"/>
      <c r="H657" s="99"/>
      <c r="I657" s="99"/>
      <c r="J657" s="99"/>
      <c r="K657" s="99"/>
      <c r="L657" s="99"/>
      <c r="M657" s="100"/>
      <c r="N657" s="100"/>
      <c r="O657" s="99"/>
      <c r="P657" s="101"/>
      <c r="Q657" s="99"/>
      <c r="R657" s="100"/>
      <c r="S657" s="99"/>
      <c r="T657" s="99"/>
      <c r="U657" s="99"/>
    </row>
    <row r="658" ht="12.75" customHeight="1">
      <c r="A658" s="99"/>
      <c r="B658" s="99"/>
      <c r="C658" s="99"/>
      <c r="D658" s="99"/>
      <c r="E658" s="50"/>
      <c r="F658" s="99"/>
      <c r="G658" s="99"/>
      <c r="H658" s="99"/>
      <c r="I658" s="99"/>
      <c r="J658" s="99"/>
      <c r="K658" s="99"/>
      <c r="L658" s="99"/>
      <c r="M658" s="100"/>
      <c r="N658" s="100"/>
      <c r="O658" s="99"/>
      <c r="P658" s="101"/>
      <c r="Q658" s="99"/>
      <c r="R658" s="100"/>
      <c r="S658" s="99"/>
      <c r="T658" s="99"/>
      <c r="U658" s="99"/>
    </row>
    <row r="659" ht="12.75" customHeight="1">
      <c r="A659" s="99"/>
      <c r="B659" s="99"/>
      <c r="C659" s="99"/>
      <c r="D659" s="99"/>
      <c r="E659" s="50"/>
      <c r="F659" s="99"/>
      <c r="G659" s="99"/>
      <c r="H659" s="99"/>
      <c r="I659" s="99"/>
      <c r="J659" s="99"/>
      <c r="K659" s="99"/>
      <c r="L659" s="99"/>
      <c r="M659" s="100"/>
      <c r="N659" s="100"/>
      <c r="O659" s="99"/>
      <c r="P659" s="101"/>
      <c r="Q659" s="99"/>
      <c r="R659" s="100"/>
      <c r="S659" s="99"/>
      <c r="T659" s="99"/>
      <c r="U659" s="99"/>
    </row>
    <row r="660" ht="12.75" customHeight="1">
      <c r="A660" s="99"/>
      <c r="B660" s="99"/>
      <c r="C660" s="99"/>
      <c r="D660" s="99"/>
      <c r="E660" s="50"/>
      <c r="F660" s="99"/>
      <c r="G660" s="99"/>
      <c r="H660" s="99"/>
      <c r="I660" s="99"/>
      <c r="J660" s="99"/>
      <c r="K660" s="99"/>
      <c r="L660" s="99"/>
      <c r="M660" s="100"/>
      <c r="N660" s="100"/>
      <c r="O660" s="99"/>
      <c r="P660" s="101"/>
      <c r="Q660" s="99"/>
      <c r="R660" s="100"/>
      <c r="S660" s="99"/>
      <c r="T660" s="99"/>
      <c r="U660" s="99"/>
    </row>
    <row r="661" ht="12.75" customHeight="1">
      <c r="A661" s="99"/>
      <c r="B661" s="99"/>
      <c r="C661" s="99"/>
      <c r="D661" s="99"/>
      <c r="E661" s="50"/>
      <c r="F661" s="99"/>
      <c r="G661" s="99"/>
      <c r="H661" s="99"/>
      <c r="I661" s="99"/>
      <c r="J661" s="99"/>
      <c r="K661" s="99"/>
      <c r="L661" s="99"/>
      <c r="M661" s="100"/>
      <c r="N661" s="100"/>
      <c r="O661" s="99"/>
      <c r="P661" s="101"/>
      <c r="Q661" s="99"/>
      <c r="R661" s="100"/>
      <c r="S661" s="99"/>
      <c r="T661" s="99"/>
      <c r="U661" s="99"/>
    </row>
    <row r="662" ht="12.75" customHeight="1">
      <c r="A662" s="99"/>
      <c r="B662" s="99"/>
      <c r="C662" s="99"/>
      <c r="D662" s="99"/>
      <c r="E662" s="50"/>
      <c r="F662" s="99"/>
      <c r="G662" s="99"/>
      <c r="H662" s="99"/>
      <c r="I662" s="99"/>
      <c r="J662" s="99"/>
      <c r="K662" s="99"/>
      <c r="L662" s="99"/>
      <c r="M662" s="100"/>
      <c r="N662" s="100"/>
      <c r="O662" s="99"/>
      <c r="P662" s="101"/>
      <c r="Q662" s="99"/>
      <c r="R662" s="100"/>
      <c r="S662" s="99"/>
      <c r="T662" s="99"/>
      <c r="U662" s="99"/>
    </row>
    <row r="663" ht="12.75" customHeight="1">
      <c r="A663" s="99"/>
      <c r="B663" s="99"/>
      <c r="C663" s="99"/>
      <c r="D663" s="99"/>
      <c r="E663" s="50"/>
      <c r="F663" s="99"/>
      <c r="G663" s="99"/>
      <c r="H663" s="99"/>
      <c r="I663" s="99"/>
      <c r="J663" s="99"/>
      <c r="K663" s="99"/>
      <c r="L663" s="99"/>
      <c r="M663" s="100"/>
      <c r="N663" s="100"/>
      <c r="O663" s="99"/>
      <c r="P663" s="101"/>
      <c r="Q663" s="99"/>
      <c r="R663" s="100"/>
      <c r="S663" s="99"/>
      <c r="T663" s="99"/>
      <c r="U663" s="99"/>
    </row>
    <row r="664" ht="12.75" customHeight="1">
      <c r="A664" s="99"/>
      <c r="B664" s="99"/>
      <c r="C664" s="99"/>
      <c r="D664" s="99"/>
      <c r="E664" s="50"/>
      <c r="F664" s="99"/>
      <c r="G664" s="99"/>
      <c r="H664" s="99"/>
      <c r="I664" s="99"/>
      <c r="J664" s="99"/>
      <c r="K664" s="99"/>
      <c r="L664" s="99"/>
      <c r="M664" s="100"/>
      <c r="N664" s="100"/>
      <c r="O664" s="99"/>
      <c r="P664" s="101"/>
      <c r="Q664" s="99"/>
      <c r="R664" s="100"/>
      <c r="S664" s="99"/>
      <c r="T664" s="99"/>
      <c r="U664" s="99"/>
    </row>
    <row r="665" ht="12.75" customHeight="1">
      <c r="A665" s="99"/>
      <c r="B665" s="99"/>
      <c r="C665" s="99"/>
      <c r="D665" s="99"/>
      <c r="E665" s="50"/>
      <c r="F665" s="99"/>
      <c r="G665" s="99"/>
      <c r="H665" s="99"/>
      <c r="I665" s="99"/>
      <c r="J665" s="99"/>
      <c r="K665" s="99"/>
      <c r="L665" s="99"/>
      <c r="M665" s="100"/>
      <c r="N665" s="100"/>
      <c r="O665" s="99"/>
      <c r="P665" s="101"/>
      <c r="Q665" s="99"/>
      <c r="R665" s="100"/>
      <c r="S665" s="99"/>
      <c r="T665" s="99"/>
      <c r="U665" s="99"/>
    </row>
    <row r="666" ht="12.75" customHeight="1">
      <c r="A666" s="99"/>
      <c r="B666" s="99"/>
      <c r="C666" s="99"/>
      <c r="D666" s="99"/>
      <c r="E666" s="50"/>
      <c r="F666" s="99"/>
      <c r="G666" s="99"/>
      <c r="H666" s="99"/>
      <c r="I666" s="99"/>
      <c r="J666" s="99"/>
      <c r="K666" s="99"/>
      <c r="L666" s="99"/>
      <c r="M666" s="100"/>
      <c r="N666" s="100"/>
      <c r="O666" s="99"/>
      <c r="P666" s="101"/>
      <c r="Q666" s="99"/>
      <c r="R666" s="100"/>
      <c r="S666" s="99"/>
      <c r="T666" s="99"/>
      <c r="U666" s="99"/>
    </row>
    <row r="667" ht="12.75" customHeight="1">
      <c r="A667" s="99"/>
      <c r="B667" s="99"/>
      <c r="C667" s="99"/>
      <c r="D667" s="99"/>
      <c r="E667" s="50"/>
      <c r="F667" s="99"/>
      <c r="G667" s="99"/>
      <c r="H667" s="99"/>
      <c r="I667" s="99"/>
      <c r="J667" s="99"/>
      <c r="K667" s="99"/>
      <c r="L667" s="99"/>
      <c r="M667" s="100"/>
      <c r="N667" s="100"/>
      <c r="O667" s="99"/>
      <c r="P667" s="101"/>
      <c r="Q667" s="99"/>
      <c r="R667" s="100"/>
      <c r="S667" s="99"/>
      <c r="T667" s="99"/>
      <c r="U667" s="99"/>
    </row>
    <row r="668" ht="12.75" customHeight="1">
      <c r="A668" s="99"/>
      <c r="B668" s="99"/>
      <c r="C668" s="99"/>
      <c r="D668" s="99"/>
      <c r="E668" s="50"/>
      <c r="F668" s="99"/>
      <c r="G668" s="99"/>
      <c r="H668" s="99"/>
      <c r="I668" s="99"/>
      <c r="J668" s="99"/>
      <c r="K668" s="99"/>
      <c r="L668" s="99"/>
      <c r="M668" s="100"/>
      <c r="N668" s="100"/>
      <c r="O668" s="99"/>
      <c r="P668" s="101"/>
      <c r="Q668" s="99"/>
      <c r="R668" s="100"/>
      <c r="S668" s="99"/>
      <c r="T668" s="99"/>
      <c r="U668" s="99"/>
    </row>
    <row r="669" ht="12.75" customHeight="1">
      <c r="A669" s="99"/>
      <c r="B669" s="99"/>
      <c r="C669" s="99"/>
      <c r="D669" s="99"/>
      <c r="E669" s="50"/>
      <c r="F669" s="99"/>
      <c r="G669" s="99"/>
      <c r="H669" s="99"/>
      <c r="I669" s="99"/>
      <c r="J669" s="99"/>
      <c r="K669" s="99"/>
      <c r="L669" s="99"/>
      <c r="M669" s="100"/>
      <c r="N669" s="100"/>
      <c r="O669" s="99"/>
      <c r="P669" s="101"/>
      <c r="Q669" s="99"/>
      <c r="R669" s="100"/>
      <c r="S669" s="99"/>
      <c r="T669" s="99"/>
      <c r="U669" s="99"/>
    </row>
    <row r="670" ht="12.75" customHeight="1">
      <c r="A670" s="99"/>
      <c r="B670" s="99"/>
      <c r="C670" s="99"/>
      <c r="D670" s="99"/>
      <c r="E670" s="50"/>
      <c r="F670" s="99"/>
      <c r="G670" s="99"/>
      <c r="H670" s="99"/>
      <c r="I670" s="99"/>
      <c r="J670" s="99"/>
      <c r="K670" s="99"/>
      <c r="L670" s="99"/>
      <c r="M670" s="100"/>
      <c r="N670" s="100"/>
      <c r="O670" s="99"/>
      <c r="P670" s="101"/>
      <c r="Q670" s="99"/>
      <c r="R670" s="100"/>
      <c r="S670" s="99"/>
      <c r="T670" s="99"/>
      <c r="U670" s="99"/>
    </row>
    <row r="671" ht="12.75" customHeight="1">
      <c r="A671" s="99"/>
      <c r="B671" s="99"/>
      <c r="C671" s="99"/>
      <c r="D671" s="99"/>
      <c r="E671" s="50"/>
      <c r="F671" s="99"/>
      <c r="G671" s="99"/>
      <c r="H671" s="99"/>
      <c r="I671" s="99"/>
      <c r="J671" s="99"/>
      <c r="K671" s="99"/>
      <c r="L671" s="99"/>
      <c r="M671" s="100"/>
      <c r="N671" s="100"/>
      <c r="O671" s="99"/>
      <c r="P671" s="101"/>
      <c r="Q671" s="99"/>
      <c r="R671" s="100"/>
      <c r="S671" s="99"/>
      <c r="T671" s="99"/>
      <c r="U671" s="99"/>
    </row>
    <row r="672" ht="12.75" customHeight="1">
      <c r="A672" s="99"/>
      <c r="B672" s="99"/>
      <c r="C672" s="99"/>
      <c r="D672" s="99"/>
      <c r="E672" s="50"/>
      <c r="F672" s="99"/>
      <c r="G672" s="99"/>
      <c r="H672" s="99"/>
      <c r="I672" s="99"/>
      <c r="J672" s="99"/>
      <c r="K672" s="99"/>
      <c r="L672" s="99"/>
      <c r="M672" s="100"/>
      <c r="N672" s="100"/>
      <c r="O672" s="99"/>
      <c r="P672" s="101"/>
      <c r="Q672" s="99"/>
      <c r="R672" s="100"/>
      <c r="S672" s="99"/>
      <c r="T672" s="99"/>
      <c r="U672" s="99"/>
    </row>
    <row r="673" ht="12.75" customHeight="1">
      <c r="A673" s="99"/>
      <c r="B673" s="99"/>
      <c r="C673" s="99"/>
      <c r="D673" s="99"/>
      <c r="E673" s="50"/>
      <c r="F673" s="99"/>
      <c r="G673" s="99"/>
      <c r="H673" s="99"/>
      <c r="I673" s="99"/>
      <c r="J673" s="99"/>
      <c r="K673" s="99"/>
      <c r="L673" s="99"/>
      <c r="M673" s="100"/>
      <c r="N673" s="100"/>
      <c r="O673" s="99"/>
      <c r="P673" s="101"/>
      <c r="Q673" s="99"/>
      <c r="R673" s="100"/>
      <c r="S673" s="99"/>
      <c r="T673" s="99"/>
      <c r="U673" s="99"/>
    </row>
    <row r="674" ht="12.75" customHeight="1">
      <c r="A674" s="99"/>
      <c r="B674" s="99"/>
      <c r="C674" s="99"/>
      <c r="D674" s="99"/>
      <c r="E674" s="50"/>
      <c r="F674" s="99"/>
      <c r="G674" s="99"/>
      <c r="H674" s="99"/>
      <c r="I674" s="99"/>
      <c r="J674" s="99"/>
      <c r="K674" s="99"/>
      <c r="L674" s="99"/>
      <c r="M674" s="100"/>
      <c r="N674" s="100"/>
      <c r="O674" s="99"/>
      <c r="P674" s="101"/>
      <c r="Q674" s="99"/>
      <c r="R674" s="100"/>
      <c r="S674" s="99"/>
      <c r="T674" s="99"/>
      <c r="U674" s="99"/>
    </row>
    <row r="675" ht="12.75" customHeight="1">
      <c r="A675" s="99"/>
      <c r="B675" s="99"/>
      <c r="C675" s="99"/>
      <c r="D675" s="99"/>
      <c r="E675" s="50"/>
      <c r="F675" s="99"/>
      <c r="G675" s="99"/>
      <c r="H675" s="99"/>
      <c r="I675" s="99"/>
      <c r="J675" s="99"/>
      <c r="K675" s="99"/>
      <c r="L675" s="99"/>
      <c r="M675" s="100"/>
      <c r="N675" s="100"/>
      <c r="O675" s="99"/>
      <c r="P675" s="101"/>
      <c r="Q675" s="99"/>
      <c r="R675" s="100"/>
      <c r="S675" s="99"/>
      <c r="T675" s="99"/>
      <c r="U675" s="99"/>
    </row>
    <row r="676" ht="12.75" customHeight="1">
      <c r="A676" s="99"/>
      <c r="B676" s="99"/>
      <c r="C676" s="99"/>
      <c r="D676" s="99"/>
      <c r="E676" s="50"/>
      <c r="F676" s="99"/>
      <c r="G676" s="99"/>
      <c r="H676" s="99"/>
      <c r="I676" s="99"/>
      <c r="J676" s="99"/>
      <c r="K676" s="99"/>
      <c r="L676" s="99"/>
      <c r="M676" s="100"/>
      <c r="N676" s="100"/>
      <c r="O676" s="99"/>
      <c r="P676" s="101"/>
      <c r="Q676" s="99"/>
      <c r="R676" s="100"/>
      <c r="S676" s="99"/>
      <c r="T676" s="99"/>
      <c r="U676" s="99"/>
    </row>
    <row r="677" ht="12.75" customHeight="1">
      <c r="A677" s="99"/>
      <c r="B677" s="99"/>
      <c r="C677" s="99"/>
      <c r="D677" s="99"/>
      <c r="E677" s="50"/>
      <c r="F677" s="99"/>
      <c r="G677" s="99"/>
      <c r="H677" s="99"/>
      <c r="I677" s="99"/>
      <c r="J677" s="99"/>
      <c r="K677" s="99"/>
      <c r="L677" s="99"/>
      <c r="M677" s="100"/>
      <c r="N677" s="100"/>
      <c r="O677" s="99"/>
      <c r="P677" s="101"/>
      <c r="Q677" s="99"/>
      <c r="R677" s="100"/>
      <c r="S677" s="99"/>
      <c r="T677" s="99"/>
      <c r="U677" s="99"/>
    </row>
    <row r="678" ht="12.75" customHeight="1">
      <c r="A678" s="99"/>
      <c r="B678" s="99"/>
      <c r="C678" s="99"/>
      <c r="D678" s="99"/>
      <c r="E678" s="50"/>
      <c r="F678" s="99"/>
      <c r="G678" s="99"/>
      <c r="H678" s="99"/>
      <c r="I678" s="99"/>
      <c r="J678" s="99"/>
      <c r="K678" s="99"/>
      <c r="L678" s="99"/>
      <c r="M678" s="100"/>
      <c r="N678" s="100"/>
      <c r="O678" s="99"/>
      <c r="P678" s="101"/>
      <c r="Q678" s="99"/>
      <c r="R678" s="100"/>
      <c r="S678" s="99"/>
      <c r="T678" s="99"/>
      <c r="U678" s="99"/>
    </row>
    <row r="679" ht="12.75" customHeight="1">
      <c r="A679" s="99"/>
      <c r="B679" s="99"/>
      <c r="C679" s="99"/>
      <c r="D679" s="99"/>
      <c r="E679" s="50"/>
      <c r="F679" s="99"/>
      <c r="G679" s="99"/>
      <c r="H679" s="99"/>
      <c r="I679" s="99"/>
      <c r="J679" s="99"/>
      <c r="K679" s="99"/>
      <c r="L679" s="99"/>
      <c r="M679" s="100"/>
      <c r="N679" s="100"/>
      <c r="O679" s="99"/>
      <c r="P679" s="101"/>
      <c r="Q679" s="99"/>
      <c r="R679" s="100"/>
      <c r="S679" s="99"/>
      <c r="T679" s="99"/>
      <c r="U679" s="99"/>
    </row>
    <row r="680" ht="12.75" customHeight="1">
      <c r="A680" s="99"/>
      <c r="B680" s="99"/>
      <c r="C680" s="99"/>
      <c r="D680" s="99"/>
      <c r="E680" s="50"/>
      <c r="F680" s="99"/>
      <c r="G680" s="99"/>
      <c r="H680" s="99"/>
      <c r="I680" s="99"/>
      <c r="J680" s="99"/>
      <c r="K680" s="99"/>
      <c r="L680" s="99"/>
      <c r="M680" s="100"/>
      <c r="N680" s="100"/>
      <c r="O680" s="99"/>
      <c r="P680" s="101"/>
      <c r="Q680" s="99"/>
      <c r="R680" s="100"/>
      <c r="S680" s="99"/>
      <c r="T680" s="99"/>
      <c r="U680" s="99"/>
    </row>
    <row r="681" ht="12.75" customHeight="1">
      <c r="A681" s="99"/>
      <c r="B681" s="99"/>
      <c r="C681" s="99"/>
      <c r="D681" s="99"/>
      <c r="E681" s="50"/>
      <c r="F681" s="99"/>
      <c r="G681" s="99"/>
      <c r="H681" s="99"/>
      <c r="I681" s="99"/>
      <c r="J681" s="99"/>
      <c r="K681" s="99"/>
      <c r="L681" s="99"/>
      <c r="M681" s="100"/>
      <c r="N681" s="100"/>
      <c r="O681" s="99"/>
      <c r="P681" s="101"/>
      <c r="Q681" s="99"/>
      <c r="R681" s="100"/>
      <c r="S681" s="99"/>
      <c r="T681" s="99"/>
      <c r="U681" s="99"/>
    </row>
    <row r="682" ht="12.75" customHeight="1">
      <c r="A682" s="99"/>
      <c r="B682" s="99"/>
      <c r="C682" s="99"/>
      <c r="D682" s="99"/>
      <c r="E682" s="50"/>
      <c r="F682" s="99"/>
      <c r="G682" s="99"/>
      <c r="H682" s="99"/>
      <c r="I682" s="99"/>
      <c r="J682" s="99"/>
      <c r="K682" s="99"/>
      <c r="L682" s="99"/>
      <c r="M682" s="100"/>
      <c r="N682" s="100"/>
      <c r="O682" s="99"/>
      <c r="P682" s="101"/>
      <c r="Q682" s="99"/>
      <c r="R682" s="100"/>
      <c r="S682" s="99"/>
      <c r="T682" s="99"/>
      <c r="U682" s="99"/>
    </row>
    <row r="683" ht="12.75" customHeight="1">
      <c r="A683" s="99"/>
      <c r="B683" s="99"/>
      <c r="C683" s="99"/>
      <c r="D683" s="99"/>
      <c r="E683" s="50"/>
      <c r="F683" s="99"/>
      <c r="G683" s="99"/>
      <c r="H683" s="99"/>
      <c r="I683" s="99"/>
      <c r="J683" s="99"/>
      <c r="K683" s="99"/>
      <c r="L683" s="99"/>
      <c r="M683" s="100"/>
      <c r="N683" s="100"/>
      <c r="O683" s="99"/>
      <c r="P683" s="101"/>
      <c r="Q683" s="99"/>
      <c r="R683" s="100"/>
      <c r="S683" s="99"/>
      <c r="T683" s="99"/>
      <c r="U683" s="99"/>
    </row>
    <row r="684" ht="12.75" customHeight="1">
      <c r="A684" s="99"/>
      <c r="B684" s="99"/>
      <c r="C684" s="99"/>
      <c r="D684" s="99"/>
      <c r="E684" s="50"/>
      <c r="F684" s="99"/>
      <c r="G684" s="99"/>
      <c r="H684" s="99"/>
      <c r="I684" s="99"/>
      <c r="J684" s="99"/>
      <c r="K684" s="99"/>
      <c r="L684" s="99"/>
      <c r="M684" s="100"/>
      <c r="N684" s="100"/>
      <c r="O684" s="99"/>
      <c r="P684" s="101"/>
      <c r="Q684" s="99"/>
      <c r="R684" s="100"/>
      <c r="S684" s="99"/>
      <c r="T684" s="99"/>
      <c r="U684" s="99"/>
    </row>
    <row r="685" ht="12.75" customHeight="1">
      <c r="A685" s="99"/>
      <c r="B685" s="99"/>
      <c r="C685" s="99"/>
      <c r="D685" s="99"/>
      <c r="E685" s="50"/>
      <c r="F685" s="99"/>
      <c r="G685" s="99"/>
      <c r="H685" s="99"/>
      <c r="I685" s="99"/>
      <c r="J685" s="99"/>
      <c r="K685" s="99"/>
      <c r="L685" s="99"/>
      <c r="M685" s="100"/>
      <c r="N685" s="100"/>
      <c r="O685" s="99"/>
      <c r="P685" s="101"/>
      <c r="Q685" s="99"/>
      <c r="R685" s="100"/>
      <c r="S685" s="99"/>
      <c r="T685" s="99"/>
      <c r="U685" s="99"/>
    </row>
    <row r="686" ht="12.75" customHeight="1">
      <c r="A686" s="99"/>
      <c r="B686" s="99"/>
      <c r="C686" s="99"/>
      <c r="D686" s="99"/>
      <c r="E686" s="50"/>
      <c r="F686" s="99"/>
      <c r="G686" s="99"/>
      <c r="H686" s="99"/>
      <c r="I686" s="99"/>
      <c r="J686" s="99"/>
      <c r="K686" s="99"/>
      <c r="L686" s="99"/>
      <c r="M686" s="100"/>
      <c r="N686" s="100"/>
      <c r="O686" s="99"/>
      <c r="P686" s="101"/>
      <c r="Q686" s="99"/>
      <c r="R686" s="100"/>
      <c r="S686" s="99"/>
      <c r="T686" s="99"/>
      <c r="U686" s="99"/>
    </row>
    <row r="687" ht="12.75" customHeight="1">
      <c r="A687" s="99"/>
      <c r="B687" s="99"/>
      <c r="C687" s="99"/>
      <c r="D687" s="99"/>
      <c r="E687" s="50"/>
      <c r="F687" s="99"/>
      <c r="G687" s="99"/>
      <c r="H687" s="99"/>
      <c r="I687" s="99"/>
      <c r="J687" s="99"/>
      <c r="K687" s="99"/>
      <c r="L687" s="99"/>
      <c r="M687" s="100"/>
      <c r="N687" s="100"/>
      <c r="O687" s="99"/>
      <c r="P687" s="101"/>
      <c r="Q687" s="99"/>
      <c r="R687" s="100"/>
      <c r="S687" s="99"/>
      <c r="T687" s="99"/>
      <c r="U687" s="99"/>
    </row>
    <row r="688" ht="12.75" customHeight="1">
      <c r="A688" s="99"/>
      <c r="B688" s="99"/>
      <c r="C688" s="99"/>
      <c r="D688" s="99"/>
      <c r="E688" s="50"/>
      <c r="F688" s="99"/>
      <c r="G688" s="99"/>
      <c r="H688" s="99"/>
      <c r="I688" s="99"/>
      <c r="J688" s="99"/>
      <c r="K688" s="99"/>
      <c r="L688" s="99"/>
      <c r="M688" s="100"/>
      <c r="N688" s="100"/>
      <c r="O688" s="99"/>
      <c r="P688" s="101"/>
      <c r="Q688" s="99"/>
      <c r="R688" s="100"/>
      <c r="S688" s="99"/>
      <c r="T688" s="99"/>
      <c r="U688" s="99"/>
    </row>
    <row r="689" ht="12.75" customHeight="1">
      <c r="A689" s="99"/>
      <c r="B689" s="99"/>
      <c r="C689" s="99"/>
      <c r="D689" s="99"/>
      <c r="E689" s="50"/>
      <c r="F689" s="99"/>
      <c r="G689" s="99"/>
      <c r="H689" s="99"/>
      <c r="I689" s="99"/>
      <c r="J689" s="99"/>
      <c r="K689" s="99"/>
      <c r="L689" s="99"/>
      <c r="M689" s="100"/>
      <c r="N689" s="100"/>
      <c r="O689" s="99"/>
      <c r="P689" s="101"/>
      <c r="Q689" s="99"/>
      <c r="R689" s="100"/>
      <c r="S689" s="99"/>
      <c r="T689" s="99"/>
      <c r="U689" s="99"/>
    </row>
    <row r="690" ht="12.75" customHeight="1">
      <c r="A690" s="99"/>
      <c r="B690" s="99"/>
      <c r="C690" s="99"/>
      <c r="D690" s="99"/>
      <c r="E690" s="50"/>
      <c r="F690" s="99"/>
      <c r="G690" s="99"/>
      <c r="H690" s="99"/>
      <c r="I690" s="99"/>
      <c r="J690" s="99"/>
      <c r="K690" s="99"/>
      <c r="L690" s="99"/>
      <c r="M690" s="100"/>
      <c r="N690" s="100"/>
      <c r="O690" s="99"/>
      <c r="P690" s="101"/>
      <c r="Q690" s="99"/>
      <c r="R690" s="100"/>
      <c r="S690" s="99"/>
      <c r="T690" s="99"/>
      <c r="U690" s="99"/>
    </row>
    <row r="691" ht="12.75" customHeight="1">
      <c r="A691" s="99"/>
      <c r="B691" s="99"/>
      <c r="C691" s="99"/>
      <c r="D691" s="99"/>
      <c r="E691" s="50"/>
      <c r="F691" s="99"/>
      <c r="G691" s="99"/>
      <c r="H691" s="99"/>
      <c r="I691" s="99"/>
      <c r="J691" s="99"/>
      <c r="K691" s="99"/>
      <c r="L691" s="99"/>
      <c r="M691" s="100"/>
      <c r="N691" s="100"/>
      <c r="O691" s="99"/>
      <c r="P691" s="101"/>
      <c r="Q691" s="99"/>
      <c r="R691" s="100"/>
      <c r="S691" s="99"/>
      <c r="T691" s="99"/>
      <c r="U691" s="99"/>
    </row>
    <row r="692" ht="12.75" customHeight="1">
      <c r="A692" s="99"/>
      <c r="B692" s="99"/>
      <c r="C692" s="99"/>
      <c r="D692" s="99"/>
      <c r="E692" s="50"/>
      <c r="F692" s="99"/>
      <c r="G692" s="99"/>
      <c r="H692" s="99"/>
      <c r="I692" s="99"/>
      <c r="J692" s="99"/>
      <c r="K692" s="99"/>
      <c r="L692" s="99"/>
      <c r="M692" s="100"/>
      <c r="N692" s="100"/>
      <c r="O692" s="99"/>
      <c r="P692" s="101"/>
      <c r="Q692" s="99"/>
      <c r="R692" s="100"/>
      <c r="S692" s="99"/>
      <c r="T692" s="99"/>
      <c r="U692" s="99"/>
    </row>
    <row r="693" ht="12.75" customHeight="1">
      <c r="A693" s="99"/>
      <c r="B693" s="99"/>
      <c r="C693" s="99"/>
      <c r="D693" s="99"/>
      <c r="E693" s="50"/>
      <c r="F693" s="99"/>
      <c r="G693" s="99"/>
      <c r="H693" s="99"/>
      <c r="I693" s="99"/>
      <c r="J693" s="99"/>
      <c r="K693" s="99"/>
      <c r="L693" s="99"/>
      <c r="M693" s="100"/>
      <c r="N693" s="100"/>
      <c r="O693" s="99"/>
      <c r="P693" s="101"/>
      <c r="Q693" s="99"/>
      <c r="R693" s="100"/>
      <c r="S693" s="99"/>
      <c r="T693" s="99"/>
      <c r="U693" s="99"/>
    </row>
    <row r="694" ht="12.75" customHeight="1">
      <c r="A694" s="99"/>
      <c r="B694" s="99"/>
      <c r="C694" s="99"/>
      <c r="D694" s="99"/>
      <c r="E694" s="50"/>
      <c r="F694" s="99"/>
      <c r="G694" s="99"/>
      <c r="H694" s="99"/>
      <c r="I694" s="99"/>
      <c r="J694" s="99"/>
      <c r="K694" s="99"/>
      <c r="L694" s="99"/>
      <c r="M694" s="100"/>
      <c r="N694" s="100"/>
      <c r="O694" s="99"/>
      <c r="P694" s="101"/>
      <c r="Q694" s="99"/>
      <c r="R694" s="100"/>
      <c r="S694" s="99"/>
      <c r="T694" s="99"/>
      <c r="U694" s="99"/>
    </row>
    <row r="695" ht="12.75" customHeight="1">
      <c r="A695" s="99"/>
      <c r="B695" s="99"/>
      <c r="C695" s="99"/>
      <c r="D695" s="99"/>
      <c r="E695" s="50"/>
      <c r="F695" s="99"/>
      <c r="G695" s="99"/>
      <c r="H695" s="99"/>
      <c r="I695" s="99"/>
      <c r="J695" s="99"/>
      <c r="K695" s="99"/>
      <c r="L695" s="99"/>
      <c r="M695" s="100"/>
      <c r="N695" s="100"/>
      <c r="O695" s="99"/>
      <c r="P695" s="101"/>
      <c r="Q695" s="99"/>
      <c r="R695" s="100"/>
      <c r="S695" s="99"/>
      <c r="T695" s="99"/>
      <c r="U695" s="99"/>
    </row>
    <row r="696" ht="12.75" customHeight="1">
      <c r="A696" s="99"/>
      <c r="B696" s="99"/>
      <c r="C696" s="99"/>
      <c r="D696" s="99"/>
      <c r="E696" s="50"/>
      <c r="F696" s="99"/>
      <c r="G696" s="99"/>
      <c r="H696" s="99"/>
      <c r="I696" s="99"/>
      <c r="J696" s="99"/>
      <c r="K696" s="99"/>
      <c r="L696" s="99"/>
      <c r="M696" s="100"/>
      <c r="N696" s="100"/>
      <c r="O696" s="99"/>
      <c r="P696" s="101"/>
      <c r="Q696" s="99"/>
      <c r="R696" s="100"/>
      <c r="S696" s="99"/>
      <c r="T696" s="99"/>
      <c r="U696" s="99"/>
    </row>
    <row r="697" ht="12.75" customHeight="1">
      <c r="A697" s="99"/>
      <c r="B697" s="99"/>
      <c r="C697" s="99"/>
      <c r="D697" s="99"/>
      <c r="E697" s="50"/>
      <c r="F697" s="99"/>
      <c r="G697" s="99"/>
      <c r="H697" s="99"/>
      <c r="I697" s="99"/>
      <c r="J697" s="99"/>
      <c r="K697" s="99"/>
      <c r="L697" s="99"/>
      <c r="M697" s="100"/>
      <c r="N697" s="100"/>
      <c r="O697" s="99"/>
      <c r="P697" s="101"/>
      <c r="Q697" s="99"/>
      <c r="R697" s="100"/>
      <c r="S697" s="99"/>
      <c r="T697" s="99"/>
      <c r="U697" s="99"/>
    </row>
    <row r="698" ht="12.75" customHeight="1">
      <c r="A698" s="99"/>
      <c r="B698" s="99"/>
      <c r="C698" s="99"/>
      <c r="D698" s="99"/>
      <c r="E698" s="50"/>
      <c r="F698" s="99"/>
      <c r="G698" s="99"/>
      <c r="H698" s="99"/>
      <c r="I698" s="99"/>
      <c r="J698" s="99"/>
      <c r="K698" s="99"/>
      <c r="L698" s="99"/>
      <c r="M698" s="100"/>
      <c r="N698" s="100"/>
      <c r="O698" s="99"/>
      <c r="P698" s="101"/>
      <c r="Q698" s="99"/>
      <c r="R698" s="100"/>
      <c r="S698" s="99"/>
      <c r="T698" s="99"/>
      <c r="U698" s="99"/>
    </row>
    <row r="699" ht="12.75" customHeight="1">
      <c r="A699" s="99"/>
      <c r="B699" s="99"/>
      <c r="C699" s="99"/>
      <c r="D699" s="99"/>
      <c r="E699" s="50"/>
      <c r="F699" s="99"/>
      <c r="G699" s="99"/>
      <c r="H699" s="99"/>
      <c r="I699" s="99"/>
      <c r="J699" s="99"/>
      <c r="K699" s="99"/>
      <c r="L699" s="99"/>
      <c r="M699" s="100"/>
      <c r="N699" s="100"/>
      <c r="O699" s="99"/>
      <c r="P699" s="101"/>
      <c r="Q699" s="99"/>
      <c r="R699" s="100"/>
      <c r="S699" s="99"/>
      <c r="T699" s="99"/>
      <c r="U699" s="99"/>
    </row>
    <row r="700" ht="12.75" customHeight="1">
      <c r="A700" s="99"/>
      <c r="B700" s="99"/>
      <c r="C700" s="99"/>
      <c r="D700" s="99"/>
      <c r="E700" s="50"/>
      <c r="F700" s="99"/>
      <c r="G700" s="99"/>
      <c r="H700" s="99"/>
      <c r="I700" s="99"/>
      <c r="J700" s="99"/>
      <c r="K700" s="99"/>
      <c r="L700" s="99"/>
      <c r="M700" s="100"/>
      <c r="N700" s="100"/>
      <c r="O700" s="99"/>
      <c r="P700" s="101"/>
      <c r="Q700" s="99"/>
      <c r="R700" s="100"/>
      <c r="S700" s="99"/>
      <c r="T700" s="99"/>
      <c r="U700" s="99"/>
    </row>
    <row r="701" ht="12.75" customHeight="1">
      <c r="A701" s="99"/>
      <c r="B701" s="99"/>
      <c r="C701" s="99"/>
      <c r="D701" s="99"/>
      <c r="E701" s="50"/>
      <c r="F701" s="99"/>
      <c r="G701" s="99"/>
      <c r="H701" s="99"/>
      <c r="I701" s="99"/>
      <c r="J701" s="99"/>
      <c r="K701" s="99"/>
      <c r="L701" s="99"/>
      <c r="M701" s="100"/>
      <c r="N701" s="100"/>
      <c r="O701" s="99"/>
      <c r="P701" s="101"/>
      <c r="Q701" s="99"/>
      <c r="R701" s="100"/>
      <c r="S701" s="99"/>
      <c r="T701" s="99"/>
      <c r="U701" s="99"/>
    </row>
    <row r="702" ht="12.75" customHeight="1">
      <c r="A702" s="99"/>
      <c r="B702" s="99"/>
      <c r="C702" s="99"/>
      <c r="D702" s="99"/>
      <c r="E702" s="50"/>
      <c r="F702" s="99"/>
      <c r="G702" s="99"/>
      <c r="H702" s="99"/>
      <c r="I702" s="99"/>
      <c r="J702" s="99"/>
      <c r="K702" s="99"/>
      <c r="L702" s="99"/>
      <c r="M702" s="100"/>
      <c r="N702" s="100"/>
      <c r="O702" s="99"/>
      <c r="P702" s="101"/>
      <c r="Q702" s="99"/>
      <c r="R702" s="100"/>
      <c r="S702" s="99"/>
      <c r="T702" s="99"/>
      <c r="U702" s="99"/>
    </row>
    <row r="703" ht="12.75" customHeight="1">
      <c r="A703" s="99"/>
      <c r="B703" s="99"/>
      <c r="C703" s="99"/>
      <c r="D703" s="99"/>
      <c r="E703" s="50"/>
      <c r="F703" s="99"/>
      <c r="G703" s="99"/>
      <c r="H703" s="99"/>
      <c r="I703" s="99"/>
      <c r="J703" s="99"/>
      <c r="K703" s="99"/>
      <c r="L703" s="99"/>
      <c r="M703" s="100"/>
      <c r="N703" s="100"/>
      <c r="O703" s="99"/>
      <c r="P703" s="101"/>
      <c r="Q703" s="99"/>
      <c r="R703" s="100"/>
      <c r="S703" s="99"/>
      <c r="T703" s="99"/>
      <c r="U703" s="99"/>
    </row>
    <row r="704" ht="12.75" customHeight="1">
      <c r="A704" s="99"/>
      <c r="B704" s="99"/>
      <c r="C704" s="99"/>
      <c r="D704" s="99"/>
      <c r="E704" s="50"/>
      <c r="F704" s="99"/>
      <c r="G704" s="99"/>
      <c r="H704" s="99"/>
      <c r="I704" s="99"/>
      <c r="J704" s="99"/>
      <c r="K704" s="99"/>
      <c r="L704" s="99"/>
      <c r="M704" s="100"/>
      <c r="N704" s="100"/>
      <c r="O704" s="99"/>
      <c r="P704" s="101"/>
      <c r="Q704" s="99"/>
      <c r="R704" s="100"/>
      <c r="S704" s="99"/>
      <c r="T704" s="99"/>
      <c r="U704" s="99"/>
    </row>
    <row r="705" ht="12.75" customHeight="1">
      <c r="A705" s="99"/>
      <c r="B705" s="99"/>
      <c r="C705" s="99"/>
      <c r="D705" s="99"/>
      <c r="E705" s="50"/>
      <c r="F705" s="99"/>
      <c r="G705" s="99"/>
      <c r="H705" s="99"/>
      <c r="I705" s="99"/>
      <c r="J705" s="99"/>
      <c r="K705" s="99"/>
      <c r="L705" s="99"/>
      <c r="M705" s="100"/>
      <c r="N705" s="100"/>
      <c r="O705" s="99"/>
      <c r="P705" s="101"/>
      <c r="Q705" s="99"/>
      <c r="R705" s="100"/>
      <c r="S705" s="99"/>
      <c r="T705" s="99"/>
      <c r="U705" s="99"/>
    </row>
    <row r="706" ht="12.75" customHeight="1">
      <c r="A706" s="99"/>
      <c r="B706" s="99"/>
      <c r="C706" s="99"/>
      <c r="D706" s="99"/>
      <c r="E706" s="50"/>
      <c r="F706" s="99"/>
      <c r="G706" s="99"/>
      <c r="H706" s="99"/>
      <c r="I706" s="99"/>
      <c r="J706" s="99"/>
      <c r="K706" s="99"/>
      <c r="L706" s="99"/>
      <c r="M706" s="100"/>
      <c r="N706" s="100"/>
      <c r="O706" s="99"/>
      <c r="P706" s="101"/>
      <c r="Q706" s="99"/>
      <c r="R706" s="100"/>
      <c r="S706" s="99"/>
      <c r="T706" s="99"/>
      <c r="U706" s="99"/>
    </row>
    <row r="707" ht="12.75" customHeight="1">
      <c r="A707" s="99"/>
      <c r="B707" s="99"/>
      <c r="C707" s="99"/>
      <c r="D707" s="99"/>
      <c r="E707" s="50"/>
      <c r="F707" s="99"/>
      <c r="G707" s="99"/>
      <c r="H707" s="99"/>
      <c r="I707" s="99"/>
      <c r="J707" s="99"/>
      <c r="K707" s="99"/>
      <c r="L707" s="99"/>
      <c r="M707" s="100"/>
      <c r="N707" s="100"/>
      <c r="O707" s="99"/>
      <c r="P707" s="101"/>
      <c r="Q707" s="99"/>
      <c r="R707" s="100"/>
      <c r="S707" s="99"/>
      <c r="T707" s="99"/>
      <c r="U707" s="99"/>
    </row>
    <row r="708" ht="12.75" customHeight="1">
      <c r="A708" s="99"/>
      <c r="B708" s="99"/>
      <c r="C708" s="99"/>
      <c r="D708" s="99"/>
      <c r="E708" s="50"/>
      <c r="F708" s="99"/>
      <c r="G708" s="99"/>
      <c r="H708" s="99"/>
      <c r="I708" s="99"/>
      <c r="J708" s="99"/>
      <c r="K708" s="99"/>
      <c r="L708" s="99"/>
      <c r="M708" s="100"/>
      <c r="N708" s="100"/>
      <c r="O708" s="99"/>
      <c r="P708" s="101"/>
      <c r="Q708" s="99"/>
      <c r="R708" s="100"/>
      <c r="S708" s="99"/>
      <c r="T708" s="99"/>
      <c r="U708" s="99"/>
    </row>
    <row r="709" ht="12.75" customHeight="1">
      <c r="A709" s="99"/>
      <c r="B709" s="99"/>
      <c r="C709" s="99"/>
      <c r="D709" s="99"/>
      <c r="E709" s="50"/>
      <c r="F709" s="99"/>
      <c r="G709" s="99"/>
      <c r="H709" s="99"/>
      <c r="I709" s="99"/>
      <c r="J709" s="99"/>
      <c r="K709" s="99"/>
      <c r="L709" s="99"/>
      <c r="M709" s="100"/>
      <c r="N709" s="100"/>
      <c r="O709" s="99"/>
      <c r="P709" s="101"/>
      <c r="Q709" s="99"/>
      <c r="R709" s="100"/>
      <c r="S709" s="99"/>
      <c r="T709" s="99"/>
      <c r="U709" s="99"/>
    </row>
    <row r="710" ht="12.75" customHeight="1">
      <c r="A710" s="99"/>
      <c r="B710" s="99"/>
      <c r="C710" s="99"/>
      <c r="D710" s="99"/>
      <c r="E710" s="50"/>
      <c r="F710" s="99"/>
      <c r="G710" s="99"/>
      <c r="H710" s="99"/>
      <c r="I710" s="99"/>
      <c r="J710" s="99"/>
      <c r="K710" s="99"/>
      <c r="L710" s="99"/>
      <c r="M710" s="100"/>
      <c r="N710" s="100"/>
      <c r="O710" s="99"/>
      <c r="P710" s="101"/>
      <c r="Q710" s="99"/>
      <c r="R710" s="100"/>
      <c r="S710" s="99"/>
      <c r="T710" s="99"/>
      <c r="U710" s="99"/>
    </row>
    <row r="711" ht="12.75" customHeight="1">
      <c r="A711" s="99"/>
      <c r="B711" s="99"/>
      <c r="C711" s="99"/>
      <c r="D711" s="99"/>
      <c r="E711" s="50"/>
      <c r="F711" s="99"/>
      <c r="G711" s="99"/>
      <c r="H711" s="99"/>
      <c r="I711" s="99"/>
      <c r="J711" s="99"/>
      <c r="K711" s="99"/>
      <c r="L711" s="99"/>
      <c r="M711" s="100"/>
      <c r="N711" s="100"/>
      <c r="O711" s="99"/>
      <c r="P711" s="101"/>
      <c r="Q711" s="99"/>
      <c r="R711" s="100"/>
      <c r="S711" s="99"/>
      <c r="T711" s="99"/>
      <c r="U711" s="99"/>
    </row>
    <row r="712" ht="12.75" customHeight="1">
      <c r="A712" s="99"/>
      <c r="B712" s="99"/>
      <c r="C712" s="99"/>
      <c r="D712" s="99"/>
      <c r="E712" s="50"/>
      <c r="F712" s="99"/>
      <c r="G712" s="99"/>
      <c r="H712" s="99"/>
      <c r="I712" s="99"/>
      <c r="J712" s="99"/>
      <c r="K712" s="99"/>
      <c r="L712" s="99"/>
      <c r="M712" s="100"/>
      <c r="N712" s="100"/>
      <c r="O712" s="99"/>
      <c r="P712" s="101"/>
      <c r="Q712" s="99"/>
      <c r="R712" s="100"/>
      <c r="S712" s="99"/>
      <c r="T712" s="99"/>
      <c r="U712" s="99"/>
    </row>
    <row r="713" ht="12.75" customHeight="1">
      <c r="A713" s="99"/>
      <c r="B713" s="99"/>
      <c r="C713" s="99"/>
      <c r="D713" s="99"/>
      <c r="E713" s="50"/>
      <c r="F713" s="99"/>
      <c r="G713" s="99"/>
      <c r="H713" s="99"/>
      <c r="I713" s="99"/>
      <c r="J713" s="99"/>
      <c r="K713" s="99"/>
      <c r="L713" s="99"/>
      <c r="M713" s="100"/>
      <c r="N713" s="100"/>
      <c r="O713" s="99"/>
      <c r="P713" s="101"/>
      <c r="Q713" s="99"/>
      <c r="R713" s="100"/>
      <c r="S713" s="99"/>
      <c r="T713" s="99"/>
      <c r="U713" s="99"/>
    </row>
    <row r="714" ht="12.75" customHeight="1">
      <c r="A714" s="99"/>
      <c r="B714" s="99"/>
      <c r="C714" s="99"/>
      <c r="D714" s="99"/>
      <c r="E714" s="50"/>
      <c r="F714" s="99"/>
      <c r="G714" s="99"/>
      <c r="H714" s="99"/>
      <c r="I714" s="99"/>
      <c r="J714" s="99"/>
      <c r="K714" s="99"/>
      <c r="L714" s="99"/>
      <c r="M714" s="100"/>
      <c r="N714" s="100"/>
      <c r="O714" s="99"/>
      <c r="P714" s="101"/>
      <c r="Q714" s="99"/>
      <c r="R714" s="100"/>
      <c r="S714" s="99"/>
      <c r="T714" s="99"/>
      <c r="U714" s="99"/>
    </row>
    <row r="715" ht="12.75" customHeight="1">
      <c r="A715" s="99"/>
      <c r="B715" s="99"/>
      <c r="C715" s="99"/>
      <c r="D715" s="99"/>
      <c r="E715" s="50"/>
      <c r="F715" s="99"/>
      <c r="G715" s="99"/>
      <c r="H715" s="99"/>
      <c r="I715" s="99"/>
      <c r="J715" s="99"/>
      <c r="K715" s="99"/>
      <c r="L715" s="99"/>
      <c r="M715" s="100"/>
      <c r="N715" s="100"/>
      <c r="O715" s="99"/>
      <c r="P715" s="101"/>
      <c r="Q715" s="99"/>
      <c r="R715" s="100"/>
      <c r="S715" s="99"/>
      <c r="T715" s="99"/>
      <c r="U715" s="99"/>
    </row>
    <row r="716" ht="12.75" customHeight="1">
      <c r="A716" s="99"/>
      <c r="B716" s="99"/>
      <c r="C716" s="99"/>
      <c r="D716" s="99"/>
      <c r="E716" s="50"/>
      <c r="F716" s="99"/>
      <c r="G716" s="99"/>
      <c r="H716" s="99"/>
      <c r="I716" s="99"/>
      <c r="J716" s="99"/>
      <c r="K716" s="99"/>
      <c r="L716" s="99"/>
      <c r="M716" s="100"/>
      <c r="N716" s="100"/>
      <c r="O716" s="99"/>
      <c r="P716" s="101"/>
      <c r="Q716" s="99"/>
      <c r="R716" s="100"/>
      <c r="S716" s="99"/>
      <c r="T716" s="99"/>
      <c r="U716" s="99"/>
    </row>
    <row r="717" ht="12.75" customHeight="1">
      <c r="A717" s="99"/>
      <c r="B717" s="99"/>
      <c r="C717" s="99"/>
      <c r="D717" s="99"/>
      <c r="E717" s="50"/>
      <c r="F717" s="99"/>
      <c r="G717" s="99"/>
      <c r="H717" s="99"/>
      <c r="I717" s="99"/>
      <c r="J717" s="99"/>
      <c r="K717" s="99"/>
      <c r="L717" s="99"/>
      <c r="M717" s="100"/>
      <c r="N717" s="100"/>
      <c r="O717" s="99"/>
      <c r="P717" s="101"/>
      <c r="Q717" s="99"/>
      <c r="R717" s="100"/>
      <c r="S717" s="99"/>
      <c r="T717" s="99"/>
      <c r="U717" s="99"/>
    </row>
    <row r="718" ht="12.75" customHeight="1">
      <c r="A718" s="99"/>
      <c r="B718" s="99"/>
      <c r="C718" s="99"/>
      <c r="D718" s="99"/>
      <c r="E718" s="50"/>
      <c r="F718" s="99"/>
      <c r="G718" s="99"/>
      <c r="H718" s="99"/>
      <c r="I718" s="99"/>
      <c r="J718" s="99"/>
      <c r="K718" s="99"/>
      <c r="L718" s="99"/>
      <c r="M718" s="100"/>
      <c r="N718" s="100"/>
      <c r="O718" s="99"/>
      <c r="P718" s="101"/>
      <c r="Q718" s="99"/>
      <c r="R718" s="100"/>
      <c r="S718" s="99"/>
      <c r="T718" s="99"/>
      <c r="U718" s="99"/>
    </row>
    <row r="719" ht="12.75" customHeight="1">
      <c r="A719" s="99"/>
      <c r="B719" s="99"/>
      <c r="C719" s="99"/>
      <c r="D719" s="99"/>
      <c r="E719" s="50"/>
      <c r="F719" s="99"/>
      <c r="G719" s="99"/>
      <c r="H719" s="99"/>
      <c r="I719" s="99"/>
      <c r="J719" s="99"/>
      <c r="K719" s="99"/>
      <c r="L719" s="99"/>
      <c r="M719" s="100"/>
      <c r="N719" s="100"/>
      <c r="O719" s="99"/>
      <c r="P719" s="101"/>
      <c r="Q719" s="99"/>
      <c r="R719" s="100"/>
      <c r="S719" s="99"/>
      <c r="T719" s="99"/>
      <c r="U719" s="99"/>
    </row>
    <row r="720" ht="12.75" customHeight="1">
      <c r="A720" s="99"/>
      <c r="B720" s="99"/>
      <c r="C720" s="99"/>
      <c r="D720" s="99"/>
      <c r="E720" s="50"/>
      <c r="F720" s="99"/>
      <c r="G720" s="99"/>
      <c r="H720" s="99"/>
      <c r="I720" s="99"/>
      <c r="J720" s="99"/>
      <c r="K720" s="99"/>
      <c r="L720" s="99"/>
      <c r="M720" s="100"/>
      <c r="N720" s="100"/>
      <c r="O720" s="99"/>
      <c r="P720" s="101"/>
      <c r="Q720" s="99"/>
      <c r="R720" s="100"/>
      <c r="S720" s="99"/>
      <c r="T720" s="99"/>
      <c r="U720" s="99"/>
    </row>
    <row r="721" ht="12.75" customHeight="1">
      <c r="A721" s="99"/>
      <c r="B721" s="99"/>
      <c r="C721" s="99"/>
      <c r="D721" s="99"/>
      <c r="E721" s="50"/>
      <c r="F721" s="99"/>
      <c r="G721" s="99"/>
      <c r="H721" s="99"/>
      <c r="I721" s="99"/>
      <c r="J721" s="99"/>
      <c r="K721" s="99"/>
      <c r="L721" s="99"/>
      <c r="M721" s="100"/>
      <c r="N721" s="100"/>
      <c r="O721" s="99"/>
      <c r="P721" s="101"/>
      <c r="Q721" s="99"/>
      <c r="R721" s="100"/>
      <c r="S721" s="99"/>
      <c r="T721" s="99"/>
      <c r="U721" s="99"/>
    </row>
    <row r="722" ht="12.75" customHeight="1">
      <c r="A722" s="99"/>
      <c r="B722" s="99"/>
      <c r="C722" s="99"/>
      <c r="D722" s="99"/>
      <c r="E722" s="50"/>
      <c r="F722" s="99"/>
      <c r="G722" s="99"/>
      <c r="H722" s="99"/>
      <c r="I722" s="99"/>
      <c r="J722" s="99"/>
      <c r="K722" s="99"/>
      <c r="L722" s="99"/>
      <c r="M722" s="100"/>
      <c r="N722" s="100"/>
      <c r="O722" s="99"/>
      <c r="P722" s="101"/>
      <c r="Q722" s="99"/>
      <c r="R722" s="100"/>
      <c r="S722" s="99"/>
      <c r="T722" s="99"/>
      <c r="U722" s="99"/>
    </row>
    <row r="723" ht="12.75" customHeight="1">
      <c r="A723" s="99"/>
      <c r="B723" s="99"/>
      <c r="C723" s="99"/>
      <c r="D723" s="99"/>
      <c r="E723" s="50"/>
      <c r="F723" s="99"/>
      <c r="G723" s="99"/>
      <c r="H723" s="99"/>
      <c r="I723" s="99"/>
      <c r="J723" s="99"/>
      <c r="K723" s="99"/>
      <c r="L723" s="99"/>
      <c r="M723" s="100"/>
      <c r="N723" s="100"/>
      <c r="O723" s="99"/>
      <c r="P723" s="101"/>
      <c r="Q723" s="99"/>
      <c r="R723" s="100"/>
      <c r="S723" s="99"/>
      <c r="T723" s="99"/>
      <c r="U723" s="99"/>
    </row>
    <row r="724" ht="12.75" customHeight="1">
      <c r="A724" s="99"/>
      <c r="B724" s="99"/>
      <c r="C724" s="99"/>
      <c r="D724" s="99"/>
      <c r="E724" s="50"/>
      <c r="F724" s="99"/>
      <c r="G724" s="99"/>
      <c r="H724" s="99"/>
      <c r="I724" s="99"/>
      <c r="J724" s="99"/>
      <c r="K724" s="99"/>
      <c r="L724" s="99"/>
      <c r="M724" s="100"/>
      <c r="N724" s="100"/>
      <c r="O724" s="99"/>
      <c r="P724" s="101"/>
      <c r="Q724" s="99"/>
      <c r="R724" s="100"/>
      <c r="S724" s="99"/>
      <c r="T724" s="99"/>
      <c r="U724" s="99"/>
    </row>
    <row r="725" ht="12.75" customHeight="1">
      <c r="A725" s="99"/>
      <c r="B725" s="99"/>
      <c r="C725" s="99"/>
      <c r="D725" s="99"/>
      <c r="E725" s="50"/>
      <c r="F725" s="99"/>
      <c r="G725" s="99"/>
      <c r="H725" s="99"/>
      <c r="I725" s="99"/>
      <c r="J725" s="99"/>
      <c r="K725" s="99"/>
      <c r="L725" s="99"/>
      <c r="M725" s="100"/>
      <c r="N725" s="100"/>
      <c r="O725" s="99"/>
      <c r="P725" s="101"/>
      <c r="Q725" s="99"/>
      <c r="R725" s="100"/>
      <c r="S725" s="99"/>
      <c r="T725" s="99"/>
      <c r="U725" s="99"/>
    </row>
    <row r="726" ht="12.75" customHeight="1">
      <c r="A726" s="99"/>
      <c r="B726" s="99"/>
      <c r="C726" s="99"/>
      <c r="D726" s="99"/>
      <c r="E726" s="50"/>
      <c r="F726" s="99"/>
      <c r="G726" s="99"/>
      <c r="H726" s="99"/>
      <c r="I726" s="99"/>
      <c r="J726" s="99"/>
      <c r="K726" s="99"/>
      <c r="L726" s="99"/>
      <c r="M726" s="100"/>
      <c r="N726" s="100"/>
      <c r="O726" s="99"/>
      <c r="P726" s="101"/>
      <c r="Q726" s="99"/>
      <c r="R726" s="100"/>
      <c r="S726" s="99"/>
      <c r="T726" s="99"/>
      <c r="U726" s="99"/>
    </row>
    <row r="727" ht="12.75" customHeight="1">
      <c r="A727" s="99"/>
      <c r="B727" s="99"/>
      <c r="C727" s="99"/>
      <c r="D727" s="99"/>
      <c r="E727" s="50"/>
      <c r="F727" s="99"/>
      <c r="G727" s="99"/>
      <c r="H727" s="99"/>
      <c r="I727" s="99"/>
      <c r="J727" s="99"/>
      <c r="K727" s="99"/>
      <c r="L727" s="99"/>
      <c r="M727" s="100"/>
      <c r="N727" s="100"/>
      <c r="O727" s="99"/>
      <c r="P727" s="101"/>
      <c r="Q727" s="99"/>
      <c r="R727" s="100"/>
      <c r="S727" s="99"/>
      <c r="T727" s="99"/>
      <c r="U727" s="99"/>
    </row>
    <row r="728" ht="12.75" customHeight="1">
      <c r="A728" s="99"/>
      <c r="B728" s="99"/>
      <c r="C728" s="99"/>
      <c r="D728" s="99"/>
      <c r="E728" s="50"/>
      <c r="F728" s="99"/>
      <c r="G728" s="99"/>
      <c r="H728" s="99"/>
      <c r="I728" s="99"/>
      <c r="J728" s="99"/>
      <c r="K728" s="99"/>
      <c r="L728" s="99"/>
      <c r="M728" s="100"/>
      <c r="N728" s="100"/>
      <c r="O728" s="99"/>
      <c r="P728" s="101"/>
      <c r="Q728" s="99"/>
      <c r="R728" s="100"/>
      <c r="S728" s="99"/>
      <c r="T728" s="99"/>
      <c r="U728" s="99"/>
    </row>
    <row r="729" ht="12.75" customHeight="1">
      <c r="A729" s="99"/>
      <c r="B729" s="99"/>
      <c r="C729" s="99"/>
      <c r="D729" s="99"/>
      <c r="E729" s="50"/>
      <c r="F729" s="99"/>
      <c r="G729" s="99"/>
      <c r="H729" s="99"/>
      <c r="I729" s="99"/>
      <c r="J729" s="99"/>
      <c r="K729" s="99"/>
      <c r="L729" s="99"/>
      <c r="M729" s="100"/>
      <c r="N729" s="100"/>
      <c r="O729" s="99"/>
      <c r="P729" s="101"/>
      <c r="Q729" s="99"/>
      <c r="R729" s="100"/>
      <c r="S729" s="99"/>
      <c r="T729" s="99"/>
      <c r="U729" s="99"/>
    </row>
    <row r="730" ht="12.75" customHeight="1">
      <c r="A730" s="99"/>
      <c r="B730" s="99"/>
      <c r="C730" s="99"/>
      <c r="D730" s="99"/>
      <c r="E730" s="50"/>
      <c r="F730" s="99"/>
      <c r="G730" s="99"/>
      <c r="H730" s="99"/>
      <c r="I730" s="99"/>
      <c r="J730" s="99"/>
      <c r="K730" s="99"/>
      <c r="L730" s="99"/>
      <c r="M730" s="100"/>
      <c r="N730" s="100"/>
      <c r="O730" s="99"/>
      <c r="P730" s="101"/>
      <c r="Q730" s="99"/>
      <c r="R730" s="100"/>
      <c r="S730" s="99"/>
      <c r="T730" s="99"/>
      <c r="U730" s="99"/>
    </row>
    <row r="731" ht="12.75" customHeight="1">
      <c r="A731" s="99"/>
      <c r="B731" s="99"/>
      <c r="C731" s="99"/>
      <c r="D731" s="99"/>
      <c r="E731" s="50"/>
      <c r="F731" s="99"/>
      <c r="G731" s="99"/>
      <c r="H731" s="99"/>
      <c r="I731" s="99"/>
      <c r="J731" s="99"/>
      <c r="K731" s="99"/>
      <c r="L731" s="99"/>
      <c r="M731" s="100"/>
      <c r="N731" s="100"/>
      <c r="O731" s="99"/>
      <c r="P731" s="101"/>
      <c r="Q731" s="99"/>
      <c r="R731" s="100"/>
      <c r="S731" s="99"/>
      <c r="T731" s="99"/>
      <c r="U731" s="99"/>
    </row>
    <row r="732" ht="12.75" customHeight="1">
      <c r="A732" s="99"/>
      <c r="B732" s="99"/>
      <c r="C732" s="99"/>
      <c r="D732" s="99"/>
      <c r="E732" s="50"/>
      <c r="F732" s="99"/>
      <c r="G732" s="99"/>
      <c r="H732" s="99"/>
      <c r="I732" s="99"/>
      <c r="J732" s="99"/>
      <c r="K732" s="99"/>
      <c r="L732" s="99"/>
      <c r="M732" s="100"/>
      <c r="N732" s="100"/>
      <c r="O732" s="99"/>
      <c r="P732" s="101"/>
      <c r="Q732" s="99"/>
      <c r="R732" s="100"/>
      <c r="S732" s="99"/>
      <c r="T732" s="99"/>
      <c r="U732" s="99"/>
    </row>
    <row r="733" ht="12.75" customHeight="1">
      <c r="A733" s="99"/>
      <c r="B733" s="99"/>
      <c r="C733" s="99"/>
      <c r="D733" s="99"/>
      <c r="E733" s="50"/>
      <c r="F733" s="99"/>
      <c r="G733" s="99"/>
      <c r="H733" s="99"/>
      <c r="I733" s="99"/>
      <c r="J733" s="99"/>
      <c r="K733" s="99"/>
      <c r="L733" s="99"/>
      <c r="M733" s="100"/>
      <c r="N733" s="100"/>
      <c r="O733" s="99"/>
      <c r="P733" s="101"/>
      <c r="Q733" s="99"/>
      <c r="R733" s="100"/>
      <c r="S733" s="99"/>
      <c r="T733" s="99"/>
      <c r="U733" s="99"/>
    </row>
    <row r="734" ht="12.75" customHeight="1">
      <c r="A734" s="99"/>
      <c r="B734" s="99"/>
      <c r="C734" s="99"/>
      <c r="D734" s="99"/>
      <c r="E734" s="50"/>
      <c r="F734" s="99"/>
      <c r="G734" s="99"/>
      <c r="H734" s="99"/>
      <c r="I734" s="99"/>
      <c r="J734" s="99"/>
      <c r="K734" s="99"/>
      <c r="L734" s="99"/>
      <c r="M734" s="100"/>
      <c r="N734" s="100"/>
      <c r="O734" s="99"/>
      <c r="P734" s="101"/>
      <c r="Q734" s="99"/>
      <c r="R734" s="100"/>
      <c r="S734" s="99"/>
      <c r="T734" s="99"/>
      <c r="U734" s="99"/>
    </row>
    <row r="735" ht="12.75" customHeight="1">
      <c r="A735" s="99"/>
      <c r="B735" s="99"/>
      <c r="C735" s="99"/>
      <c r="D735" s="99"/>
      <c r="E735" s="50"/>
      <c r="F735" s="99"/>
      <c r="G735" s="99"/>
      <c r="H735" s="99"/>
      <c r="I735" s="99"/>
      <c r="J735" s="99"/>
      <c r="K735" s="99"/>
      <c r="L735" s="99"/>
      <c r="M735" s="100"/>
      <c r="N735" s="100"/>
      <c r="O735" s="99"/>
      <c r="P735" s="101"/>
      <c r="Q735" s="99"/>
      <c r="R735" s="100"/>
      <c r="S735" s="99"/>
      <c r="T735" s="99"/>
      <c r="U735" s="99"/>
    </row>
    <row r="736" ht="12.75" customHeight="1">
      <c r="A736" s="99"/>
      <c r="B736" s="99"/>
      <c r="C736" s="99"/>
      <c r="D736" s="99"/>
      <c r="E736" s="50"/>
      <c r="F736" s="99"/>
      <c r="G736" s="99"/>
      <c r="H736" s="99"/>
      <c r="I736" s="99"/>
      <c r="J736" s="99"/>
      <c r="K736" s="99"/>
      <c r="L736" s="99"/>
      <c r="M736" s="100"/>
      <c r="N736" s="100"/>
      <c r="O736" s="99"/>
      <c r="P736" s="101"/>
      <c r="Q736" s="99"/>
      <c r="R736" s="100"/>
      <c r="S736" s="99"/>
      <c r="T736" s="99"/>
      <c r="U736" s="99"/>
    </row>
    <row r="737" ht="12.75" customHeight="1">
      <c r="A737" s="99"/>
      <c r="B737" s="99"/>
      <c r="C737" s="99"/>
      <c r="D737" s="99"/>
      <c r="E737" s="50"/>
      <c r="F737" s="99"/>
      <c r="G737" s="99"/>
      <c r="H737" s="99"/>
      <c r="I737" s="99"/>
      <c r="J737" s="99"/>
      <c r="K737" s="99"/>
      <c r="L737" s="99"/>
      <c r="M737" s="100"/>
      <c r="N737" s="100"/>
      <c r="O737" s="99"/>
      <c r="P737" s="101"/>
      <c r="Q737" s="99"/>
      <c r="R737" s="100"/>
      <c r="S737" s="99"/>
      <c r="T737" s="99"/>
      <c r="U737" s="99"/>
    </row>
    <row r="738" ht="12.75" customHeight="1">
      <c r="A738" s="99"/>
      <c r="B738" s="99"/>
      <c r="C738" s="99"/>
      <c r="D738" s="99"/>
      <c r="E738" s="50"/>
      <c r="F738" s="99"/>
      <c r="G738" s="99"/>
      <c r="H738" s="99"/>
      <c r="I738" s="99"/>
      <c r="J738" s="99"/>
      <c r="K738" s="99"/>
      <c r="L738" s="99"/>
      <c r="M738" s="100"/>
      <c r="N738" s="100"/>
      <c r="O738" s="99"/>
      <c r="P738" s="101"/>
      <c r="Q738" s="99"/>
      <c r="R738" s="100"/>
      <c r="S738" s="99"/>
      <c r="T738" s="99"/>
      <c r="U738" s="99"/>
    </row>
    <row r="739" ht="12.75" customHeight="1">
      <c r="A739" s="99"/>
      <c r="B739" s="99"/>
      <c r="C739" s="99"/>
      <c r="D739" s="99"/>
      <c r="E739" s="50"/>
      <c r="F739" s="99"/>
      <c r="G739" s="99"/>
      <c r="H739" s="99"/>
      <c r="I739" s="99"/>
      <c r="J739" s="99"/>
      <c r="K739" s="99"/>
      <c r="L739" s="99"/>
      <c r="M739" s="100"/>
      <c r="N739" s="100"/>
      <c r="O739" s="99"/>
      <c r="P739" s="101"/>
      <c r="Q739" s="99"/>
      <c r="R739" s="100"/>
      <c r="S739" s="99"/>
      <c r="T739" s="99"/>
      <c r="U739" s="99"/>
    </row>
    <row r="740" ht="12.75" customHeight="1">
      <c r="A740" s="99"/>
      <c r="B740" s="99"/>
      <c r="C740" s="99"/>
      <c r="D740" s="99"/>
      <c r="E740" s="50"/>
      <c r="F740" s="99"/>
      <c r="G740" s="99"/>
      <c r="H740" s="99"/>
      <c r="I740" s="99"/>
      <c r="J740" s="99"/>
      <c r="K740" s="99"/>
      <c r="L740" s="99"/>
      <c r="M740" s="100"/>
      <c r="N740" s="100"/>
      <c r="O740" s="99"/>
      <c r="P740" s="101"/>
      <c r="Q740" s="99"/>
      <c r="R740" s="100"/>
      <c r="S740" s="99"/>
      <c r="T740" s="99"/>
      <c r="U740" s="99"/>
    </row>
    <row r="741" ht="12.75" customHeight="1">
      <c r="A741" s="99"/>
      <c r="B741" s="99"/>
      <c r="C741" s="99"/>
      <c r="D741" s="99"/>
      <c r="E741" s="50"/>
      <c r="F741" s="99"/>
      <c r="G741" s="99"/>
      <c r="H741" s="99"/>
      <c r="I741" s="99"/>
      <c r="J741" s="99"/>
      <c r="K741" s="99"/>
      <c r="L741" s="99"/>
      <c r="M741" s="100"/>
      <c r="N741" s="100"/>
      <c r="O741" s="99"/>
      <c r="P741" s="101"/>
      <c r="Q741" s="99"/>
      <c r="R741" s="100"/>
      <c r="S741" s="99"/>
      <c r="T741" s="99"/>
      <c r="U741" s="99"/>
    </row>
    <row r="742" ht="12.75" customHeight="1">
      <c r="A742" s="99"/>
      <c r="B742" s="99"/>
      <c r="C742" s="99"/>
      <c r="D742" s="99"/>
      <c r="E742" s="50"/>
      <c r="F742" s="99"/>
      <c r="G742" s="99"/>
      <c r="H742" s="99"/>
      <c r="I742" s="99"/>
      <c r="J742" s="99"/>
      <c r="K742" s="99"/>
      <c r="L742" s="99"/>
      <c r="M742" s="100"/>
      <c r="N742" s="100"/>
      <c r="O742" s="99"/>
      <c r="P742" s="101"/>
      <c r="Q742" s="99"/>
      <c r="R742" s="100"/>
      <c r="S742" s="99"/>
      <c r="T742" s="99"/>
      <c r="U742" s="99"/>
    </row>
    <row r="743" ht="12.75" customHeight="1">
      <c r="A743" s="99"/>
      <c r="B743" s="99"/>
      <c r="C743" s="99"/>
      <c r="D743" s="99"/>
      <c r="E743" s="50"/>
      <c r="F743" s="99"/>
      <c r="G743" s="99"/>
      <c r="H743" s="99"/>
      <c r="I743" s="99"/>
      <c r="J743" s="99"/>
      <c r="K743" s="99"/>
      <c r="L743" s="99"/>
      <c r="M743" s="100"/>
      <c r="N743" s="100"/>
      <c r="O743" s="99"/>
      <c r="P743" s="101"/>
      <c r="Q743" s="99"/>
      <c r="R743" s="100"/>
      <c r="S743" s="99"/>
      <c r="T743" s="99"/>
      <c r="U743" s="99"/>
    </row>
    <row r="744" ht="12.75" customHeight="1">
      <c r="A744" s="99"/>
      <c r="B744" s="99"/>
      <c r="C744" s="99"/>
      <c r="D744" s="99"/>
      <c r="E744" s="50"/>
      <c r="F744" s="99"/>
      <c r="G744" s="99"/>
      <c r="H744" s="99"/>
      <c r="I744" s="99"/>
      <c r="J744" s="99"/>
      <c r="K744" s="99"/>
      <c r="L744" s="99"/>
      <c r="M744" s="100"/>
      <c r="N744" s="100"/>
      <c r="O744" s="99"/>
      <c r="P744" s="101"/>
      <c r="Q744" s="99"/>
      <c r="R744" s="100"/>
      <c r="S744" s="99"/>
      <c r="T744" s="99"/>
      <c r="U744" s="99"/>
    </row>
    <row r="745" ht="12.75" customHeight="1">
      <c r="A745" s="99"/>
      <c r="B745" s="99"/>
      <c r="C745" s="99"/>
      <c r="D745" s="99"/>
      <c r="E745" s="50"/>
      <c r="F745" s="99"/>
      <c r="G745" s="99"/>
      <c r="H745" s="99"/>
      <c r="I745" s="99"/>
      <c r="J745" s="99"/>
      <c r="K745" s="99"/>
      <c r="L745" s="99"/>
      <c r="M745" s="100"/>
      <c r="N745" s="100"/>
      <c r="O745" s="99"/>
      <c r="P745" s="101"/>
      <c r="Q745" s="99"/>
      <c r="R745" s="100"/>
      <c r="S745" s="99"/>
      <c r="T745" s="99"/>
      <c r="U745" s="99"/>
    </row>
    <row r="746" ht="12.75" customHeight="1">
      <c r="A746" s="99"/>
      <c r="B746" s="99"/>
      <c r="C746" s="99"/>
      <c r="D746" s="99"/>
      <c r="E746" s="50"/>
      <c r="F746" s="99"/>
      <c r="G746" s="99"/>
      <c r="H746" s="99"/>
      <c r="I746" s="99"/>
      <c r="J746" s="99"/>
      <c r="K746" s="99"/>
      <c r="L746" s="99"/>
      <c r="M746" s="100"/>
      <c r="N746" s="100"/>
      <c r="O746" s="99"/>
      <c r="P746" s="101"/>
      <c r="Q746" s="99"/>
      <c r="R746" s="100"/>
      <c r="S746" s="99"/>
      <c r="T746" s="99"/>
      <c r="U746" s="99"/>
    </row>
    <row r="747" ht="12.75" customHeight="1">
      <c r="A747" s="99"/>
      <c r="B747" s="99"/>
      <c r="C747" s="99"/>
      <c r="D747" s="99"/>
      <c r="E747" s="50"/>
      <c r="F747" s="99"/>
      <c r="G747" s="99"/>
      <c r="H747" s="99"/>
      <c r="I747" s="99"/>
      <c r="J747" s="99"/>
      <c r="K747" s="99"/>
      <c r="L747" s="99"/>
      <c r="M747" s="100"/>
      <c r="N747" s="100"/>
      <c r="O747" s="99"/>
      <c r="P747" s="101"/>
      <c r="Q747" s="99"/>
      <c r="R747" s="100"/>
      <c r="S747" s="99"/>
      <c r="T747" s="99"/>
      <c r="U747" s="99"/>
    </row>
    <row r="748" ht="12.75" customHeight="1">
      <c r="A748" s="99"/>
      <c r="B748" s="99"/>
      <c r="C748" s="99"/>
      <c r="D748" s="99"/>
      <c r="E748" s="50"/>
      <c r="F748" s="99"/>
      <c r="G748" s="99"/>
      <c r="H748" s="99"/>
      <c r="I748" s="99"/>
      <c r="J748" s="99"/>
      <c r="K748" s="99"/>
      <c r="L748" s="99"/>
      <c r="M748" s="100"/>
      <c r="N748" s="100"/>
      <c r="O748" s="99"/>
      <c r="P748" s="101"/>
      <c r="Q748" s="99"/>
      <c r="R748" s="100"/>
      <c r="S748" s="99"/>
      <c r="T748" s="99"/>
      <c r="U748" s="99"/>
    </row>
    <row r="749" ht="12.75" customHeight="1">
      <c r="A749" s="99"/>
      <c r="B749" s="99"/>
      <c r="C749" s="99"/>
      <c r="D749" s="99"/>
      <c r="E749" s="50"/>
      <c r="F749" s="99"/>
      <c r="G749" s="99"/>
      <c r="H749" s="99"/>
      <c r="I749" s="99"/>
      <c r="J749" s="99"/>
      <c r="K749" s="99"/>
      <c r="L749" s="99"/>
      <c r="M749" s="100"/>
      <c r="N749" s="100"/>
      <c r="O749" s="99"/>
      <c r="P749" s="101"/>
      <c r="Q749" s="99"/>
      <c r="R749" s="100"/>
      <c r="S749" s="99"/>
      <c r="T749" s="99"/>
      <c r="U749" s="99"/>
    </row>
    <row r="750" ht="12.75" customHeight="1">
      <c r="A750" s="99"/>
      <c r="B750" s="99"/>
      <c r="C750" s="99"/>
      <c r="D750" s="99"/>
      <c r="E750" s="50"/>
      <c r="F750" s="99"/>
      <c r="G750" s="99"/>
      <c r="H750" s="99"/>
      <c r="I750" s="99"/>
      <c r="J750" s="99"/>
      <c r="K750" s="99"/>
      <c r="L750" s="99"/>
      <c r="M750" s="100"/>
      <c r="N750" s="100"/>
      <c r="O750" s="99"/>
      <c r="P750" s="101"/>
      <c r="Q750" s="99"/>
      <c r="R750" s="100"/>
      <c r="S750" s="99"/>
      <c r="T750" s="99"/>
      <c r="U750" s="99"/>
    </row>
    <row r="751" ht="12.75" customHeight="1">
      <c r="A751" s="99"/>
      <c r="B751" s="99"/>
      <c r="C751" s="99"/>
      <c r="D751" s="99"/>
      <c r="E751" s="50"/>
      <c r="F751" s="99"/>
      <c r="G751" s="99"/>
      <c r="H751" s="99"/>
      <c r="I751" s="99"/>
      <c r="J751" s="99"/>
      <c r="K751" s="99"/>
      <c r="L751" s="99"/>
      <c r="M751" s="100"/>
      <c r="N751" s="100"/>
      <c r="O751" s="99"/>
      <c r="P751" s="101"/>
      <c r="Q751" s="99"/>
      <c r="R751" s="100"/>
      <c r="S751" s="99"/>
      <c r="T751" s="99"/>
      <c r="U751" s="99"/>
    </row>
    <row r="752" ht="12.75" customHeight="1">
      <c r="A752" s="99"/>
      <c r="B752" s="99"/>
      <c r="C752" s="99"/>
      <c r="D752" s="99"/>
      <c r="E752" s="50"/>
      <c r="F752" s="99"/>
      <c r="G752" s="99"/>
      <c r="H752" s="99"/>
      <c r="I752" s="99"/>
      <c r="J752" s="99"/>
      <c r="K752" s="99"/>
      <c r="L752" s="99"/>
      <c r="M752" s="100"/>
      <c r="N752" s="100"/>
      <c r="O752" s="99"/>
      <c r="P752" s="101"/>
      <c r="Q752" s="99"/>
      <c r="R752" s="100"/>
      <c r="S752" s="99"/>
      <c r="T752" s="99"/>
      <c r="U752" s="99"/>
    </row>
    <row r="753" ht="12.75" customHeight="1">
      <c r="A753" s="99"/>
      <c r="B753" s="99"/>
      <c r="C753" s="99"/>
      <c r="D753" s="99"/>
      <c r="E753" s="50"/>
      <c r="F753" s="99"/>
      <c r="G753" s="99"/>
      <c r="H753" s="99"/>
      <c r="I753" s="99"/>
      <c r="J753" s="99"/>
      <c r="K753" s="99"/>
      <c r="L753" s="99"/>
      <c r="M753" s="100"/>
      <c r="N753" s="100"/>
      <c r="O753" s="99"/>
      <c r="P753" s="101"/>
      <c r="Q753" s="99"/>
      <c r="R753" s="100"/>
      <c r="S753" s="99"/>
      <c r="T753" s="99"/>
      <c r="U753" s="99"/>
    </row>
    <row r="754" ht="12.75" customHeight="1">
      <c r="A754" s="99"/>
      <c r="B754" s="99"/>
      <c r="C754" s="99"/>
      <c r="D754" s="99"/>
      <c r="E754" s="50"/>
      <c r="F754" s="99"/>
      <c r="G754" s="99"/>
      <c r="H754" s="99"/>
      <c r="I754" s="99"/>
      <c r="J754" s="99"/>
      <c r="K754" s="99"/>
      <c r="L754" s="99"/>
      <c r="M754" s="100"/>
      <c r="N754" s="100"/>
      <c r="O754" s="99"/>
      <c r="P754" s="101"/>
      <c r="Q754" s="99"/>
      <c r="R754" s="100"/>
      <c r="S754" s="99"/>
      <c r="T754" s="99"/>
      <c r="U754" s="99"/>
    </row>
    <row r="755" ht="12.75" customHeight="1">
      <c r="A755" s="99"/>
      <c r="B755" s="99"/>
      <c r="C755" s="99"/>
      <c r="D755" s="99"/>
      <c r="E755" s="50"/>
      <c r="F755" s="99"/>
      <c r="G755" s="99"/>
      <c r="H755" s="99"/>
      <c r="I755" s="99"/>
      <c r="J755" s="99"/>
      <c r="K755" s="99"/>
      <c r="L755" s="99"/>
      <c r="M755" s="100"/>
      <c r="N755" s="100"/>
      <c r="O755" s="99"/>
      <c r="P755" s="101"/>
      <c r="Q755" s="99"/>
      <c r="R755" s="100"/>
      <c r="S755" s="99"/>
      <c r="T755" s="99"/>
      <c r="U755" s="99"/>
    </row>
    <row r="756" ht="12.75" customHeight="1">
      <c r="A756" s="99"/>
      <c r="B756" s="99"/>
      <c r="C756" s="99"/>
      <c r="D756" s="99"/>
      <c r="E756" s="50"/>
      <c r="F756" s="99"/>
      <c r="G756" s="99"/>
      <c r="H756" s="99"/>
      <c r="I756" s="99"/>
      <c r="J756" s="99"/>
      <c r="K756" s="99"/>
      <c r="L756" s="99"/>
      <c r="M756" s="100"/>
      <c r="N756" s="100"/>
      <c r="O756" s="99"/>
      <c r="P756" s="101"/>
      <c r="Q756" s="99"/>
      <c r="R756" s="100"/>
      <c r="S756" s="99"/>
      <c r="T756" s="99"/>
      <c r="U756" s="99"/>
    </row>
    <row r="757" ht="12.75" customHeight="1">
      <c r="A757" s="99"/>
      <c r="B757" s="99"/>
      <c r="C757" s="99"/>
      <c r="D757" s="99"/>
      <c r="E757" s="50"/>
      <c r="F757" s="99"/>
      <c r="G757" s="99"/>
      <c r="H757" s="99"/>
      <c r="I757" s="99"/>
      <c r="J757" s="99"/>
      <c r="K757" s="99"/>
      <c r="L757" s="99"/>
      <c r="M757" s="100"/>
      <c r="N757" s="100"/>
      <c r="O757" s="99"/>
      <c r="P757" s="101"/>
      <c r="Q757" s="99"/>
      <c r="R757" s="100"/>
      <c r="S757" s="99"/>
      <c r="T757" s="99"/>
      <c r="U757" s="99"/>
    </row>
    <row r="758" ht="12.75" customHeight="1">
      <c r="A758" s="99"/>
      <c r="B758" s="99"/>
      <c r="C758" s="99"/>
      <c r="D758" s="99"/>
      <c r="E758" s="50"/>
      <c r="F758" s="99"/>
      <c r="G758" s="99"/>
      <c r="H758" s="99"/>
      <c r="I758" s="99"/>
      <c r="J758" s="99"/>
      <c r="K758" s="99"/>
      <c r="L758" s="99"/>
      <c r="M758" s="100"/>
      <c r="N758" s="100"/>
      <c r="O758" s="99"/>
      <c r="P758" s="101"/>
      <c r="Q758" s="99"/>
      <c r="R758" s="100"/>
      <c r="S758" s="99"/>
      <c r="T758" s="99"/>
      <c r="U758" s="99"/>
    </row>
    <row r="759" ht="12.75" customHeight="1">
      <c r="A759" s="99"/>
      <c r="B759" s="99"/>
      <c r="C759" s="99"/>
      <c r="D759" s="99"/>
      <c r="E759" s="50"/>
      <c r="F759" s="99"/>
      <c r="G759" s="99"/>
      <c r="H759" s="99"/>
      <c r="I759" s="99"/>
      <c r="J759" s="99"/>
      <c r="K759" s="99"/>
      <c r="L759" s="99"/>
      <c r="M759" s="100"/>
      <c r="N759" s="100"/>
      <c r="O759" s="99"/>
      <c r="P759" s="101"/>
      <c r="Q759" s="99"/>
      <c r="R759" s="100"/>
      <c r="S759" s="99"/>
      <c r="T759" s="99"/>
      <c r="U759" s="99"/>
    </row>
    <row r="760" ht="12.75" customHeight="1">
      <c r="A760" s="99"/>
      <c r="B760" s="99"/>
      <c r="C760" s="99"/>
      <c r="D760" s="99"/>
      <c r="E760" s="50"/>
      <c r="F760" s="99"/>
      <c r="G760" s="99"/>
      <c r="H760" s="99"/>
      <c r="I760" s="99"/>
      <c r="J760" s="99"/>
      <c r="K760" s="99"/>
      <c r="L760" s="99"/>
      <c r="M760" s="100"/>
      <c r="N760" s="100"/>
      <c r="O760" s="99"/>
      <c r="P760" s="101"/>
      <c r="Q760" s="99"/>
      <c r="R760" s="100"/>
      <c r="S760" s="99"/>
      <c r="T760" s="99"/>
      <c r="U760" s="99"/>
    </row>
    <row r="761" ht="12.75" customHeight="1">
      <c r="A761" s="99"/>
      <c r="B761" s="99"/>
      <c r="C761" s="99"/>
      <c r="D761" s="99"/>
      <c r="E761" s="50"/>
      <c r="F761" s="99"/>
      <c r="G761" s="99"/>
      <c r="H761" s="99"/>
      <c r="I761" s="99"/>
      <c r="J761" s="99"/>
      <c r="K761" s="99"/>
      <c r="L761" s="99"/>
      <c r="M761" s="100"/>
      <c r="N761" s="100"/>
      <c r="O761" s="99"/>
      <c r="P761" s="101"/>
      <c r="Q761" s="99"/>
      <c r="R761" s="100"/>
      <c r="S761" s="99"/>
      <c r="T761" s="99"/>
      <c r="U761" s="99"/>
    </row>
    <row r="762" ht="12.75" customHeight="1">
      <c r="A762" s="99"/>
      <c r="B762" s="99"/>
      <c r="C762" s="99"/>
      <c r="D762" s="99"/>
      <c r="E762" s="50"/>
      <c r="F762" s="99"/>
      <c r="G762" s="99"/>
      <c r="H762" s="99"/>
      <c r="I762" s="99"/>
      <c r="J762" s="99"/>
      <c r="K762" s="99"/>
      <c r="L762" s="99"/>
      <c r="M762" s="100"/>
      <c r="N762" s="100"/>
      <c r="O762" s="99"/>
      <c r="P762" s="101"/>
      <c r="Q762" s="99"/>
      <c r="R762" s="100"/>
      <c r="S762" s="99"/>
      <c r="T762" s="99"/>
      <c r="U762" s="99"/>
    </row>
    <row r="763" ht="12.75" customHeight="1">
      <c r="A763" s="99"/>
      <c r="B763" s="99"/>
      <c r="C763" s="99"/>
      <c r="D763" s="99"/>
      <c r="E763" s="50"/>
      <c r="F763" s="99"/>
      <c r="G763" s="99"/>
      <c r="H763" s="99"/>
      <c r="I763" s="99"/>
      <c r="J763" s="99"/>
      <c r="K763" s="99"/>
      <c r="L763" s="99"/>
      <c r="M763" s="100"/>
      <c r="N763" s="100"/>
      <c r="O763" s="99"/>
      <c r="P763" s="101"/>
      <c r="Q763" s="99"/>
      <c r="R763" s="100"/>
      <c r="S763" s="99"/>
      <c r="T763" s="99"/>
      <c r="U763" s="99"/>
    </row>
    <row r="764" ht="12.75" customHeight="1">
      <c r="A764" s="99"/>
      <c r="B764" s="99"/>
      <c r="C764" s="99"/>
      <c r="D764" s="99"/>
      <c r="E764" s="50"/>
      <c r="F764" s="99"/>
      <c r="G764" s="99"/>
      <c r="H764" s="99"/>
      <c r="I764" s="99"/>
      <c r="J764" s="99"/>
      <c r="K764" s="99"/>
      <c r="L764" s="99"/>
      <c r="M764" s="100"/>
      <c r="N764" s="100"/>
      <c r="O764" s="99"/>
      <c r="P764" s="101"/>
      <c r="Q764" s="99"/>
      <c r="R764" s="100"/>
      <c r="S764" s="99"/>
      <c r="T764" s="99"/>
      <c r="U764" s="99"/>
    </row>
    <row r="765" ht="12.75" customHeight="1">
      <c r="A765" s="99"/>
      <c r="B765" s="99"/>
      <c r="C765" s="99"/>
      <c r="D765" s="99"/>
      <c r="E765" s="50"/>
      <c r="F765" s="99"/>
      <c r="G765" s="99"/>
      <c r="H765" s="99"/>
      <c r="I765" s="99"/>
      <c r="J765" s="99"/>
      <c r="K765" s="99"/>
      <c r="L765" s="99"/>
      <c r="M765" s="100"/>
      <c r="N765" s="100"/>
      <c r="O765" s="99"/>
      <c r="P765" s="101"/>
      <c r="Q765" s="99"/>
      <c r="R765" s="100"/>
      <c r="S765" s="99"/>
      <c r="T765" s="99"/>
      <c r="U765" s="99"/>
    </row>
    <row r="766" ht="12.75" customHeight="1">
      <c r="A766" s="99"/>
      <c r="B766" s="99"/>
      <c r="C766" s="99"/>
      <c r="D766" s="99"/>
      <c r="E766" s="50"/>
      <c r="F766" s="99"/>
      <c r="G766" s="99"/>
      <c r="H766" s="99"/>
      <c r="I766" s="99"/>
      <c r="J766" s="99"/>
      <c r="K766" s="99"/>
      <c r="L766" s="99"/>
      <c r="M766" s="100"/>
      <c r="N766" s="100"/>
      <c r="O766" s="99"/>
      <c r="P766" s="101"/>
      <c r="Q766" s="99"/>
      <c r="R766" s="100"/>
      <c r="S766" s="99"/>
      <c r="T766" s="99"/>
      <c r="U766" s="99"/>
    </row>
    <row r="767" ht="12.75" customHeight="1">
      <c r="A767" s="99"/>
      <c r="B767" s="99"/>
      <c r="C767" s="99"/>
      <c r="D767" s="99"/>
      <c r="E767" s="50"/>
      <c r="F767" s="99"/>
      <c r="G767" s="99"/>
      <c r="H767" s="99"/>
      <c r="I767" s="99"/>
      <c r="J767" s="99"/>
      <c r="K767" s="99"/>
      <c r="L767" s="99"/>
      <c r="M767" s="100"/>
      <c r="N767" s="100"/>
      <c r="O767" s="99"/>
      <c r="P767" s="101"/>
      <c r="Q767" s="99"/>
      <c r="R767" s="100"/>
      <c r="S767" s="99"/>
      <c r="T767" s="99"/>
      <c r="U767" s="99"/>
    </row>
    <row r="768" ht="12.75" customHeight="1">
      <c r="A768" s="99"/>
      <c r="B768" s="99"/>
      <c r="C768" s="99"/>
      <c r="D768" s="99"/>
      <c r="E768" s="50"/>
      <c r="F768" s="99"/>
      <c r="G768" s="99"/>
      <c r="H768" s="99"/>
      <c r="I768" s="99"/>
      <c r="J768" s="99"/>
      <c r="K768" s="99"/>
      <c r="L768" s="99"/>
      <c r="M768" s="100"/>
      <c r="N768" s="100"/>
      <c r="O768" s="99"/>
      <c r="P768" s="101"/>
      <c r="Q768" s="99"/>
      <c r="R768" s="100"/>
      <c r="S768" s="99"/>
      <c r="T768" s="99"/>
      <c r="U768" s="99"/>
    </row>
    <row r="769" ht="12.75" customHeight="1">
      <c r="A769" s="99"/>
      <c r="B769" s="99"/>
      <c r="C769" s="99"/>
      <c r="D769" s="99"/>
      <c r="E769" s="50"/>
      <c r="F769" s="99"/>
      <c r="G769" s="99"/>
      <c r="H769" s="99"/>
      <c r="I769" s="99"/>
      <c r="J769" s="99"/>
      <c r="K769" s="99"/>
      <c r="L769" s="99"/>
      <c r="M769" s="100"/>
      <c r="N769" s="100"/>
      <c r="O769" s="99"/>
      <c r="P769" s="101"/>
      <c r="Q769" s="99"/>
      <c r="R769" s="100"/>
      <c r="S769" s="99"/>
      <c r="T769" s="99"/>
      <c r="U769" s="99"/>
    </row>
    <row r="770" ht="12.75" customHeight="1">
      <c r="A770" s="99"/>
      <c r="B770" s="99"/>
      <c r="C770" s="99"/>
      <c r="D770" s="99"/>
      <c r="E770" s="50"/>
      <c r="F770" s="99"/>
      <c r="G770" s="99"/>
      <c r="H770" s="99"/>
      <c r="I770" s="99"/>
      <c r="J770" s="99"/>
      <c r="K770" s="99"/>
      <c r="L770" s="99"/>
      <c r="M770" s="100"/>
      <c r="N770" s="100"/>
      <c r="O770" s="99"/>
      <c r="P770" s="101"/>
      <c r="Q770" s="99"/>
      <c r="R770" s="100"/>
      <c r="S770" s="99"/>
      <c r="T770" s="99"/>
      <c r="U770" s="99"/>
    </row>
    <row r="771" ht="12.75" customHeight="1">
      <c r="A771" s="99"/>
      <c r="B771" s="99"/>
      <c r="C771" s="99"/>
      <c r="D771" s="99"/>
      <c r="E771" s="50"/>
      <c r="F771" s="99"/>
      <c r="G771" s="99"/>
      <c r="H771" s="99"/>
      <c r="I771" s="99"/>
      <c r="J771" s="99"/>
      <c r="K771" s="99"/>
      <c r="L771" s="99"/>
      <c r="M771" s="100"/>
      <c r="N771" s="100"/>
      <c r="O771" s="99"/>
      <c r="P771" s="101"/>
      <c r="Q771" s="99"/>
      <c r="R771" s="100"/>
      <c r="S771" s="99"/>
      <c r="T771" s="99"/>
      <c r="U771" s="99"/>
    </row>
    <row r="772" ht="12.75" customHeight="1">
      <c r="A772" s="99"/>
      <c r="B772" s="99"/>
      <c r="C772" s="99"/>
      <c r="D772" s="99"/>
      <c r="E772" s="50"/>
      <c r="F772" s="99"/>
      <c r="G772" s="99"/>
      <c r="H772" s="99"/>
      <c r="I772" s="99"/>
      <c r="J772" s="99"/>
      <c r="K772" s="99"/>
      <c r="L772" s="99"/>
      <c r="M772" s="100"/>
      <c r="N772" s="100"/>
      <c r="O772" s="99"/>
      <c r="P772" s="101"/>
      <c r="Q772" s="99"/>
      <c r="R772" s="100"/>
      <c r="S772" s="99"/>
      <c r="T772" s="99"/>
      <c r="U772" s="99"/>
    </row>
    <row r="773" ht="12.75" customHeight="1">
      <c r="A773" s="99"/>
      <c r="B773" s="99"/>
      <c r="C773" s="99"/>
      <c r="D773" s="99"/>
      <c r="E773" s="50"/>
      <c r="F773" s="99"/>
      <c r="G773" s="99"/>
      <c r="H773" s="99"/>
      <c r="I773" s="99"/>
      <c r="J773" s="99"/>
      <c r="K773" s="99"/>
      <c r="L773" s="99"/>
      <c r="M773" s="100"/>
      <c r="N773" s="100"/>
      <c r="O773" s="99"/>
      <c r="P773" s="101"/>
      <c r="Q773" s="99"/>
      <c r="R773" s="100"/>
      <c r="S773" s="99"/>
      <c r="T773" s="99"/>
      <c r="U773" s="99"/>
    </row>
    <row r="774" ht="12.75" customHeight="1">
      <c r="A774" s="99"/>
      <c r="B774" s="99"/>
      <c r="C774" s="99"/>
      <c r="D774" s="99"/>
      <c r="E774" s="50"/>
      <c r="F774" s="99"/>
      <c r="G774" s="99"/>
      <c r="H774" s="99"/>
      <c r="I774" s="99"/>
      <c r="J774" s="99"/>
      <c r="K774" s="99"/>
      <c r="L774" s="99"/>
      <c r="M774" s="100"/>
      <c r="N774" s="100"/>
      <c r="O774" s="99"/>
      <c r="P774" s="101"/>
      <c r="Q774" s="99"/>
      <c r="R774" s="100"/>
      <c r="S774" s="99"/>
      <c r="T774" s="99"/>
      <c r="U774" s="99"/>
    </row>
    <row r="775" ht="12.75" customHeight="1">
      <c r="A775" s="99"/>
      <c r="B775" s="99"/>
      <c r="C775" s="99"/>
      <c r="D775" s="99"/>
      <c r="E775" s="50"/>
      <c r="F775" s="99"/>
      <c r="G775" s="99"/>
      <c r="H775" s="99"/>
      <c r="I775" s="99"/>
      <c r="J775" s="99"/>
      <c r="K775" s="99"/>
      <c r="L775" s="99"/>
      <c r="M775" s="100"/>
      <c r="N775" s="100"/>
      <c r="O775" s="99"/>
      <c r="P775" s="101"/>
      <c r="Q775" s="99"/>
      <c r="R775" s="100"/>
      <c r="S775" s="99"/>
      <c r="T775" s="99"/>
      <c r="U775" s="99"/>
    </row>
    <row r="776" ht="12.75" customHeight="1">
      <c r="A776" s="99"/>
      <c r="B776" s="99"/>
      <c r="C776" s="99"/>
      <c r="D776" s="99"/>
      <c r="E776" s="50"/>
      <c r="F776" s="99"/>
      <c r="G776" s="99"/>
      <c r="H776" s="99"/>
      <c r="I776" s="99"/>
      <c r="J776" s="99"/>
      <c r="K776" s="99"/>
      <c r="L776" s="99"/>
      <c r="M776" s="100"/>
      <c r="N776" s="100"/>
      <c r="O776" s="99"/>
      <c r="P776" s="101"/>
      <c r="Q776" s="99"/>
      <c r="R776" s="100"/>
      <c r="S776" s="99"/>
      <c r="T776" s="99"/>
      <c r="U776" s="99"/>
    </row>
    <row r="777" ht="12.75" customHeight="1">
      <c r="A777" s="99"/>
      <c r="B777" s="99"/>
      <c r="C777" s="99"/>
      <c r="D777" s="99"/>
      <c r="E777" s="50"/>
      <c r="F777" s="99"/>
      <c r="G777" s="99"/>
      <c r="H777" s="99"/>
      <c r="I777" s="99"/>
      <c r="J777" s="99"/>
      <c r="K777" s="99"/>
      <c r="L777" s="99"/>
      <c r="M777" s="100"/>
      <c r="N777" s="100"/>
      <c r="O777" s="99"/>
      <c r="P777" s="101"/>
      <c r="Q777" s="99"/>
      <c r="R777" s="100"/>
      <c r="S777" s="99"/>
      <c r="T777" s="99"/>
      <c r="U777" s="99"/>
    </row>
    <row r="778" ht="12.75" customHeight="1">
      <c r="A778" s="99"/>
      <c r="B778" s="99"/>
      <c r="C778" s="99"/>
      <c r="D778" s="99"/>
      <c r="E778" s="50"/>
      <c r="F778" s="99"/>
      <c r="G778" s="99"/>
      <c r="H778" s="99"/>
      <c r="I778" s="99"/>
      <c r="J778" s="99"/>
      <c r="K778" s="99"/>
      <c r="L778" s="99"/>
      <c r="M778" s="100"/>
      <c r="N778" s="100"/>
      <c r="O778" s="99"/>
      <c r="P778" s="101"/>
      <c r="Q778" s="99"/>
      <c r="R778" s="100"/>
      <c r="S778" s="99"/>
      <c r="T778" s="99"/>
      <c r="U778" s="99"/>
    </row>
    <row r="779" ht="12.75" customHeight="1">
      <c r="A779" s="99"/>
      <c r="B779" s="99"/>
      <c r="C779" s="99"/>
      <c r="D779" s="99"/>
      <c r="E779" s="50"/>
      <c r="F779" s="99"/>
      <c r="G779" s="99"/>
      <c r="H779" s="99"/>
      <c r="I779" s="99"/>
      <c r="J779" s="99"/>
      <c r="K779" s="99"/>
      <c r="L779" s="99"/>
      <c r="M779" s="100"/>
      <c r="N779" s="100"/>
      <c r="O779" s="99"/>
      <c r="P779" s="101"/>
      <c r="Q779" s="99"/>
      <c r="R779" s="100"/>
      <c r="S779" s="99"/>
      <c r="T779" s="99"/>
      <c r="U779" s="99"/>
    </row>
    <row r="780" ht="12.75" customHeight="1">
      <c r="A780" s="99"/>
      <c r="B780" s="99"/>
      <c r="C780" s="99"/>
      <c r="D780" s="99"/>
      <c r="E780" s="50"/>
      <c r="F780" s="99"/>
      <c r="G780" s="99"/>
      <c r="H780" s="99"/>
      <c r="I780" s="99"/>
      <c r="J780" s="99"/>
      <c r="K780" s="99"/>
      <c r="L780" s="99"/>
      <c r="M780" s="100"/>
      <c r="N780" s="100"/>
      <c r="O780" s="99"/>
      <c r="P780" s="101"/>
      <c r="Q780" s="99"/>
      <c r="R780" s="100"/>
      <c r="S780" s="99"/>
      <c r="T780" s="99"/>
      <c r="U780" s="99"/>
    </row>
    <row r="781" ht="12.75" customHeight="1">
      <c r="A781" s="99"/>
      <c r="B781" s="99"/>
      <c r="C781" s="99"/>
      <c r="D781" s="99"/>
      <c r="E781" s="50"/>
      <c r="F781" s="99"/>
      <c r="G781" s="99"/>
      <c r="H781" s="99"/>
      <c r="I781" s="99"/>
      <c r="J781" s="99"/>
      <c r="K781" s="99"/>
      <c r="L781" s="99"/>
      <c r="M781" s="100"/>
      <c r="N781" s="100"/>
      <c r="O781" s="99"/>
      <c r="P781" s="101"/>
      <c r="Q781" s="99"/>
      <c r="R781" s="100"/>
      <c r="S781" s="99"/>
      <c r="T781" s="99"/>
      <c r="U781" s="99"/>
    </row>
    <row r="782" ht="12.75" customHeight="1">
      <c r="A782" s="99"/>
      <c r="B782" s="99"/>
      <c r="C782" s="99"/>
      <c r="D782" s="99"/>
      <c r="E782" s="50"/>
      <c r="F782" s="99"/>
      <c r="G782" s="99"/>
      <c r="H782" s="99"/>
      <c r="I782" s="99"/>
      <c r="J782" s="99"/>
      <c r="K782" s="99"/>
      <c r="L782" s="99"/>
      <c r="M782" s="100"/>
      <c r="N782" s="100"/>
      <c r="O782" s="99"/>
      <c r="P782" s="101"/>
      <c r="Q782" s="99"/>
      <c r="R782" s="100"/>
      <c r="S782" s="99"/>
      <c r="T782" s="99"/>
      <c r="U782" s="99"/>
    </row>
    <row r="783" ht="12.75" customHeight="1">
      <c r="A783" s="99"/>
      <c r="B783" s="99"/>
      <c r="C783" s="99"/>
      <c r="D783" s="99"/>
      <c r="E783" s="50"/>
      <c r="F783" s="99"/>
      <c r="G783" s="99"/>
      <c r="H783" s="99"/>
      <c r="I783" s="99"/>
      <c r="J783" s="99"/>
      <c r="K783" s="99"/>
      <c r="L783" s="99"/>
      <c r="M783" s="100"/>
      <c r="N783" s="100"/>
      <c r="O783" s="99"/>
      <c r="P783" s="101"/>
      <c r="Q783" s="99"/>
      <c r="R783" s="100"/>
      <c r="S783" s="99"/>
      <c r="T783" s="99"/>
      <c r="U783" s="99"/>
    </row>
    <row r="784" ht="12.75" customHeight="1">
      <c r="A784" s="99"/>
      <c r="B784" s="99"/>
      <c r="C784" s="99"/>
      <c r="D784" s="99"/>
      <c r="E784" s="50"/>
      <c r="F784" s="99"/>
      <c r="G784" s="99"/>
      <c r="H784" s="99"/>
      <c r="I784" s="99"/>
      <c r="J784" s="99"/>
      <c r="K784" s="99"/>
      <c r="L784" s="99"/>
      <c r="M784" s="100"/>
      <c r="N784" s="100"/>
      <c r="O784" s="99"/>
      <c r="P784" s="101"/>
      <c r="Q784" s="99"/>
      <c r="R784" s="100"/>
      <c r="S784" s="99"/>
      <c r="T784" s="99"/>
      <c r="U784" s="99"/>
    </row>
    <row r="785" ht="12.75" customHeight="1">
      <c r="A785" s="99"/>
      <c r="B785" s="99"/>
      <c r="C785" s="99"/>
      <c r="D785" s="99"/>
      <c r="E785" s="50"/>
      <c r="F785" s="99"/>
      <c r="G785" s="99"/>
      <c r="H785" s="99"/>
      <c r="I785" s="99"/>
      <c r="J785" s="99"/>
      <c r="K785" s="99"/>
      <c r="L785" s="99"/>
      <c r="M785" s="100"/>
      <c r="N785" s="100"/>
      <c r="O785" s="99"/>
      <c r="P785" s="101"/>
      <c r="Q785" s="99"/>
      <c r="R785" s="100"/>
      <c r="S785" s="99"/>
      <c r="T785" s="99"/>
      <c r="U785" s="99"/>
    </row>
    <row r="786" ht="12.75" customHeight="1">
      <c r="A786" s="99"/>
      <c r="B786" s="99"/>
      <c r="C786" s="99"/>
      <c r="D786" s="99"/>
      <c r="E786" s="50"/>
      <c r="F786" s="99"/>
      <c r="G786" s="99"/>
      <c r="H786" s="99"/>
      <c r="I786" s="99"/>
      <c r="J786" s="99"/>
      <c r="K786" s="99"/>
      <c r="L786" s="99"/>
      <c r="M786" s="100"/>
      <c r="N786" s="100"/>
      <c r="O786" s="99"/>
      <c r="P786" s="101"/>
      <c r="Q786" s="99"/>
      <c r="R786" s="100"/>
      <c r="S786" s="99"/>
      <c r="T786" s="99"/>
      <c r="U786" s="99"/>
    </row>
    <row r="787" ht="12.75" customHeight="1">
      <c r="A787" s="99"/>
      <c r="B787" s="99"/>
      <c r="C787" s="99"/>
      <c r="D787" s="99"/>
      <c r="E787" s="50"/>
      <c r="F787" s="99"/>
      <c r="G787" s="99"/>
      <c r="H787" s="99"/>
      <c r="I787" s="99"/>
      <c r="J787" s="99"/>
      <c r="K787" s="99"/>
      <c r="L787" s="99"/>
      <c r="M787" s="100"/>
      <c r="N787" s="100"/>
      <c r="O787" s="99"/>
      <c r="P787" s="101"/>
      <c r="Q787" s="99"/>
      <c r="R787" s="100"/>
      <c r="S787" s="99"/>
      <c r="T787" s="99"/>
      <c r="U787" s="99"/>
    </row>
    <row r="788" ht="12.75" customHeight="1">
      <c r="A788" s="99"/>
      <c r="B788" s="99"/>
      <c r="C788" s="99"/>
      <c r="D788" s="99"/>
      <c r="E788" s="50"/>
      <c r="F788" s="99"/>
      <c r="G788" s="99"/>
      <c r="H788" s="99"/>
      <c r="I788" s="99"/>
      <c r="J788" s="99"/>
      <c r="K788" s="99"/>
      <c r="L788" s="99"/>
      <c r="M788" s="100"/>
      <c r="N788" s="100"/>
      <c r="O788" s="99"/>
      <c r="P788" s="101"/>
      <c r="Q788" s="99"/>
      <c r="R788" s="100"/>
      <c r="S788" s="99"/>
      <c r="T788" s="99"/>
      <c r="U788" s="99"/>
    </row>
    <row r="789" ht="12.75" customHeight="1">
      <c r="A789" s="99"/>
      <c r="B789" s="99"/>
      <c r="C789" s="99"/>
      <c r="D789" s="99"/>
      <c r="E789" s="50"/>
      <c r="F789" s="99"/>
      <c r="G789" s="99"/>
      <c r="H789" s="99"/>
      <c r="I789" s="99"/>
      <c r="J789" s="99"/>
      <c r="K789" s="99"/>
      <c r="L789" s="99"/>
      <c r="M789" s="100"/>
      <c r="N789" s="100"/>
      <c r="O789" s="99"/>
      <c r="P789" s="101"/>
      <c r="Q789" s="99"/>
      <c r="R789" s="100"/>
      <c r="S789" s="99"/>
      <c r="T789" s="99"/>
      <c r="U789" s="99"/>
    </row>
    <row r="790" ht="12.75" customHeight="1">
      <c r="A790" s="99"/>
      <c r="B790" s="99"/>
      <c r="C790" s="99"/>
      <c r="D790" s="99"/>
      <c r="E790" s="50"/>
      <c r="F790" s="99"/>
      <c r="G790" s="99"/>
      <c r="H790" s="99"/>
      <c r="I790" s="99"/>
      <c r="J790" s="99"/>
      <c r="K790" s="99"/>
      <c r="L790" s="99"/>
      <c r="M790" s="100"/>
      <c r="N790" s="100"/>
      <c r="O790" s="99"/>
      <c r="P790" s="101"/>
      <c r="Q790" s="99"/>
      <c r="R790" s="100"/>
      <c r="S790" s="99"/>
      <c r="T790" s="99"/>
      <c r="U790" s="99"/>
    </row>
    <row r="791" ht="12.75" customHeight="1">
      <c r="A791" s="99"/>
      <c r="B791" s="99"/>
      <c r="C791" s="99"/>
      <c r="D791" s="99"/>
      <c r="E791" s="50"/>
      <c r="F791" s="99"/>
      <c r="G791" s="99"/>
      <c r="H791" s="99"/>
      <c r="I791" s="99"/>
      <c r="J791" s="99"/>
      <c r="K791" s="99"/>
      <c r="L791" s="99"/>
      <c r="M791" s="100"/>
      <c r="N791" s="100"/>
      <c r="O791" s="99"/>
      <c r="P791" s="101"/>
      <c r="Q791" s="99"/>
      <c r="R791" s="100"/>
      <c r="S791" s="99"/>
      <c r="T791" s="99"/>
      <c r="U791" s="99"/>
    </row>
    <row r="792" ht="12.75" customHeight="1">
      <c r="A792" s="99"/>
      <c r="B792" s="99"/>
      <c r="C792" s="99"/>
      <c r="D792" s="99"/>
      <c r="E792" s="50"/>
      <c r="F792" s="99"/>
      <c r="G792" s="99"/>
      <c r="H792" s="99"/>
      <c r="I792" s="99"/>
      <c r="J792" s="99"/>
      <c r="K792" s="99"/>
      <c r="L792" s="99"/>
      <c r="M792" s="100"/>
      <c r="N792" s="100"/>
      <c r="O792" s="99"/>
      <c r="P792" s="101"/>
      <c r="Q792" s="99"/>
      <c r="R792" s="100"/>
      <c r="S792" s="99"/>
      <c r="T792" s="99"/>
      <c r="U792" s="99"/>
    </row>
    <row r="793" ht="12.75" customHeight="1">
      <c r="A793" s="99"/>
      <c r="B793" s="99"/>
      <c r="C793" s="99"/>
      <c r="D793" s="99"/>
      <c r="E793" s="50"/>
      <c r="F793" s="99"/>
      <c r="G793" s="99"/>
      <c r="H793" s="99"/>
      <c r="I793" s="99"/>
      <c r="J793" s="99"/>
      <c r="K793" s="99"/>
      <c r="L793" s="99"/>
      <c r="M793" s="100"/>
      <c r="N793" s="100"/>
      <c r="O793" s="99"/>
      <c r="P793" s="101"/>
      <c r="Q793" s="99"/>
      <c r="R793" s="100"/>
      <c r="S793" s="99"/>
      <c r="T793" s="99"/>
      <c r="U793" s="99"/>
    </row>
    <row r="794" ht="12.75" customHeight="1">
      <c r="A794" s="99"/>
      <c r="B794" s="99"/>
      <c r="C794" s="99"/>
      <c r="D794" s="99"/>
      <c r="E794" s="50"/>
      <c r="F794" s="99"/>
      <c r="G794" s="99"/>
      <c r="H794" s="99"/>
      <c r="I794" s="99"/>
      <c r="J794" s="99"/>
      <c r="K794" s="99"/>
      <c r="L794" s="99"/>
      <c r="M794" s="100"/>
      <c r="N794" s="100"/>
      <c r="O794" s="99"/>
      <c r="P794" s="101"/>
      <c r="Q794" s="99"/>
      <c r="R794" s="100"/>
      <c r="S794" s="99"/>
      <c r="T794" s="99"/>
      <c r="U794" s="99"/>
    </row>
    <row r="795" ht="12.75" customHeight="1">
      <c r="A795" s="99"/>
      <c r="B795" s="99"/>
      <c r="C795" s="99"/>
      <c r="D795" s="99"/>
      <c r="E795" s="50"/>
      <c r="F795" s="99"/>
      <c r="G795" s="99"/>
      <c r="H795" s="99"/>
      <c r="I795" s="99"/>
      <c r="J795" s="99"/>
      <c r="K795" s="99"/>
      <c r="L795" s="99"/>
      <c r="M795" s="100"/>
      <c r="N795" s="100"/>
      <c r="O795" s="99"/>
      <c r="P795" s="101"/>
      <c r="Q795" s="99"/>
      <c r="R795" s="100"/>
      <c r="S795" s="99"/>
      <c r="T795" s="99"/>
      <c r="U795" s="99"/>
    </row>
    <row r="796" ht="12.75" customHeight="1">
      <c r="A796" s="99"/>
      <c r="B796" s="99"/>
      <c r="C796" s="99"/>
      <c r="D796" s="99"/>
      <c r="E796" s="50"/>
      <c r="F796" s="99"/>
      <c r="G796" s="99"/>
      <c r="H796" s="99"/>
      <c r="I796" s="99"/>
      <c r="J796" s="99"/>
      <c r="K796" s="99"/>
      <c r="L796" s="99"/>
      <c r="M796" s="100"/>
      <c r="N796" s="100"/>
      <c r="O796" s="99"/>
      <c r="P796" s="101"/>
      <c r="Q796" s="99"/>
      <c r="R796" s="100"/>
      <c r="S796" s="99"/>
      <c r="T796" s="99"/>
      <c r="U796" s="99"/>
    </row>
    <row r="797" ht="12.75" customHeight="1">
      <c r="A797" s="99"/>
      <c r="B797" s="99"/>
      <c r="C797" s="99"/>
      <c r="D797" s="99"/>
      <c r="E797" s="50"/>
      <c r="F797" s="99"/>
      <c r="G797" s="99"/>
      <c r="H797" s="99"/>
      <c r="I797" s="99"/>
      <c r="J797" s="99"/>
      <c r="K797" s="99"/>
      <c r="L797" s="99"/>
      <c r="M797" s="100"/>
      <c r="N797" s="100"/>
      <c r="O797" s="99"/>
      <c r="P797" s="101"/>
      <c r="Q797" s="99"/>
      <c r="R797" s="100"/>
      <c r="S797" s="99"/>
      <c r="T797" s="99"/>
      <c r="U797" s="99"/>
    </row>
    <row r="798" ht="12.75" customHeight="1">
      <c r="A798" s="99"/>
      <c r="B798" s="99"/>
      <c r="C798" s="99"/>
      <c r="D798" s="99"/>
      <c r="E798" s="50"/>
      <c r="F798" s="99"/>
      <c r="G798" s="99"/>
      <c r="H798" s="99"/>
      <c r="I798" s="99"/>
      <c r="J798" s="99"/>
      <c r="K798" s="99"/>
      <c r="L798" s="99"/>
      <c r="M798" s="100"/>
      <c r="N798" s="100"/>
      <c r="O798" s="99"/>
      <c r="P798" s="101"/>
      <c r="Q798" s="99"/>
      <c r="R798" s="100"/>
      <c r="S798" s="99"/>
      <c r="T798" s="99"/>
      <c r="U798" s="99"/>
    </row>
    <row r="799" ht="12.75" customHeight="1">
      <c r="A799" s="99"/>
      <c r="B799" s="99"/>
      <c r="C799" s="99"/>
      <c r="D799" s="99"/>
      <c r="E799" s="50"/>
      <c r="F799" s="99"/>
      <c r="G799" s="99"/>
      <c r="H799" s="99"/>
      <c r="I799" s="99"/>
      <c r="J799" s="99"/>
      <c r="K799" s="99"/>
      <c r="L799" s="99"/>
      <c r="M799" s="100"/>
      <c r="N799" s="100"/>
      <c r="O799" s="99"/>
      <c r="P799" s="101"/>
      <c r="Q799" s="99"/>
      <c r="R799" s="100"/>
      <c r="S799" s="99"/>
      <c r="T799" s="99"/>
      <c r="U799" s="99"/>
    </row>
    <row r="800" ht="12.75" customHeight="1">
      <c r="A800" s="99"/>
      <c r="B800" s="99"/>
      <c r="C800" s="99"/>
      <c r="D800" s="99"/>
      <c r="E800" s="50"/>
      <c r="F800" s="99"/>
      <c r="G800" s="99"/>
      <c r="H800" s="99"/>
      <c r="I800" s="99"/>
      <c r="J800" s="99"/>
      <c r="K800" s="99"/>
      <c r="L800" s="99"/>
      <c r="M800" s="100"/>
      <c r="N800" s="100"/>
      <c r="O800" s="99"/>
      <c r="P800" s="101"/>
      <c r="Q800" s="99"/>
      <c r="R800" s="100"/>
      <c r="S800" s="99"/>
      <c r="T800" s="99"/>
      <c r="U800" s="99"/>
    </row>
    <row r="801" ht="12.75" customHeight="1">
      <c r="A801" s="99"/>
      <c r="B801" s="99"/>
      <c r="C801" s="99"/>
      <c r="D801" s="99"/>
      <c r="E801" s="50"/>
      <c r="F801" s="99"/>
      <c r="G801" s="99"/>
      <c r="H801" s="99"/>
      <c r="I801" s="99"/>
      <c r="J801" s="99"/>
      <c r="K801" s="99"/>
      <c r="L801" s="99"/>
      <c r="M801" s="100"/>
      <c r="N801" s="100"/>
      <c r="O801" s="99"/>
      <c r="P801" s="101"/>
      <c r="Q801" s="99"/>
      <c r="R801" s="100"/>
      <c r="S801" s="99"/>
      <c r="T801" s="99"/>
      <c r="U801" s="99"/>
    </row>
    <row r="802" ht="12.75" customHeight="1">
      <c r="A802" s="99"/>
      <c r="B802" s="99"/>
      <c r="C802" s="99"/>
      <c r="D802" s="99"/>
      <c r="E802" s="50"/>
      <c r="F802" s="99"/>
      <c r="G802" s="99"/>
      <c r="H802" s="99"/>
      <c r="I802" s="99"/>
      <c r="J802" s="99"/>
      <c r="K802" s="99"/>
      <c r="L802" s="99"/>
      <c r="M802" s="100"/>
      <c r="N802" s="100"/>
      <c r="O802" s="99"/>
      <c r="P802" s="101"/>
      <c r="Q802" s="99"/>
      <c r="R802" s="100"/>
      <c r="S802" s="99"/>
      <c r="T802" s="99"/>
      <c r="U802" s="99"/>
    </row>
    <row r="803" ht="12.75" customHeight="1">
      <c r="A803" s="99"/>
      <c r="B803" s="99"/>
      <c r="C803" s="99"/>
      <c r="D803" s="99"/>
      <c r="E803" s="50"/>
      <c r="F803" s="99"/>
      <c r="G803" s="99"/>
      <c r="H803" s="99"/>
      <c r="I803" s="99"/>
      <c r="J803" s="99"/>
      <c r="K803" s="99"/>
      <c r="L803" s="99"/>
      <c r="M803" s="100"/>
      <c r="N803" s="100"/>
      <c r="O803" s="99"/>
      <c r="P803" s="101"/>
      <c r="Q803" s="99"/>
      <c r="R803" s="100"/>
      <c r="S803" s="99"/>
      <c r="T803" s="99"/>
      <c r="U803" s="99"/>
    </row>
    <row r="804" ht="12.75" customHeight="1">
      <c r="A804" s="99"/>
      <c r="B804" s="99"/>
      <c r="C804" s="99"/>
      <c r="D804" s="99"/>
      <c r="E804" s="50"/>
      <c r="F804" s="99"/>
      <c r="G804" s="99"/>
      <c r="H804" s="99"/>
      <c r="I804" s="99"/>
      <c r="J804" s="99"/>
      <c r="K804" s="99"/>
      <c r="L804" s="99"/>
      <c r="M804" s="100"/>
      <c r="N804" s="100"/>
      <c r="O804" s="99"/>
      <c r="P804" s="101"/>
      <c r="Q804" s="99"/>
      <c r="R804" s="100"/>
      <c r="S804" s="99"/>
      <c r="T804" s="99"/>
      <c r="U804" s="99"/>
    </row>
    <row r="805" ht="12.75" customHeight="1">
      <c r="A805" s="99"/>
      <c r="B805" s="99"/>
      <c r="C805" s="99"/>
      <c r="D805" s="99"/>
      <c r="E805" s="50"/>
      <c r="F805" s="99"/>
      <c r="G805" s="99"/>
      <c r="H805" s="99"/>
      <c r="I805" s="99"/>
      <c r="J805" s="99"/>
      <c r="K805" s="99"/>
      <c r="L805" s="99"/>
      <c r="M805" s="100"/>
      <c r="N805" s="100"/>
      <c r="O805" s="99"/>
      <c r="P805" s="101"/>
      <c r="Q805" s="99"/>
      <c r="R805" s="100"/>
      <c r="S805" s="99"/>
      <c r="T805" s="99"/>
      <c r="U805" s="99"/>
    </row>
    <row r="806" ht="12.75" customHeight="1">
      <c r="A806" s="99"/>
      <c r="B806" s="99"/>
      <c r="C806" s="99"/>
      <c r="D806" s="99"/>
      <c r="E806" s="50"/>
      <c r="F806" s="99"/>
      <c r="G806" s="99"/>
      <c r="H806" s="99"/>
      <c r="I806" s="99"/>
      <c r="J806" s="99"/>
      <c r="K806" s="99"/>
      <c r="L806" s="99"/>
      <c r="M806" s="100"/>
      <c r="N806" s="100"/>
      <c r="O806" s="99"/>
      <c r="P806" s="101"/>
      <c r="Q806" s="99"/>
      <c r="R806" s="100"/>
      <c r="S806" s="99"/>
      <c r="T806" s="99"/>
      <c r="U806" s="99"/>
    </row>
    <row r="807" ht="12.75" customHeight="1">
      <c r="A807" s="99"/>
      <c r="B807" s="99"/>
      <c r="C807" s="99"/>
      <c r="D807" s="99"/>
      <c r="E807" s="50"/>
      <c r="F807" s="99"/>
      <c r="G807" s="99"/>
      <c r="H807" s="99"/>
      <c r="I807" s="99"/>
      <c r="J807" s="99"/>
      <c r="K807" s="99"/>
      <c r="L807" s="99"/>
      <c r="M807" s="100"/>
      <c r="N807" s="100"/>
      <c r="O807" s="99"/>
      <c r="P807" s="101"/>
      <c r="Q807" s="99"/>
      <c r="R807" s="100"/>
      <c r="S807" s="99"/>
      <c r="T807" s="99"/>
      <c r="U807" s="99"/>
    </row>
    <row r="808" ht="12.75" customHeight="1">
      <c r="A808" s="99"/>
      <c r="B808" s="99"/>
      <c r="C808" s="99"/>
      <c r="D808" s="99"/>
      <c r="E808" s="50"/>
      <c r="F808" s="99"/>
      <c r="G808" s="99"/>
      <c r="H808" s="99"/>
      <c r="I808" s="99"/>
      <c r="J808" s="99"/>
      <c r="K808" s="99"/>
      <c r="L808" s="99"/>
      <c r="M808" s="100"/>
      <c r="N808" s="100"/>
      <c r="O808" s="99"/>
      <c r="P808" s="101"/>
      <c r="Q808" s="99"/>
      <c r="R808" s="100"/>
      <c r="S808" s="99"/>
      <c r="T808" s="99"/>
      <c r="U808" s="99"/>
    </row>
    <row r="809" ht="12.75" customHeight="1">
      <c r="A809" s="99"/>
      <c r="B809" s="99"/>
      <c r="C809" s="99"/>
      <c r="D809" s="99"/>
      <c r="E809" s="50"/>
      <c r="F809" s="99"/>
      <c r="G809" s="99"/>
      <c r="H809" s="99"/>
      <c r="I809" s="99"/>
      <c r="J809" s="99"/>
      <c r="K809" s="99"/>
      <c r="L809" s="99"/>
      <c r="M809" s="100"/>
      <c r="N809" s="100"/>
      <c r="O809" s="99"/>
      <c r="P809" s="101"/>
      <c r="Q809" s="99"/>
      <c r="R809" s="100"/>
      <c r="S809" s="99"/>
      <c r="T809" s="99"/>
      <c r="U809" s="99"/>
    </row>
    <row r="810" ht="12.75" customHeight="1">
      <c r="A810" s="99"/>
      <c r="B810" s="99"/>
      <c r="C810" s="99"/>
      <c r="D810" s="99"/>
      <c r="E810" s="50"/>
      <c r="F810" s="99"/>
      <c r="G810" s="99"/>
      <c r="H810" s="99"/>
      <c r="I810" s="99"/>
      <c r="J810" s="99"/>
      <c r="K810" s="99"/>
      <c r="L810" s="99"/>
      <c r="M810" s="100"/>
      <c r="N810" s="100"/>
      <c r="O810" s="99"/>
      <c r="P810" s="101"/>
      <c r="Q810" s="99"/>
      <c r="R810" s="100"/>
      <c r="S810" s="99"/>
      <c r="T810" s="99"/>
      <c r="U810" s="99"/>
    </row>
    <row r="811" ht="12.75" customHeight="1">
      <c r="A811" s="99"/>
      <c r="B811" s="99"/>
      <c r="C811" s="99"/>
      <c r="D811" s="99"/>
      <c r="E811" s="50"/>
      <c r="F811" s="99"/>
      <c r="G811" s="99"/>
      <c r="H811" s="99"/>
      <c r="I811" s="99"/>
      <c r="J811" s="99"/>
      <c r="K811" s="99"/>
      <c r="L811" s="99"/>
      <c r="M811" s="100"/>
      <c r="N811" s="100"/>
      <c r="O811" s="99"/>
      <c r="P811" s="101"/>
      <c r="Q811" s="99"/>
      <c r="R811" s="100"/>
      <c r="S811" s="99"/>
      <c r="T811" s="99"/>
      <c r="U811" s="99"/>
    </row>
    <row r="812" ht="12.75" customHeight="1">
      <c r="A812" s="99"/>
      <c r="B812" s="99"/>
      <c r="C812" s="99"/>
      <c r="D812" s="99"/>
      <c r="E812" s="50"/>
      <c r="F812" s="99"/>
      <c r="G812" s="99"/>
      <c r="H812" s="99"/>
      <c r="I812" s="99"/>
      <c r="J812" s="99"/>
      <c r="K812" s="99"/>
      <c r="L812" s="99"/>
      <c r="M812" s="100"/>
      <c r="N812" s="100"/>
      <c r="O812" s="99"/>
      <c r="P812" s="101"/>
      <c r="Q812" s="99"/>
      <c r="R812" s="100"/>
      <c r="S812" s="99"/>
      <c r="T812" s="99"/>
      <c r="U812" s="99"/>
    </row>
    <row r="813" ht="12.75" customHeight="1">
      <c r="A813" s="99"/>
      <c r="B813" s="99"/>
      <c r="C813" s="99"/>
      <c r="D813" s="99"/>
      <c r="E813" s="50"/>
      <c r="F813" s="99"/>
      <c r="G813" s="99"/>
      <c r="H813" s="99"/>
      <c r="I813" s="99"/>
      <c r="J813" s="99"/>
      <c r="K813" s="99"/>
      <c r="L813" s="99"/>
      <c r="M813" s="100"/>
      <c r="N813" s="100"/>
      <c r="O813" s="99"/>
      <c r="P813" s="101"/>
      <c r="Q813" s="99"/>
      <c r="R813" s="100"/>
      <c r="S813" s="99"/>
      <c r="T813" s="99"/>
      <c r="U813" s="99"/>
    </row>
    <row r="814" ht="12.75" customHeight="1">
      <c r="A814" s="99"/>
      <c r="B814" s="99"/>
      <c r="C814" s="99"/>
      <c r="D814" s="99"/>
      <c r="E814" s="50"/>
      <c r="F814" s="99"/>
      <c r="G814" s="99"/>
      <c r="H814" s="99"/>
      <c r="I814" s="99"/>
      <c r="J814" s="99"/>
      <c r="K814" s="99"/>
      <c r="L814" s="99"/>
      <c r="M814" s="100"/>
      <c r="N814" s="100"/>
      <c r="O814" s="99"/>
      <c r="P814" s="101"/>
      <c r="Q814" s="99"/>
      <c r="R814" s="100"/>
      <c r="S814" s="99"/>
      <c r="T814" s="99"/>
      <c r="U814" s="99"/>
    </row>
    <row r="815" ht="12.75" customHeight="1">
      <c r="A815" s="99"/>
      <c r="B815" s="99"/>
      <c r="C815" s="99"/>
      <c r="D815" s="99"/>
      <c r="E815" s="50"/>
      <c r="F815" s="99"/>
      <c r="G815" s="99"/>
      <c r="H815" s="99"/>
      <c r="I815" s="99"/>
      <c r="J815" s="99"/>
      <c r="K815" s="99"/>
      <c r="L815" s="99"/>
      <c r="M815" s="100"/>
      <c r="N815" s="100"/>
      <c r="O815" s="99"/>
      <c r="P815" s="101"/>
      <c r="Q815" s="99"/>
      <c r="R815" s="100"/>
      <c r="S815" s="99"/>
      <c r="T815" s="99"/>
      <c r="U815" s="99"/>
    </row>
    <row r="816" ht="12.75" customHeight="1">
      <c r="A816" s="99"/>
      <c r="B816" s="99"/>
      <c r="C816" s="99"/>
      <c r="D816" s="99"/>
      <c r="E816" s="50"/>
      <c r="F816" s="99"/>
      <c r="G816" s="99"/>
      <c r="H816" s="99"/>
      <c r="I816" s="99"/>
      <c r="J816" s="99"/>
      <c r="K816" s="99"/>
      <c r="L816" s="99"/>
      <c r="M816" s="100"/>
      <c r="N816" s="100"/>
      <c r="O816" s="99"/>
      <c r="P816" s="101"/>
      <c r="Q816" s="99"/>
      <c r="R816" s="100"/>
      <c r="S816" s="99"/>
      <c r="T816" s="99"/>
      <c r="U816" s="99"/>
    </row>
    <row r="817" ht="12.75" customHeight="1">
      <c r="A817" s="99"/>
      <c r="B817" s="99"/>
      <c r="C817" s="99"/>
      <c r="D817" s="99"/>
      <c r="E817" s="50"/>
      <c r="F817" s="99"/>
      <c r="G817" s="99"/>
      <c r="H817" s="99"/>
      <c r="I817" s="99"/>
      <c r="J817" s="99"/>
      <c r="K817" s="99"/>
      <c r="L817" s="99"/>
      <c r="M817" s="100"/>
      <c r="N817" s="100"/>
      <c r="O817" s="99"/>
      <c r="P817" s="101"/>
      <c r="Q817" s="99"/>
      <c r="R817" s="100"/>
      <c r="S817" s="99"/>
      <c r="T817" s="99"/>
      <c r="U817" s="99"/>
    </row>
    <row r="818" ht="12.75" customHeight="1">
      <c r="A818" s="99"/>
      <c r="B818" s="99"/>
      <c r="C818" s="99"/>
      <c r="D818" s="99"/>
      <c r="E818" s="50"/>
      <c r="F818" s="99"/>
      <c r="G818" s="99"/>
      <c r="H818" s="99"/>
      <c r="I818" s="99"/>
      <c r="J818" s="99"/>
      <c r="K818" s="99"/>
      <c r="L818" s="99"/>
      <c r="M818" s="100"/>
      <c r="N818" s="100"/>
      <c r="O818" s="99"/>
      <c r="P818" s="101"/>
      <c r="Q818" s="99"/>
      <c r="R818" s="100"/>
      <c r="S818" s="99"/>
      <c r="T818" s="99"/>
      <c r="U818" s="99"/>
    </row>
    <row r="819" ht="12.75" customHeight="1">
      <c r="A819" s="99"/>
      <c r="B819" s="99"/>
      <c r="C819" s="99"/>
      <c r="D819" s="99"/>
      <c r="E819" s="50"/>
      <c r="F819" s="99"/>
      <c r="G819" s="99"/>
      <c r="H819" s="99"/>
      <c r="I819" s="99"/>
      <c r="J819" s="99"/>
      <c r="K819" s="99"/>
      <c r="L819" s="99"/>
      <c r="M819" s="100"/>
      <c r="N819" s="100"/>
      <c r="O819" s="99"/>
      <c r="P819" s="101"/>
      <c r="Q819" s="99"/>
      <c r="R819" s="100"/>
      <c r="S819" s="99"/>
      <c r="T819" s="99"/>
      <c r="U819" s="99"/>
    </row>
    <row r="820" ht="12.75" customHeight="1">
      <c r="A820" s="99"/>
      <c r="B820" s="99"/>
      <c r="C820" s="99"/>
      <c r="D820" s="99"/>
      <c r="E820" s="50"/>
      <c r="F820" s="99"/>
      <c r="G820" s="99"/>
      <c r="H820" s="99"/>
      <c r="I820" s="99"/>
      <c r="J820" s="99"/>
      <c r="K820" s="99"/>
      <c r="L820" s="99"/>
      <c r="M820" s="100"/>
      <c r="N820" s="100"/>
      <c r="O820" s="99"/>
      <c r="P820" s="101"/>
      <c r="Q820" s="99"/>
      <c r="R820" s="100"/>
      <c r="S820" s="99"/>
      <c r="T820" s="99"/>
      <c r="U820" s="99"/>
    </row>
    <row r="821" ht="12.75" customHeight="1">
      <c r="A821" s="99"/>
      <c r="B821" s="99"/>
      <c r="C821" s="99"/>
      <c r="D821" s="99"/>
      <c r="E821" s="50"/>
      <c r="F821" s="99"/>
      <c r="G821" s="99"/>
      <c r="H821" s="99"/>
      <c r="I821" s="99"/>
      <c r="J821" s="99"/>
      <c r="K821" s="99"/>
      <c r="L821" s="99"/>
      <c r="M821" s="100"/>
      <c r="N821" s="100"/>
      <c r="O821" s="99"/>
      <c r="P821" s="101"/>
      <c r="Q821" s="99"/>
      <c r="R821" s="100"/>
      <c r="S821" s="99"/>
      <c r="T821" s="99"/>
      <c r="U821" s="99"/>
    </row>
    <row r="822" ht="12.75" customHeight="1">
      <c r="A822" s="99"/>
      <c r="B822" s="99"/>
      <c r="C822" s="99"/>
      <c r="D822" s="99"/>
      <c r="E822" s="50"/>
      <c r="F822" s="99"/>
      <c r="G822" s="99"/>
      <c r="H822" s="99"/>
      <c r="I822" s="99"/>
      <c r="J822" s="99"/>
      <c r="K822" s="99"/>
      <c r="L822" s="99"/>
      <c r="M822" s="100"/>
      <c r="N822" s="100"/>
      <c r="O822" s="99"/>
      <c r="P822" s="101"/>
      <c r="Q822" s="99"/>
      <c r="R822" s="100"/>
      <c r="S822" s="99"/>
      <c r="T822" s="99"/>
      <c r="U822" s="99"/>
    </row>
    <row r="823" ht="12.75" customHeight="1">
      <c r="A823" s="99"/>
      <c r="B823" s="99"/>
      <c r="C823" s="99"/>
      <c r="D823" s="99"/>
      <c r="E823" s="50"/>
      <c r="F823" s="99"/>
      <c r="G823" s="99"/>
      <c r="H823" s="99"/>
      <c r="I823" s="99"/>
      <c r="J823" s="99"/>
      <c r="K823" s="99"/>
      <c r="L823" s="99"/>
      <c r="M823" s="100"/>
      <c r="N823" s="100"/>
      <c r="O823" s="99"/>
      <c r="P823" s="101"/>
      <c r="Q823" s="99"/>
      <c r="R823" s="100"/>
      <c r="S823" s="99"/>
      <c r="T823" s="99"/>
      <c r="U823" s="99"/>
    </row>
    <row r="824" ht="12.75" customHeight="1">
      <c r="A824" s="99"/>
      <c r="B824" s="99"/>
      <c r="C824" s="99"/>
      <c r="D824" s="99"/>
      <c r="E824" s="50"/>
      <c r="F824" s="99"/>
      <c r="G824" s="99"/>
      <c r="H824" s="99"/>
      <c r="I824" s="99"/>
      <c r="J824" s="99"/>
      <c r="K824" s="99"/>
      <c r="L824" s="99"/>
      <c r="M824" s="100"/>
      <c r="N824" s="100"/>
      <c r="O824" s="99"/>
      <c r="P824" s="101"/>
      <c r="Q824" s="99"/>
      <c r="R824" s="100"/>
      <c r="S824" s="99"/>
      <c r="T824" s="99"/>
      <c r="U824" s="99"/>
    </row>
    <row r="825" ht="12.75" customHeight="1">
      <c r="A825" s="99"/>
      <c r="B825" s="99"/>
      <c r="C825" s="99"/>
      <c r="D825" s="99"/>
      <c r="E825" s="50"/>
      <c r="F825" s="99"/>
      <c r="G825" s="99"/>
      <c r="H825" s="99"/>
      <c r="I825" s="99"/>
      <c r="J825" s="99"/>
      <c r="K825" s="99"/>
      <c r="L825" s="99"/>
      <c r="M825" s="100"/>
      <c r="N825" s="100"/>
      <c r="O825" s="99"/>
      <c r="P825" s="101"/>
      <c r="Q825" s="99"/>
      <c r="R825" s="100"/>
      <c r="S825" s="99"/>
      <c r="T825" s="99"/>
      <c r="U825" s="99"/>
    </row>
    <row r="826" ht="12.75" customHeight="1">
      <c r="A826" s="99"/>
      <c r="B826" s="99"/>
      <c r="C826" s="99"/>
      <c r="D826" s="99"/>
      <c r="E826" s="50"/>
      <c r="F826" s="99"/>
      <c r="G826" s="99"/>
      <c r="H826" s="99"/>
      <c r="I826" s="99"/>
      <c r="J826" s="99"/>
      <c r="K826" s="99"/>
      <c r="L826" s="99"/>
      <c r="M826" s="100"/>
      <c r="N826" s="100"/>
      <c r="O826" s="99"/>
      <c r="P826" s="101"/>
      <c r="Q826" s="99"/>
      <c r="R826" s="100"/>
      <c r="S826" s="99"/>
      <c r="T826" s="99"/>
      <c r="U826" s="99"/>
    </row>
    <row r="827" ht="12.75" customHeight="1">
      <c r="A827" s="99"/>
      <c r="B827" s="99"/>
      <c r="C827" s="99"/>
      <c r="D827" s="99"/>
      <c r="E827" s="50"/>
      <c r="F827" s="99"/>
      <c r="G827" s="99"/>
      <c r="H827" s="99"/>
      <c r="I827" s="99"/>
      <c r="J827" s="99"/>
      <c r="K827" s="99"/>
      <c r="L827" s="99"/>
      <c r="M827" s="100"/>
      <c r="N827" s="100"/>
      <c r="O827" s="99"/>
      <c r="P827" s="101"/>
      <c r="Q827" s="99"/>
      <c r="R827" s="100"/>
      <c r="S827" s="99"/>
      <c r="T827" s="99"/>
      <c r="U827" s="99"/>
    </row>
    <row r="828" ht="12.75" customHeight="1">
      <c r="A828" s="99"/>
      <c r="B828" s="99"/>
      <c r="C828" s="99"/>
      <c r="D828" s="99"/>
      <c r="E828" s="50"/>
      <c r="F828" s="99"/>
      <c r="G828" s="99"/>
      <c r="H828" s="99"/>
      <c r="I828" s="99"/>
      <c r="J828" s="99"/>
      <c r="K828" s="99"/>
      <c r="L828" s="99"/>
      <c r="M828" s="100"/>
      <c r="N828" s="100"/>
      <c r="O828" s="99"/>
      <c r="P828" s="101"/>
      <c r="Q828" s="99"/>
      <c r="R828" s="100"/>
      <c r="S828" s="99"/>
      <c r="T828" s="99"/>
      <c r="U828" s="99"/>
    </row>
    <row r="829" ht="12.75" customHeight="1">
      <c r="A829" s="99"/>
      <c r="B829" s="99"/>
      <c r="C829" s="99"/>
      <c r="D829" s="99"/>
      <c r="E829" s="50"/>
      <c r="F829" s="99"/>
      <c r="G829" s="99"/>
      <c r="H829" s="99"/>
      <c r="I829" s="99"/>
      <c r="J829" s="99"/>
      <c r="K829" s="99"/>
      <c r="L829" s="99"/>
      <c r="M829" s="100"/>
      <c r="N829" s="100"/>
      <c r="O829" s="99"/>
      <c r="P829" s="101"/>
      <c r="Q829" s="99"/>
      <c r="R829" s="100"/>
      <c r="S829" s="99"/>
      <c r="T829" s="99"/>
      <c r="U829" s="99"/>
    </row>
    <row r="830" ht="12.75" customHeight="1">
      <c r="A830" s="99"/>
      <c r="B830" s="99"/>
      <c r="C830" s="99"/>
      <c r="D830" s="99"/>
      <c r="E830" s="50"/>
      <c r="F830" s="99"/>
      <c r="G830" s="99"/>
      <c r="H830" s="99"/>
      <c r="I830" s="99"/>
      <c r="J830" s="99"/>
      <c r="K830" s="99"/>
      <c r="L830" s="99"/>
      <c r="M830" s="100"/>
      <c r="N830" s="100"/>
      <c r="O830" s="99"/>
      <c r="P830" s="101"/>
      <c r="Q830" s="99"/>
      <c r="R830" s="100"/>
      <c r="S830" s="99"/>
      <c r="T830" s="99"/>
      <c r="U830" s="99"/>
    </row>
    <row r="831" ht="12.75" customHeight="1">
      <c r="A831" s="99"/>
      <c r="B831" s="99"/>
      <c r="C831" s="99"/>
      <c r="D831" s="99"/>
      <c r="E831" s="50"/>
      <c r="F831" s="99"/>
      <c r="G831" s="99"/>
      <c r="H831" s="99"/>
      <c r="I831" s="99"/>
      <c r="J831" s="99"/>
      <c r="K831" s="99"/>
      <c r="L831" s="99"/>
      <c r="M831" s="100"/>
      <c r="N831" s="100"/>
      <c r="O831" s="99"/>
      <c r="P831" s="101"/>
      <c r="Q831" s="99"/>
      <c r="R831" s="100"/>
      <c r="S831" s="99"/>
      <c r="T831" s="99"/>
      <c r="U831" s="99"/>
    </row>
    <row r="832" ht="12.75" customHeight="1">
      <c r="A832" s="99"/>
      <c r="B832" s="99"/>
      <c r="C832" s="99"/>
      <c r="D832" s="99"/>
      <c r="E832" s="50"/>
      <c r="F832" s="99"/>
      <c r="G832" s="99"/>
      <c r="H832" s="99"/>
      <c r="I832" s="99"/>
      <c r="J832" s="99"/>
      <c r="K832" s="99"/>
      <c r="L832" s="99"/>
      <c r="M832" s="100"/>
      <c r="N832" s="100"/>
      <c r="O832" s="99"/>
      <c r="P832" s="101"/>
      <c r="Q832" s="99"/>
      <c r="R832" s="100"/>
      <c r="S832" s="99"/>
      <c r="T832" s="99"/>
      <c r="U832" s="99"/>
    </row>
    <row r="833" ht="12.75" customHeight="1">
      <c r="A833" s="99"/>
      <c r="B833" s="99"/>
      <c r="C833" s="99"/>
      <c r="D833" s="99"/>
      <c r="E833" s="50"/>
      <c r="F833" s="99"/>
      <c r="G833" s="99"/>
      <c r="H833" s="99"/>
      <c r="I833" s="99"/>
      <c r="J833" s="99"/>
      <c r="K833" s="99"/>
      <c r="L833" s="99"/>
      <c r="M833" s="100"/>
      <c r="N833" s="100"/>
      <c r="O833" s="99"/>
      <c r="P833" s="101"/>
      <c r="Q833" s="99"/>
      <c r="R833" s="100"/>
      <c r="S833" s="99"/>
      <c r="T833" s="99"/>
      <c r="U833" s="99"/>
    </row>
    <row r="834" ht="12.75" customHeight="1">
      <c r="A834" s="99"/>
      <c r="B834" s="99"/>
      <c r="C834" s="99"/>
      <c r="D834" s="99"/>
      <c r="E834" s="50"/>
      <c r="F834" s="99"/>
      <c r="G834" s="99"/>
      <c r="H834" s="99"/>
      <c r="I834" s="99"/>
      <c r="J834" s="99"/>
      <c r="K834" s="99"/>
      <c r="L834" s="99"/>
      <c r="M834" s="100"/>
      <c r="N834" s="100"/>
      <c r="O834" s="99"/>
      <c r="P834" s="101"/>
      <c r="Q834" s="99"/>
      <c r="R834" s="100"/>
      <c r="S834" s="99"/>
      <c r="T834" s="99"/>
      <c r="U834" s="99"/>
    </row>
    <row r="835" ht="12.75" customHeight="1">
      <c r="A835" s="99"/>
      <c r="B835" s="99"/>
      <c r="C835" s="99"/>
      <c r="D835" s="99"/>
      <c r="E835" s="50"/>
      <c r="F835" s="99"/>
      <c r="G835" s="99"/>
      <c r="H835" s="99"/>
      <c r="I835" s="99"/>
      <c r="J835" s="99"/>
      <c r="K835" s="99"/>
      <c r="L835" s="99"/>
      <c r="M835" s="100"/>
      <c r="N835" s="100"/>
      <c r="O835" s="99"/>
      <c r="P835" s="101"/>
      <c r="Q835" s="99"/>
      <c r="R835" s="100"/>
      <c r="S835" s="99"/>
      <c r="T835" s="99"/>
      <c r="U835" s="99"/>
    </row>
    <row r="836" ht="12.75" customHeight="1">
      <c r="A836" s="99"/>
      <c r="B836" s="99"/>
      <c r="C836" s="99"/>
      <c r="D836" s="99"/>
      <c r="E836" s="50"/>
      <c r="F836" s="99"/>
      <c r="G836" s="99"/>
      <c r="H836" s="99"/>
      <c r="I836" s="99"/>
      <c r="J836" s="99"/>
      <c r="K836" s="99"/>
      <c r="L836" s="99"/>
      <c r="M836" s="100"/>
      <c r="N836" s="100"/>
      <c r="O836" s="99"/>
      <c r="P836" s="101"/>
      <c r="Q836" s="99"/>
      <c r="R836" s="100"/>
      <c r="S836" s="99"/>
      <c r="T836" s="99"/>
      <c r="U836" s="99"/>
    </row>
    <row r="837" ht="12.75" customHeight="1">
      <c r="A837" s="99"/>
      <c r="B837" s="99"/>
      <c r="C837" s="99"/>
      <c r="D837" s="99"/>
      <c r="E837" s="50"/>
      <c r="F837" s="99"/>
      <c r="G837" s="99"/>
      <c r="H837" s="99"/>
      <c r="I837" s="99"/>
      <c r="J837" s="99"/>
      <c r="K837" s="99"/>
      <c r="L837" s="99"/>
      <c r="M837" s="100"/>
      <c r="N837" s="100"/>
      <c r="O837" s="99"/>
      <c r="P837" s="101"/>
      <c r="Q837" s="99"/>
      <c r="R837" s="100"/>
      <c r="S837" s="99"/>
      <c r="T837" s="99"/>
      <c r="U837" s="99"/>
    </row>
    <row r="838" ht="12.75" customHeight="1">
      <c r="A838" s="99"/>
      <c r="B838" s="99"/>
      <c r="C838" s="99"/>
      <c r="D838" s="99"/>
      <c r="E838" s="50"/>
      <c r="F838" s="99"/>
      <c r="G838" s="99"/>
      <c r="H838" s="99"/>
      <c r="I838" s="99"/>
      <c r="J838" s="99"/>
      <c r="K838" s="99"/>
      <c r="L838" s="99"/>
      <c r="M838" s="100"/>
      <c r="N838" s="100"/>
      <c r="O838" s="99"/>
      <c r="P838" s="101"/>
      <c r="Q838" s="99"/>
      <c r="R838" s="100"/>
      <c r="S838" s="99"/>
      <c r="T838" s="99"/>
      <c r="U838" s="99"/>
    </row>
    <row r="839" ht="12.75" customHeight="1">
      <c r="A839" s="99"/>
      <c r="B839" s="99"/>
      <c r="C839" s="99"/>
      <c r="D839" s="99"/>
      <c r="E839" s="50"/>
      <c r="F839" s="99"/>
      <c r="G839" s="99"/>
      <c r="H839" s="99"/>
      <c r="I839" s="99"/>
      <c r="J839" s="99"/>
      <c r="K839" s="99"/>
      <c r="L839" s="99"/>
      <c r="M839" s="100"/>
      <c r="N839" s="100"/>
      <c r="O839" s="99"/>
      <c r="P839" s="101"/>
      <c r="Q839" s="99"/>
      <c r="R839" s="100"/>
      <c r="S839" s="99"/>
      <c r="T839" s="99"/>
      <c r="U839" s="99"/>
    </row>
    <row r="840" ht="12.75" customHeight="1">
      <c r="A840" s="99"/>
      <c r="B840" s="99"/>
      <c r="C840" s="99"/>
      <c r="D840" s="99"/>
      <c r="E840" s="50"/>
      <c r="F840" s="99"/>
      <c r="G840" s="99"/>
      <c r="H840" s="99"/>
      <c r="I840" s="99"/>
      <c r="J840" s="99"/>
      <c r="K840" s="99"/>
      <c r="L840" s="99"/>
      <c r="M840" s="100"/>
      <c r="N840" s="100"/>
      <c r="O840" s="99"/>
      <c r="P840" s="101"/>
      <c r="Q840" s="99"/>
      <c r="R840" s="100"/>
      <c r="S840" s="99"/>
      <c r="T840" s="99"/>
      <c r="U840" s="99"/>
    </row>
    <row r="841" ht="12.75" customHeight="1">
      <c r="A841" s="99"/>
      <c r="B841" s="99"/>
      <c r="C841" s="99"/>
      <c r="D841" s="99"/>
      <c r="E841" s="50"/>
      <c r="F841" s="99"/>
      <c r="G841" s="99"/>
      <c r="H841" s="99"/>
      <c r="I841" s="99"/>
      <c r="J841" s="99"/>
      <c r="K841" s="99"/>
      <c r="L841" s="99"/>
      <c r="M841" s="100"/>
      <c r="N841" s="100"/>
      <c r="O841" s="99"/>
      <c r="P841" s="101"/>
      <c r="Q841" s="99"/>
      <c r="R841" s="100"/>
      <c r="S841" s="99"/>
      <c r="T841" s="99"/>
      <c r="U841" s="99"/>
    </row>
    <row r="842" ht="12.75" customHeight="1">
      <c r="A842" s="99"/>
      <c r="B842" s="99"/>
      <c r="C842" s="99"/>
      <c r="D842" s="99"/>
      <c r="E842" s="50"/>
      <c r="F842" s="99"/>
      <c r="G842" s="99"/>
      <c r="H842" s="99"/>
      <c r="I842" s="99"/>
      <c r="J842" s="99"/>
      <c r="K842" s="99"/>
      <c r="L842" s="99"/>
      <c r="M842" s="100"/>
      <c r="N842" s="100"/>
      <c r="O842" s="99"/>
      <c r="P842" s="101"/>
      <c r="Q842" s="99"/>
      <c r="R842" s="100"/>
      <c r="S842" s="99"/>
      <c r="T842" s="99"/>
      <c r="U842" s="99"/>
    </row>
    <row r="843" ht="12.75" customHeight="1">
      <c r="A843" s="99"/>
      <c r="B843" s="99"/>
      <c r="C843" s="99"/>
      <c r="D843" s="99"/>
      <c r="E843" s="50"/>
      <c r="F843" s="99"/>
      <c r="G843" s="99"/>
      <c r="H843" s="99"/>
      <c r="I843" s="99"/>
      <c r="J843" s="99"/>
      <c r="K843" s="99"/>
      <c r="L843" s="99"/>
      <c r="M843" s="100"/>
      <c r="N843" s="100"/>
      <c r="O843" s="99"/>
      <c r="P843" s="101"/>
      <c r="Q843" s="99"/>
      <c r="R843" s="100"/>
      <c r="S843" s="99"/>
      <c r="T843" s="99"/>
      <c r="U843" s="99"/>
    </row>
    <row r="844" ht="12.75" customHeight="1">
      <c r="A844" s="99"/>
      <c r="B844" s="99"/>
      <c r="C844" s="99"/>
      <c r="D844" s="99"/>
      <c r="E844" s="50"/>
      <c r="F844" s="99"/>
      <c r="G844" s="99"/>
      <c r="H844" s="99"/>
      <c r="I844" s="99"/>
      <c r="J844" s="99"/>
      <c r="K844" s="99"/>
      <c r="L844" s="99"/>
      <c r="M844" s="100"/>
      <c r="N844" s="100"/>
      <c r="O844" s="99"/>
      <c r="P844" s="101"/>
      <c r="Q844" s="99"/>
      <c r="R844" s="100"/>
      <c r="S844" s="99"/>
      <c r="T844" s="99"/>
      <c r="U844" s="99"/>
    </row>
    <row r="845" ht="12.75" customHeight="1">
      <c r="A845" s="99"/>
      <c r="B845" s="99"/>
      <c r="C845" s="99"/>
      <c r="D845" s="99"/>
      <c r="E845" s="50"/>
      <c r="F845" s="99"/>
      <c r="G845" s="99"/>
      <c r="H845" s="99"/>
      <c r="I845" s="99"/>
      <c r="J845" s="99"/>
      <c r="K845" s="99"/>
      <c r="L845" s="99"/>
      <c r="M845" s="100"/>
      <c r="N845" s="100"/>
      <c r="O845" s="99"/>
      <c r="P845" s="101"/>
      <c r="Q845" s="99"/>
      <c r="R845" s="100"/>
      <c r="S845" s="99"/>
      <c r="T845" s="99"/>
      <c r="U845" s="99"/>
    </row>
    <row r="846" ht="12.75" customHeight="1">
      <c r="A846" s="99"/>
      <c r="B846" s="99"/>
      <c r="C846" s="99"/>
      <c r="D846" s="99"/>
      <c r="E846" s="50"/>
      <c r="F846" s="99"/>
      <c r="G846" s="99"/>
      <c r="H846" s="99"/>
      <c r="I846" s="99"/>
      <c r="J846" s="99"/>
      <c r="K846" s="99"/>
      <c r="L846" s="99"/>
      <c r="M846" s="100"/>
      <c r="N846" s="100"/>
      <c r="O846" s="99"/>
      <c r="P846" s="101"/>
      <c r="Q846" s="99"/>
      <c r="R846" s="100"/>
      <c r="S846" s="99"/>
      <c r="T846" s="99"/>
      <c r="U846" s="99"/>
    </row>
    <row r="847" ht="12.75" customHeight="1">
      <c r="A847" s="99"/>
      <c r="B847" s="99"/>
      <c r="C847" s="99"/>
      <c r="D847" s="99"/>
      <c r="E847" s="50"/>
      <c r="F847" s="99"/>
      <c r="G847" s="99"/>
      <c r="H847" s="99"/>
      <c r="I847" s="99"/>
      <c r="J847" s="99"/>
      <c r="K847" s="99"/>
      <c r="L847" s="99"/>
      <c r="M847" s="100"/>
      <c r="N847" s="100"/>
      <c r="O847" s="99"/>
      <c r="P847" s="101"/>
      <c r="Q847" s="99"/>
      <c r="R847" s="100"/>
      <c r="S847" s="99"/>
      <c r="T847" s="99"/>
      <c r="U847" s="99"/>
    </row>
    <row r="848" ht="12.75" customHeight="1">
      <c r="A848" s="99"/>
      <c r="B848" s="99"/>
      <c r="C848" s="99"/>
      <c r="D848" s="99"/>
      <c r="E848" s="50"/>
      <c r="F848" s="99"/>
      <c r="G848" s="99"/>
      <c r="H848" s="99"/>
      <c r="I848" s="99"/>
      <c r="J848" s="99"/>
      <c r="K848" s="99"/>
      <c r="L848" s="99"/>
      <c r="M848" s="100"/>
      <c r="N848" s="100"/>
      <c r="O848" s="99"/>
      <c r="P848" s="101"/>
      <c r="Q848" s="99"/>
      <c r="R848" s="100"/>
      <c r="S848" s="99"/>
      <c r="T848" s="99"/>
      <c r="U848" s="99"/>
    </row>
    <row r="849" ht="12.75" customHeight="1">
      <c r="A849" s="99"/>
      <c r="B849" s="99"/>
      <c r="C849" s="99"/>
      <c r="D849" s="99"/>
      <c r="E849" s="50"/>
      <c r="F849" s="99"/>
      <c r="G849" s="99"/>
      <c r="H849" s="99"/>
      <c r="I849" s="99"/>
      <c r="J849" s="99"/>
      <c r="K849" s="99"/>
      <c r="L849" s="99"/>
      <c r="M849" s="100"/>
      <c r="N849" s="100"/>
      <c r="O849" s="99"/>
      <c r="P849" s="101"/>
      <c r="Q849" s="99"/>
      <c r="R849" s="100"/>
      <c r="S849" s="99"/>
      <c r="T849" s="99"/>
      <c r="U849" s="99"/>
    </row>
    <row r="850" ht="12.75" customHeight="1">
      <c r="A850" s="99"/>
      <c r="B850" s="99"/>
      <c r="C850" s="99"/>
      <c r="D850" s="99"/>
      <c r="E850" s="50"/>
      <c r="F850" s="99"/>
      <c r="G850" s="99"/>
      <c r="H850" s="99"/>
      <c r="I850" s="99"/>
      <c r="J850" s="99"/>
      <c r="K850" s="99"/>
      <c r="L850" s="99"/>
      <c r="M850" s="100"/>
      <c r="N850" s="100"/>
      <c r="O850" s="99"/>
      <c r="P850" s="101"/>
      <c r="Q850" s="99"/>
      <c r="R850" s="100"/>
      <c r="S850" s="99"/>
      <c r="T850" s="99"/>
      <c r="U850" s="99"/>
    </row>
    <row r="851" ht="12.75" customHeight="1">
      <c r="A851" s="99"/>
      <c r="B851" s="99"/>
      <c r="C851" s="99"/>
      <c r="D851" s="99"/>
      <c r="E851" s="50"/>
      <c r="F851" s="99"/>
      <c r="G851" s="99"/>
      <c r="H851" s="99"/>
      <c r="I851" s="99"/>
      <c r="J851" s="99"/>
      <c r="K851" s="99"/>
      <c r="L851" s="99"/>
      <c r="M851" s="100"/>
      <c r="N851" s="100"/>
      <c r="O851" s="99"/>
      <c r="P851" s="101"/>
      <c r="Q851" s="99"/>
      <c r="R851" s="100"/>
      <c r="S851" s="99"/>
      <c r="T851" s="99"/>
      <c r="U851" s="99"/>
    </row>
    <row r="852" ht="12.75" customHeight="1">
      <c r="A852" s="99"/>
      <c r="B852" s="99"/>
      <c r="C852" s="99"/>
      <c r="D852" s="99"/>
      <c r="E852" s="50"/>
      <c r="F852" s="99"/>
      <c r="G852" s="99"/>
      <c r="H852" s="99"/>
      <c r="I852" s="99"/>
      <c r="J852" s="99"/>
      <c r="K852" s="99"/>
      <c r="L852" s="99"/>
      <c r="M852" s="100"/>
      <c r="N852" s="100"/>
      <c r="O852" s="99"/>
      <c r="P852" s="101"/>
      <c r="Q852" s="99"/>
      <c r="R852" s="100"/>
      <c r="S852" s="99"/>
      <c r="T852" s="99"/>
      <c r="U852" s="99"/>
    </row>
    <row r="853" ht="12.75" customHeight="1">
      <c r="A853" s="99"/>
      <c r="B853" s="99"/>
      <c r="C853" s="99"/>
      <c r="D853" s="99"/>
      <c r="E853" s="50"/>
      <c r="F853" s="99"/>
      <c r="G853" s="99"/>
      <c r="H853" s="99"/>
      <c r="I853" s="99"/>
      <c r="J853" s="99"/>
      <c r="K853" s="99"/>
      <c r="L853" s="99"/>
      <c r="M853" s="100"/>
      <c r="N853" s="100"/>
      <c r="O853" s="99"/>
      <c r="P853" s="101"/>
      <c r="Q853" s="99"/>
      <c r="R853" s="100"/>
      <c r="S853" s="99"/>
      <c r="T853" s="99"/>
      <c r="U853" s="99"/>
    </row>
    <row r="854" ht="12.75" customHeight="1">
      <c r="A854" s="99"/>
      <c r="B854" s="99"/>
      <c r="C854" s="99"/>
      <c r="D854" s="99"/>
      <c r="E854" s="50"/>
      <c r="F854" s="99"/>
      <c r="G854" s="99"/>
      <c r="H854" s="99"/>
      <c r="I854" s="99"/>
      <c r="J854" s="99"/>
      <c r="K854" s="99"/>
      <c r="L854" s="99"/>
      <c r="M854" s="100"/>
      <c r="N854" s="100"/>
      <c r="O854" s="99"/>
      <c r="P854" s="101"/>
      <c r="Q854" s="99"/>
      <c r="R854" s="100"/>
      <c r="S854" s="99"/>
      <c r="T854" s="99"/>
      <c r="U854" s="99"/>
    </row>
    <row r="855" ht="12.75" customHeight="1">
      <c r="A855" s="99"/>
      <c r="B855" s="99"/>
      <c r="C855" s="99"/>
      <c r="D855" s="99"/>
      <c r="E855" s="50"/>
      <c r="F855" s="99"/>
      <c r="G855" s="99"/>
      <c r="H855" s="99"/>
      <c r="I855" s="99"/>
      <c r="J855" s="99"/>
      <c r="K855" s="99"/>
      <c r="L855" s="99"/>
      <c r="M855" s="100"/>
      <c r="N855" s="100"/>
      <c r="O855" s="99"/>
      <c r="P855" s="101"/>
      <c r="Q855" s="99"/>
      <c r="R855" s="100"/>
      <c r="S855" s="99"/>
      <c r="T855" s="99"/>
      <c r="U855" s="99"/>
    </row>
    <row r="856" ht="12.75" customHeight="1">
      <c r="A856" s="99"/>
      <c r="B856" s="99"/>
      <c r="C856" s="99"/>
      <c r="D856" s="99"/>
      <c r="E856" s="50"/>
      <c r="F856" s="99"/>
      <c r="G856" s="99"/>
      <c r="H856" s="99"/>
      <c r="I856" s="99"/>
      <c r="J856" s="99"/>
      <c r="K856" s="99"/>
      <c r="L856" s="99"/>
      <c r="M856" s="100"/>
      <c r="N856" s="100"/>
      <c r="O856" s="99"/>
      <c r="P856" s="101"/>
      <c r="Q856" s="99"/>
      <c r="R856" s="100"/>
      <c r="S856" s="99"/>
      <c r="T856" s="99"/>
      <c r="U856" s="99"/>
    </row>
    <row r="857" ht="12.75" customHeight="1">
      <c r="A857" s="99"/>
      <c r="B857" s="99"/>
      <c r="C857" s="99"/>
      <c r="D857" s="99"/>
      <c r="E857" s="50"/>
      <c r="F857" s="99"/>
      <c r="G857" s="99"/>
      <c r="H857" s="99"/>
      <c r="I857" s="99"/>
      <c r="J857" s="99"/>
      <c r="K857" s="99"/>
      <c r="L857" s="99"/>
      <c r="M857" s="100"/>
      <c r="N857" s="100"/>
      <c r="O857" s="99"/>
      <c r="P857" s="101"/>
      <c r="Q857" s="99"/>
      <c r="R857" s="100"/>
      <c r="S857" s="99"/>
      <c r="T857" s="99"/>
      <c r="U857" s="99"/>
    </row>
    <row r="858" ht="12.75" customHeight="1">
      <c r="A858" s="99"/>
      <c r="B858" s="99"/>
      <c r="C858" s="99"/>
      <c r="D858" s="99"/>
      <c r="E858" s="50"/>
      <c r="F858" s="99"/>
      <c r="G858" s="99"/>
      <c r="H858" s="99"/>
      <c r="I858" s="99"/>
      <c r="J858" s="99"/>
      <c r="K858" s="99"/>
      <c r="L858" s="99"/>
      <c r="M858" s="100"/>
      <c r="N858" s="100"/>
      <c r="O858" s="99"/>
      <c r="P858" s="101"/>
      <c r="Q858" s="99"/>
      <c r="R858" s="100"/>
      <c r="S858" s="99"/>
      <c r="T858" s="99"/>
      <c r="U858" s="99"/>
    </row>
    <row r="859" ht="12.75" customHeight="1">
      <c r="A859" s="99"/>
      <c r="B859" s="99"/>
      <c r="C859" s="99"/>
      <c r="D859" s="99"/>
      <c r="E859" s="50"/>
      <c r="F859" s="99"/>
      <c r="G859" s="99"/>
      <c r="H859" s="99"/>
      <c r="I859" s="99"/>
      <c r="J859" s="99"/>
      <c r="K859" s="99"/>
      <c r="L859" s="99"/>
      <c r="M859" s="100"/>
      <c r="N859" s="100"/>
      <c r="O859" s="99"/>
      <c r="P859" s="101"/>
      <c r="Q859" s="99"/>
      <c r="R859" s="100"/>
      <c r="S859" s="99"/>
      <c r="T859" s="99"/>
      <c r="U859" s="99"/>
    </row>
    <row r="860" ht="12.75" customHeight="1">
      <c r="A860" s="99"/>
      <c r="B860" s="99"/>
      <c r="C860" s="99"/>
      <c r="D860" s="99"/>
      <c r="E860" s="50"/>
      <c r="F860" s="99"/>
      <c r="G860" s="99"/>
      <c r="H860" s="99"/>
      <c r="I860" s="99"/>
      <c r="J860" s="99"/>
      <c r="K860" s="99"/>
      <c r="L860" s="99"/>
      <c r="M860" s="100"/>
      <c r="N860" s="100"/>
      <c r="O860" s="99"/>
      <c r="P860" s="101"/>
      <c r="Q860" s="99"/>
      <c r="R860" s="100"/>
      <c r="S860" s="99"/>
      <c r="T860" s="99"/>
      <c r="U860" s="99"/>
    </row>
    <row r="861" ht="12.75" customHeight="1">
      <c r="A861" s="99"/>
      <c r="B861" s="99"/>
      <c r="C861" s="99"/>
      <c r="D861" s="99"/>
      <c r="E861" s="50"/>
      <c r="F861" s="99"/>
      <c r="G861" s="99"/>
      <c r="H861" s="99"/>
      <c r="I861" s="99"/>
      <c r="J861" s="99"/>
      <c r="K861" s="99"/>
      <c r="L861" s="99"/>
      <c r="M861" s="100"/>
      <c r="N861" s="100"/>
      <c r="O861" s="99"/>
      <c r="P861" s="101"/>
      <c r="Q861" s="99"/>
      <c r="R861" s="100"/>
      <c r="S861" s="99"/>
      <c r="T861" s="99"/>
      <c r="U861" s="99"/>
    </row>
    <row r="862" ht="12.75" customHeight="1">
      <c r="A862" s="99"/>
      <c r="B862" s="99"/>
      <c r="C862" s="99"/>
      <c r="D862" s="99"/>
      <c r="E862" s="50"/>
      <c r="F862" s="99"/>
      <c r="G862" s="99"/>
      <c r="H862" s="99"/>
      <c r="I862" s="99"/>
      <c r="J862" s="99"/>
      <c r="K862" s="99"/>
      <c r="L862" s="99"/>
      <c r="M862" s="100"/>
      <c r="N862" s="100"/>
      <c r="O862" s="99"/>
      <c r="P862" s="101"/>
      <c r="Q862" s="99"/>
      <c r="R862" s="100"/>
      <c r="S862" s="99"/>
      <c r="T862" s="99"/>
      <c r="U862" s="99"/>
    </row>
    <row r="863" ht="12.75" customHeight="1">
      <c r="A863" s="99"/>
      <c r="B863" s="99"/>
      <c r="C863" s="99"/>
      <c r="D863" s="99"/>
      <c r="E863" s="50"/>
      <c r="F863" s="99"/>
      <c r="G863" s="99"/>
      <c r="H863" s="99"/>
      <c r="I863" s="99"/>
      <c r="J863" s="99"/>
      <c r="K863" s="99"/>
      <c r="L863" s="99"/>
      <c r="M863" s="100"/>
      <c r="N863" s="100"/>
      <c r="O863" s="99"/>
      <c r="P863" s="101"/>
      <c r="Q863" s="99"/>
      <c r="R863" s="100"/>
      <c r="S863" s="99"/>
      <c r="T863" s="99"/>
      <c r="U863" s="99"/>
    </row>
    <row r="864" ht="12.75" customHeight="1">
      <c r="A864" s="99"/>
      <c r="B864" s="99"/>
      <c r="C864" s="99"/>
      <c r="D864" s="99"/>
      <c r="E864" s="50"/>
      <c r="F864" s="99"/>
      <c r="G864" s="99"/>
      <c r="H864" s="99"/>
      <c r="I864" s="99"/>
      <c r="J864" s="99"/>
      <c r="K864" s="99"/>
      <c r="L864" s="99"/>
      <c r="M864" s="100"/>
      <c r="N864" s="100"/>
      <c r="O864" s="99"/>
      <c r="P864" s="101"/>
      <c r="Q864" s="99"/>
      <c r="R864" s="100"/>
      <c r="S864" s="99"/>
      <c r="T864" s="99"/>
      <c r="U864" s="99"/>
    </row>
    <row r="865" ht="12.75" customHeight="1">
      <c r="A865" s="99"/>
      <c r="B865" s="99"/>
      <c r="C865" s="99"/>
      <c r="D865" s="99"/>
      <c r="E865" s="50"/>
      <c r="F865" s="99"/>
      <c r="G865" s="99"/>
      <c r="H865" s="99"/>
      <c r="I865" s="99"/>
      <c r="J865" s="99"/>
      <c r="K865" s="99"/>
      <c r="L865" s="99"/>
      <c r="M865" s="100"/>
      <c r="N865" s="100"/>
      <c r="O865" s="99"/>
      <c r="P865" s="101"/>
      <c r="Q865" s="99"/>
      <c r="R865" s="100"/>
      <c r="S865" s="99"/>
      <c r="T865" s="99"/>
      <c r="U865" s="99"/>
    </row>
    <row r="866" ht="12.75" customHeight="1">
      <c r="A866" s="99"/>
      <c r="B866" s="99"/>
      <c r="C866" s="99"/>
      <c r="D866" s="99"/>
      <c r="E866" s="50"/>
      <c r="F866" s="99"/>
      <c r="G866" s="99"/>
      <c r="H866" s="99"/>
      <c r="I866" s="99"/>
      <c r="J866" s="99"/>
      <c r="K866" s="99"/>
      <c r="L866" s="99"/>
      <c r="M866" s="100"/>
      <c r="N866" s="100"/>
      <c r="O866" s="99"/>
      <c r="P866" s="101"/>
      <c r="Q866" s="99"/>
      <c r="R866" s="100"/>
      <c r="S866" s="99"/>
      <c r="T866" s="99"/>
      <c r="U866" s="99"/>
    </row>
    <row r="867" ht="12.75" customHeight="1">
      <c r="A867" s="99"/>
      <c r="B867" s="99"/>
      <c r="C867" s="99"/>
      <c r="D867" s="99"/>
      <c r="E867" s="50"/>
      <c r="F867" s="99"/>
      <c r="G867" s="99"/>
      <c r="H867" s="99"/>
      <c r="I867" s="99"/>
      <c r="J867" s="99"/>
      <c r="K867" s="99"/>
      <c r="L867" s="99"/>
      <c r="M867" s="100"/>
      <c r="N867" s="100"/>
      <c r="O867" s="99"/>
      <c r="P867" s="101"/>
      <c r="Q867" s="99"/>
      <c r="R867" s="100"/>
      <c r="S867" s="99"/>
      <c r="T867" s="99"/>
      <c r="U867" s="99"/>
    </row>
    <row r="868" ht="12.75" customHeight="1">
      <c r="A868" s="99"/>
      <c r="B868" s="99"/>
      <c r="C868" s="99"/>
      <c r="D868" s="99"/>
      <c r="E868" s="50"/>
      <c r="F868" s="99"/>
      <c r="G868" s="99"/>
      <c r="H868" s="99"/>
      <c r="I868" s="99"/>
      <c r="J868" s="99"/>
      <c r="K868" s="99"/>
      <c r="L868" s="99"/>
      <c r="M868" s="100"/>
      <c r="N868" s="100"/>
      <c r="O868" s="99"/>
      <c r="P868" s="101"/>
      <c r="Q868" s="99"/>
      <c r="R868" s="100"/>
      <c r="S868" s="99"/>
      <c r="T868" s="99"/>
      <c r="U868" s="99"/>
    </row>
    <row r="869" ht="12.75" customHeight="1">
      <c r="A869" s="99"/>
      <c r="B869" s="99"/>
      <c r="C869" s="99"/>
      <c r="D869" s="99"/>
      <c r="E869" s="50"/>
      <c r="F869" s="99"/>
      <c r="G869" s="99"/>
      <c r="H869" s="99"/>
      <c r="I869" s="99"/>
      <c r="J869" s="99"/>
      <c r="K869" s="99"/>
      <c r="L869" s="99"/>
      <c r="M869" s="100"/>
      <c r="N869" s="100"/>
      <c r="O869" s="99"/>
      <c r="P869" s="101"/>
      <c r="Q869" s="99"/>
      <c r="R869" s="100"/>
      <c r="S869" s="99"/>
      <c r="T869" s="99"/>
      <c r="U869" s="99"/>
    </row>
    <row r="870" ht="12.75" customHeight="1">
      <c r="A870" s="99"/>
      <c r="B870" s="99"/>
      <c r="C870" s="99"/>
      <c r="D870" s="99"/>
      <c r="E870" s="50"/>
      <c r="F870" s="99"/>
      <c r="G870" s="99"/>
      <c r="H870" s="99"/>
      <c r="I870" s="99"/>
      <c r="J870" s="99"/>
      <c r="K870" s="99"/>
      <c r="L870" s="99"/>
      <c r="M870" s="100"/>
      <c r="N870" s="100"/>
      <c r="O870" s="99"/>
      <c r="P870" s="101"/>
      <c r="Q870" s="99"/>
      <c r="R870" s="100"/>
      <c r="S870" s="99"/>
      <c r="T870" s="99"/>
      <c r="U870" s="99"/>
    </row>
    <row r="871" ht="12.75" customHeight="1">
      <c r="A871" s="99"/>
      <c r="B871" s="99"/>
      <c r="C871" s="99"/>
      <c r="D871" s="99"/>
      <c r="E871" s="50"/>
      <c r="F871" s="99"/>
      <c r="G871" s="99"/>
      <c r="H871" s="99"/>
      <c r="I871" s="99"/>
      <c r="J871" s="99"/>
      <c r="K871" s="99"/>
      <c r="L871" s="99"/>
      <c r="M871" s="100"/>
      <c r="N871" s="100"/>
      <c r="O871" s="99"/>
      <c r="P871" s="101"/>
      <c r="Q871" s="99"/>
      <c r="R871" s="100"/>
      <c r="S871" s="99"/>
      <c r="T871" s="99"/>
      <c r="U871" s="99"/>
    </row>
    <row r="872" ht="12.75" customHeight="1">
      <c r="A872" s="99"/>
      <c r="B872" s="99"/>
      <c r="C872" s="99"/>
      <c r="D872" s="99"/>
      <c r="E872" s="50"/>
      <c r="F872" s="99"/>
      <c r="G872" s="99"/>
      <c r="H872" s="99"/>
      <c r="I872" s="99"/>
      <c r="J872" s="99"/>
      <c r="K872" s="99"/>
      <c r="L872" s="99"/>
      <c r="M872" s="100"/>
      <c r="N872" s="100"/>
      <c r="O872" s="99"/>
      <c r="P872" s="101"/>
      <c r="Q872" s="99"/>
      <c r="R872" s="100"/>
      <c r="S872" s="99"/>
      <c r="T872" s="99"/>
      <c r="U872" s="99"/>
    </row>
    <row r="873" ht="12.75" customHeight="1">
      <c r="A873" s="99"/>
      <c r="B873" s="99"/>
      <c r="C873" s="99"/>
      <c r="D873" s="99"/>
      <c r="E873" s="50"/>
      <c r="F873" s="99"/>
      <c r="G873" s="99"/>
      <c r="H873" s="99"/>
      <c r="I873" s="99"/>
      <c r="J873" s="99"/>
      <c r="K873" s="99"/>
      <c r="L873" s="99"/>
      <c r="M873" s="100"/>
      <c r="N873" s="100"/>
      <c r="O873" s="99"/>
      <c r="P873" s="101"/>
      <c r="Q873" s="99"/>
      <c r="R873" s="100"/>
      <c r="S873" s="99"/>
      <c r="T873" s="99"/>
      <c r="U873" s="99"/>
    </row>
    <row r="874" ht="12.75" customHeight="1">
      <c r="A874" s="99"/>
      <c r="B874" s="99"/>
      <c r="C874" s="99"/>
      <c r="D874" s="99"/>
      <c r="E874" s="50"/>
      <c r="F874" s="99"/>
      <c r="G874" s="99"/>
      <c r="H874" s="99"/>
      <c r="I874" s="99"/>
      <c r="J874" s="99"/>
      <c r="K874" s="99"/>
      <c r="L874" s="99"/>
      <c r="M874" s="100"/>
      <c r="N874" s="100"/>
      <c r="O874" s="99"/>
      <c r="P874" s="101"/>
      <c r="Q874" s="99"/>
      <c r="R874" s="100"/>
      <c r="S874" s="99"/>
      <c r="T874" s="99"/>
      <c r="U874" s="99"/>
    </row>
    <row r="875" ht="12.75" customHeight="1">
      <c r="A875" s="99"/>
      <c r="B875" s="99"/>
      <c r="C875" s="99"/>
      <c r="D875" s="99"/>
      <c r="E875" s="50"/>
      <c r="F875" s="99"/>
      <c r="G875" s="99"/>
      <c r="H875" s="99"/>
      <c r="I875" s="99"/>
      <c r="J875" s="99"/>
      <c r="K875" s="99"/>
      <c r="L875" s="99"/>
      <c r="M875" s="100"/>
      <c r="N875" s="100"/>
      <c r="O875" s="99"/>
      <c r="P875" s="101"/>
      <c r="Q875" s="99"/>
      <c r="R875" s="100"/>
      <c r="S875" s="99"/>
      <c r="T875" s="99"/>
      <c r="U875" s="99"/>
    </row>
    <row r="876" ht="12.75" customHeight="1">
      <c r="A876" s="99"/>
      <c r="B876" s="99"/>
      <c r="C876" s="99"/>
      <c r="D876" s="99"/>
      <c r="E876" s="50"/>
      <c r="F876" s="99"/>
      <c r="G876" s="99"/>
      <c r="H876" s="99"/>
      <c r="I876" s="99"/>
      <c r="J876" s="99"/>
      <c r="K876" s="99"/>
      <c r="L876" s="99"/>
      <c r="M876" s="100"/>
      <c r="N876" s="100"/>
      <c r="O876" s="99"/>
      <c r="P876" s="101"/>
      <c r="Q876" s="99"/>
      <c r="R876" s="100"/>
      <c r="S876" s="99"/>
      <c r="T876" s="99"/>
      <c r="U876" s="99"/>
    </row>
    <row r="877" ht="12.75" customHeight="1">
      <c r="A877" s="99"/>
      <c r="B877" s="99"/>
      <c r="C877" s="99"/>
      <c r="D877" s="99"/>
      <c r="E877" s="50"/>
      <c r="F877" s="99"/>
      <c r="G877" s="99"/>
      <c r="H877" s="99"/>
      <c r="I877" s="99"/>
      <c r="J877" s="99"/>
      <c r="K877" s="99"/>
      <c r="L877" s="99"/>
      <c r="M877" s="100"/>
      <c r="N877" s="100"/>
      <c r="O877" s="99"/>
      <c r="P877" s="101"/>
      <c r="Q877" s="99"/>
      <c r="R877" s="100"/>
      <c r="S877" s="99"/>
      <c r="T877" s="99"/>
      <c r="U877" s="99"/>
    </row>
    <row r="878" ht="12.75" customHeight="1">
      <c r="A878" s="99"/>
      <c r="B878" s="99"/>
      <c r="C878" s="99"/>
      <c r="D878" s="99"/>
      <c r="E878" s="50"/>
      <c r="F878" s="99"/>
      <c r="G878" s="99"/>
      <c r="H878" s="99"/>
      <c r="I878" s="99"/>
      <c r="J878" s="99"/>
      <c r="K878" s="99"/>
      <c r="L878" s="99"/>
      <c r="M878" s="100"/>
      <c r="N878" s="100"/>
      <c r="O878" s="99"/>
      <c r="P878" s="101"/>
      <c r="Q878" s="99"/>
      <c r="R878" s="100"/>
      <c r="S878" s="99"/>
      <c r="T878" s="99"/>
      <c r="U878" s="99"/>
    </row>
    <row r="879" ht="12.75" customHeight="1">
      <c r="A879" s="99"/>
      <c r="B879" s="99"/>
      <c r="C879" s="99"/>
      <c r="D879" s="99"/>
      <c r="E879" s="50"/>
      <c r="F879" s="99"/>
      <c r="G879" s="99"/>
      <c r="H879" s="99"/>
      <c r="I879" s="99"/>
      <c r="J879" s="99"/>
      <c r="K879" s="99"/>
      <c r="L879" s="99"/>
      <c r="M879" s="100"/>
      <c r="N879" s="100"/>
      <c r="O879" s="99"/>
      <c r="P879" s="101"/>
      <c r="Q879" s="99"/>
      <c r="R879" s="100"/>
      <c r="S879" s="99"/>
      <c r="T879" s="99"/>
      <c r="U879" s="99"/>
    </row>
    <row r="880" ht="12.75" customHeight="1">
      <c r="A880" s="99"/>
      <c r="B880" s="99"/>
      <c r="C880" s="99"/>
      <c r="D880" s="99"/>
      <c r="E880" s="50"/>
      <c r="F880" s="99"/>
      <c r="G880" s="99"/>
      <c r="H880" s="99"/>
      <c r="I880" s="99"/>
      <c r="J880" s="99"/>
      <c r="K880" s="99"/>
      <c r="L880" s="99"/>
      <c r="M880" s="100"/>
      <c r="N880" s="100"/>
      <c r="O880" s="99"/>
      <c r="P880" s="101"/>
      <c r="Q880" s="99"/>
      <c r="R880" s="100"/>
      <c r="S880" s="99"/>
      <c r="T880" s="99"/>
      <c r="U880" s="99"/>
    </row>
    <row r="881" ht="12.75" customHeight="1">
      <c r="A881" s="99"/>
      <c r="B881" s="99"/>
      <c r="C881" s="99"/>
      <c r="D881" s="99"/>
      <c r="E881" s="50"/>
      <c r="F881" s="99"/>
      <c r="G881" s="99"/>
      <c r="H881" s="99"/>
      <c r="I881" s="99"/>
      <c r="J881" s="99"/>
      <c r="K881" s="99"/>
      <c r="L881" s="99"/>
      <c r="M881" s="100"/>
      <c r="N881" s="100"/>
      <c r="O881" s="99"/>
      <c r="P881" s="101"/>
      <c r="Q881" s="99"/>
      <c r="R881" s="100"/>
      <c r="S881" s="99"/>
      <c r="T881" s="99"/>
      <c r="U881" s="99"/>
    </row>
    <row r="882" ht="12.75" customHeight="1">
      <c r="A882" s="99"/>
      <c r="B882" s="99"/>
      <c r="C882" s="99"/>
      <c r="D882" s="99"/>
      <c r="E882" s="50"/>
      <c r="F882" s="99"/>
      <c r="G882" s="99"/>
      <c r="H882" s="99"/>
      <c r="I882" s="99"/>
      <c r="J882" s="99"/>
      <c r="K882" s="99"/>
      <c r="L882" s="99"/>
      <c r="M882" s="100"/>
      <c r="N882" s="100"/>
      <c r="O882" s="99"/>
      <c r="P882" s="101"/>
      <c r="Q882" s="99"/>
      <c r="R882" s="100"/>
      <c r="S882" s="99"/>
      <c r="T882" s="99"/>
      <c r="U882" s="99"/>
    </row>
    <row r="883" ht="12.75" customHeight="1">
      <c r="A883" s="99"/>
      <c r="B883" s="99"/>
      <c r="C883" s="99"/>
      <c r="D883" s="99"/>
      <c r="E883" s="50"/>
      <c r="F883" s="99"/>
      <c r="G883" s="99"/>
      <c r="H883" s="99"/>
      <c r="I883" s="99"/>
      <c r="J883" s="99"/>
      <c r="K883" s="99"/>
      <c r="L883" s="99"/>
      <c r="M883" s="100"/>
      <c r="N883" s="100"/>
      <c r="O883" s="99"/>
      <c r="P883" s="101"/>
      <c r="Q883" s="99"/>
      <c r="R883" s="100"/>
      <c r="S883" s="99"/>
      <c r="T883" s="99"/>
      <c r="U883" s="99"/>
    </row>
    <row r="884" ht="12.75" customHeight="1">
      <c r="A884" s="99"/>
      <c r="B884" s="99"/>
      <c r="C884" s="99"/>
      <c r="D884" s="99"/>
      <c r="E884" s="50"/>
      <c r="F884" s="99"/>
      <c r="G884" s="99"/>
      <c r="H884" s="99"/>
      <c r="I884" s="99"/>
      <c r="J884" s="99"/>
      <c r="K884" s="99"/>
      <c r="L884" s="99"/>
      <c r="M884" s="100"/>
      <c r="N884" s="100"/>
      <c r="O884" s="99"/>
      <c r="P884" s="101"/>
      <c r="Q884" s="99"/>
      <c r="R884" s="100"/>
      <c r="S884" s="99"/>
      <c r="T884" s="99"/>
      <c r="U884" s="99"/>
    </row>
    <row r="885" ht="12.75" customHeight="1">
      <c r="A885" s="99"/>
      <c r="B885" s="99"/>
      <c r="C885" s="99"/>
      <c r="D885" s="99"/>
      <c r="E885" s="50"/>
      <c r="F885" s="99"/>
      <c r="G885" s="99"/>
      <c r="H885" s="99"/>
      <c r="I885" s="99"/>
      <c r="J885" s="99"/>
      <c r="K885" s="99"/>
      <c r="L885" s="99"/>
      <c r="M885" s="100"/>
      <c r="N885" s="100"/>
      <c r="O885" s="99"/>
      <c r="P885" s="101"/>
      <c r="Q885" s="99"/>
      <c r="R885" s="100"/>
      <c r="S885" s="99"/>
      <c r="T885" s="99"/>
      <c r="U885" s="99"/>
    </row>
    <row r="886" ht="12.75" customHeight="1">
      <c r="A886" s="99"/>
      <c r="B886" s="99"/>
      <c r="C886" s="99"/>
      <c r="D886" s="99"/>
      <c r="E886" s="50"/>
      <c r="F886" s="99"/>
      <c r="G886" s="99"/>
      <c r="H886" s="99"/>
      <c r="I886" s="99"/>
      <c r="J886" s="99"/>
      <c r="K886" s="99"/>
      <c r="L886" s="99"/>
      <c r="M886" s="100"/>
      <c r="N886" s="100"/>
      <c r="O886" s="99"/>
      <c r="P886" s="101"/>
      <c r="Q886" s="99"/>
      <c r="R886" s="100"/>
      <c r="S886" s="99"/>
      <c r="T886" s="99"/>
      <c r="U886" s="99"/>
    </row>
    <row r="887" ht="12.75" customHeight="1">
      <c r="A887" s="99"/>
      <c r="B887" s="99"/>
      <c r="C887" s="99"/>
      <c r="D887" s="99"/>
      <c r="E887" s="50"/>
      <c r="F887" s="99"/>
      <c r="G887" s="99"/>
      <c r="H887" s="99"/>
      <c r="I887" s="99"/>
      <c r="J887" s="99"/>
      <c r="K887" s="99"/>
      <c r="L887" s="99"/>
      <c r="M887" s="100"/>
      <c r="N887" s="100"/>
      <c r="O887" s="99"/>
      <c r="P887" s="101"/>
      <c r="Q887" s="99"/>
      <c r="R887" s="100"/>
      <c r="S887" s="99"/>
      <c r="T887" s="99"/>
      <c r="U887" s="99"/>
    </row>
    <row r="888" ht="12.75" customHeight="1">
      <c r="A888" s="99"/>
      <c r="B888" s="99"/>
      <c r="C888" s="99"/>
      <c r="D888" s="99"/>
      <c r="E888" s="50"/>
      <c r="F888" s="99"/>
      <c r="G888" s="99"/>
      <c r="H888" s="99"/>
      <c r="I888" s="99"/>
      <c r="J888" s="99"/>
      <c r="K888" s="99"/>
      <c r="L888" s="99"/>
      <c r="M888" s="100"/>
      <c r="N888" s="100"/>
      <c r="O888" s="99"/>
      <c r="P888" s="101"/>
      <c r="Q888" s="99"/>
      <c r="R888" s="100"/>
      <c r="S888" s="99"/>
      <c r="T888" s="99"/>
      <c r="U888" s="99"/>
    </row>
    <row r="889" ht="12.75" customHeight="1">
      <c r="A889" s="99"/>
      <c r="B889" s="99"/>
      <c r="C889" s="99"/>
      <c r="D889" s="99"/>
      <c r="E889" s="50"/>
      <c r="F889" s="99"/>
      <c r="G889" s="99"/>
      <c r="H889" s="99"/>
      <c r="I889" s="99"/>
      <c r="J889" s="99"/>
      <c r="K889" s="99"/>
      <c r="L889" s="99"/>
      <c r="M889" s="100"/>
      <c r="N889" s="100"/>
      <c r="O889" s="99"/>
      <c r="P889" s="101"/>
      <c r="Q889" s="99"/>
      <c r="R889" s="100"/>
      <c r="S889" s="99"/>
      <c r="T889" s="99"/>
      <c r="U889" s="99"/>
    </row>
    <row r="890" ht="12.75" customHeight="1">
      <c r="A890" s="99"/>
      <c r="B890" s="99"/>
      <c r="C890" s="99"/>
      <c r="D890" s="99"/>
      <c r="E890" s="50"/>
      <c r="F890" s="99"/>
      <c r="G890" s="99"/>
      <c r="H890" s="99"/>
      <c r="I890" s="99"/>
      <c r="J890" s="99"/>
      <c r="K890" s="99"/>
      <c r="L890" s="99"/>
      <c r="M890" s="100"/>
      <c r="N890" s="100"/>
      <c r="O890" s="99"/>
      <c r="P890" s="101"/>
      <c r="Q890" s="99"/>
      <c r="R890" s="100"/>
      <c r="S890" s="99"/>
      <c r="T890" s="99"/>
      <c r="U890" s="99"/>
    </row>
    <row r="891" ht="12.75" customHeight="1">
      <c r="A891" s="99"/>
      <c r="B891" s="99"/>
      <c r="C891" s="99"/>
      <c r="D891" s="99"/>
      <c r="E891" s="50"/>
      <c r="F891" s="99"/>
      <c r="G891" s="99"/>
      <c r="H891" s="99"/>
      <c r="I891" s="99"/>
      <c r="J891" s="99"/>
      <c r="K891" s="99"/>
      <c r="L891" s="99"/>
      <c r="M891" s="100"/>
      <c r="N891" s="100"/>
      <c r="O891" s="99"/>
      <c r="P891" s="101"/>
      <c r="Q891" s="99"/>
      <c r="R891" s="100"/>
      <c r="S891" s="99"/>
      <c r="T891" s="99"/>
      <c r="U891" s="99"/>
    </row>
    <row r="892" ht="12.75" customHeight="1">
      <c r="A892" s="99"/>
      <c r="B892" s="99"/>
      <c r="C892" s="99"/>
      <c r="D892" s="99"/>
      <c r="E892" s="50"/>
      <c r="F892" s="99"/>
      <c r="G892" s="99"/>
      <c r="H892" s="99"/>
      <c r="I892" s="99"/>
      <c r="J892" s="99"/>
      <c r="K892" s="99"/>
      <c r="L892" s="99"/>
      <c r="M892" s="100"/>
      <c r="N892" s="100"/>
      <c r="O892" s="99"/>
      <c r="P892" s="101"/>
      <c r="Q892" s="99"/>
      <c r="R892" s="100"/>
      <c r="S892" s="99"/>
      <c r="T892" s="99"/>
      <c r="U892" s="99"/>
    </row>
    <row r="893" ht="12.75" customHeight="1">
      <c r="A893" s="99"/>
      <c r="B893" s="99"/>
      <c r="C893" s="99"/>
      <c r="D893" s="99"/>
      <c r="E893" s="50"/>
      <c r="F893" s="99"/>
      <c r="G893" s="99"/>
      <c r="H893" s="99"/>
      <c r="I893" s="99"/>
      <c r="J893" s="99"/>
      <c r="K893" s="99"/>
      <c r="L893" s="99"/>
      <c r="M893" s="100"/>
      <c r="N893" s="100"/>
      <c r="O893" s="99"/>
      <c r="P893" s="101"/>
      <c r="Q893" s="99"/>
      <c r="R893" s="100"/>
      <c r="S893" s="99"/>
      <c r="T893" s="99"/>
      <c r="U893" s="99"/>
    </row>
    <row r="894" ht="12.75" customHeight="1">
      <c r="A894" s="99"/>
      <c r="B894" s="99"/>
      <c r="C894" s="99"/>
      <c r="D894" s="99"/>
      <c r="E894" s="50"/>
      <c r="F894" s="99"/>
      <c r="G894" s="99"/>
      <c r="H894" s="99"/>
      <c r="I894" s="99"/>
      <c r="J894" s="99"/>
      <c r="K894" s="99"/>
      <c r="L894" s="99"/>
      <c r="M894" s="100"/>
      <c r="N894" s="100"/>
      <c r="O894" s="99"/>
      <c r="P894" s="101"/>
      <c r="Q894" s="99"/>
      <c r="R894" s="100"/>
      <c r="S894" s="99"/>
      <c r="T894" s="99"/>
      <c r="U894" s="99"/>
    </row>
    <row r="895" ht="12.75" customHeight="1">
      <c r="A895" s="99"/>
      <c r="B895" s="99"/>
      <c r="C895" s="99"/>
      <c r="D895" s="99"/>
      <c r="E895" s="50"/>
      <c r="F895" s="99"/>
      <c r="G895" s="99"/>
      <c r="H895" s="99"/>
      <c r="I895" s="99"/>
      <c r="J895" s="99"/>
      <c r="K895" s="99"/>
      <c r="L895" s="99"/>
      <c r="M895" s="100"/>
      <c r="N895" s="100"/>
      <c r="O895" s="99"/>
      <c r="P895" s="101"/>
      <c r="Q895" s="99"/>
      <c r="R895" s="100"/>
      <c r="S895" s="99"/>
      <c r="T895" s="99"/>
      <c r="U895" s="99"/>
    </row>
    <row r="896" ht="12.75" customHeight="1">
      <c r="A896" s="99"/>
      <c r="B896" s="99"/>
      <c r="C896" s="99"/>
      <c r="D896" s="99"/>
      <c r="E896" s="50"/>
      <c r="F896" s="99"/>
      <c r="G896" s="99"/>
      <c r="H896" s="99"/>
      <c r="I896" s="99"/>
      <c r="J896" s="99"/>
      <c r="K896" s="99"/>
      <c r="L896" s="99"/>
      <c r="M896" s="100"/>
      <c r="N896" s="100"/>
      <c r="O896" s="99"/>
      <c r="P896" s="101"/>
      <c r="Q896" s="99"/>
      <c r="R896" s="100"/>
      <c r="S896" s="99"/>
      <c r="T896" s="99"/>
      <c r="U896" s="99"/>
    </row>
    <row r="897" ht="12.75" customHeight="1">
      <c r="A897" s="99"/>
      <c r="B897" s="99"/>
      <c r="C897" s="99"/>
      <c r="D897" s="99"/>
      <c r="E897" s="50"/>
      <c r="F897" s="99"/>
      <c r="G897" s="99"/>
      <c r="H897" s="99"/>
      <c r="I897" s="99"/>
      <c r="J897" s="99"/>
      <c r="K897" s="99"/>
      <c r="L897" s="99"/>
      <c r="M897" s="100"/>
      <c r="N897" s="100"/>
      <c r="O897" s="99"/>
      <c r="P897" s="101"/>
      <c r="Q897" s="99"/>
      <c r="R897" s="100"/>
      <c r="S897" s="99"/>
      <c r="T897" s="99"/>
      <c r="U897" s="99"/>
    </row>
    <row r="898" ht="12.75" customHeight="1">
      <c r="A898" s="99"/>
      <c r="B898" s="99"/>
      <c r="C898" s="99"/>
      <c r="D898" s="99"/>
      <c r="E898" s="50"/>
      <c r="F898" s="99"/>
      <c r="G898" s="99"/>
      <c r="H898" s="99"/>
      <c r="I898" s="99"/>
      <c r="J898" s="99"/>
      <c r="K898" s="99"/>
      <c r="L898" s="99"/>
      <c r="M898" s="100"/>
      <c r="N898" s="100"/>
      <c r="O898" s="99"/>
      <c r="P898" s="101"/>
      <c r="Q898" s="99"/>
      <c r="R898" s="100"/>
      <c r="S898" s="99"/>
      <c r="T898" s="99"/>
      <c r="U898" s="99"/>
    </row>
    <row r="899" ht="12.75" customHeight="1">
      <c r="A899" s="99"/>
      <c r="B899" s="99"/>
      <c r="C899" s="99"/>
      <c r="D899" s="99"/>
      <c r="E899" s="50"/>
      <c r="F899" s="99"/>
      <c r="G899" s="99"/>
      <c r="H899" s="99"/>
      <c r="I899" s="99"/>
      <c r="J899" s="99"/>
      <c r="K899" s="99"/>
      <c r="L899" s="99"/>
      <c r="M899" s="100"/>
      <c r="N899" s="100"/>
      <c r="O899" s="99"/>
      <c r="P899" s="101"/>
      <c r="Q899" s="99"/>
      <c r="R899" s="100"/>
      <c r="S899" s="99"/>
      <c r="T899" s="99"/>
      <c r="U899" s="99"/>
    </row>
    <row r="900" ht="12.75" customHeight="1">
      <c r="A900" s="99"/>
      <c r="B900" s="99"/>
      <c r="C900" s="99"/>
      <c r="D900" s="99"/>
      <c r="E900" s="50"/>
      <c r="F900" s="99"/>
      <c r="G900" s="99"/>
      <c r="H900" s="99"/>
      <c r="I900" s="99"/>
      <c r="J900" s="99"/>
      <c r="K900" s="99"/>
      <c r="L900" s="99"/>
      <c r="M900" s="100"/>
      <c r="N900" s="100"/>
      <c r="O900" s="99"/>
      <c r="P900" s="101"/>
      <c r="Q900" s="99"/>
      <c r="R900" s="100"/>
      <c r="S900" s="99"/>
      <c r="T900" s="99"/>
      <c r="U900" s="99"/>
    </row>
    <row r="901" ht="12.75" customHeight="1">
      <c r="A901" s="99"/>
      <c r="B901" s="99"/>
      <c r="C901" s="99"/>
      <c r="D901" s="99"/>
      <c r="E901" s="50"/>
      <c r="F901" s="99"/>
      <c r="G901" s="99"/>
      <c r="H901" s="99"/>
      <c r="I901" s="99"/>
      <c r="J901" s="99"/>
      <c r="K901" s="99"/>
      <c r="L901" s="99"/>
      <c r="M901" s="100"/>
      <c r="N901" s="100"/>
      <c r="O901" s="99"/>
      <c r="P901" s="101"/>
      <c r="Q901" s="99"/>
      <c r="R901" s="100"/>
      <c r="S901" s="99"/>
      <c r="T901" s="99"/>
      <c r="U901" s="99"/>
    </row>
    <row r="902" ht="12.75" customHeight="1">
      <c r="A902" s="99"/>
      <c r="B902" s="99"/>
      <c r="C902" s="99"/>
      <c r="D902" s="99"/>
      <c r="E902" s="50"/>
      <c r="F902" s="99"/>
      <c r="G902" s="99"/>
      <c r="H902" s="99"/>
      <c r="I902" s="99"/>
      <c r="J902" s="99"/>
      <c r="K902" s="99"/>
      <c r="L902" s="99"/>
      <c r="M902" s="100"/>
      <c r="N902" s="100"/>
      <c r="O902" s="99"/>
      <c r="P902" s="101"/>
      <c r="Q902" s="99"/>
      <c r="R902" s="100"/>
      <c r="S902" s="99"/>
      <c r="T902" s="99"/>
      <c r="U902" s="99"/>
    </row>
    <row r="903" ht="12.75" customHeight="1">
      <c r="A903" s="99"/>
      <c r="B903" s="99"/>
      <c r="C903" s="99"/>
      <c r="D903" s="99"/>
      <c r="E903" s="50"/>
      <c r="F903" s="99"/>
      <c r="G903" s="99"/>
      <c r="H903" s="99"/>
      <c r="I903" s="99"/>
      <c r="J903" s="99"/>
      <c r="K903" s="99"/>
      <c r="L903" s="99"/>
      <c r="M903" s="100"/>
      <c r="N903" s="100"/>
      <c r="O903" s="99"/>
      <c r="P903" s="101"/>
      <c r="Q903" s="99"/>
      <c r="R903" s="100"/>
      <c r="S903" s="99"/>
      <c r="T903" s="99"/>
      <c r="U903" s="99"/>
    </row>
    <row r="904" ht="12.75" customHeight="1">
      <c r="A904" s="99"/>
      <c r="B904" s="99"/>
      <c r="C904" s="99"/>
      <c r="D904" s="99"/>
      <c r="E904" s="50"/>
      <c r="F904" s="99"/>
      <c r="G904" s="99"/>
      <c r="H904" s="99"/>
      <c r="I904" s="99"/>
      <c r="J904" s="99"/>
      <c r="K904" s="99"/>
      <c r="L904" s="99"/>
      <c r="M904" s="100"/>
      <c r="N904" s="100"/>
      <c r="O904" s="99"/>
      <c r="P904" s="101"/>
      <c r="Q904" s="99"/>
      <c r="R904" s="100"/>
      <c r="S904" s="99"/>
      <c r="T904" s="99"/>
      <c r="U904" s="99"/>
    </row>
    <row r="905" ht="12.75" customHeight="1">
      <c r="A905" s="99"/>
      <c r="B905" s="99"/>
      <c r="C905" s="99"/>
      <c r="D905" s="99"/>
      <c r="E905" s="50"/>
      <c r="F905" s="99"/>
      <c r="G905" s="99"/>
      <c r="H905" s="99"/>
      <c r="I905" s="99"/>
      <c r="J905" s="99"/>
      <c r="K905" s="99"/>
      <c r="L905" s="99"/>
      <c r="M905" s="100"/>
      <c r="N905" s="100"/>
      <c r="O905" s="99"/>
      <c r="P905" s="101"/>
      <c r="Q905" s="99"/>
      <c r="R905" s="100"/>
      <c r="S905" s="99"/>
      <c r="T905" s="99"/>
      <c r="U905" s="99"/>
    </row>
    <row r="906" ht="12.75" customHeight="1">
      <c r="A906" s="99"/>
      <c r="B906" s="99"/>
      <c r="C906" s="99"/>
      <c r="D906" s="99"/>
      <c r="E906" s="50"/>
      <c r="F906" s="99"/>
      <c r="G906" s="99"/>
      <c r="H906" s="99"/>
      <c r="I906" s="99"/>
      <c r="J906" s="99"/>
      <c r="K906" s="99"/>
      <c r="L906" s="99"/>
      <c r="M906" s="100"/>
      <c r="N906" s="100"/>
      <c r="O906" s="99"/>
      <c r="P906" s="101"/>
      <c r="Q906" s="99"/>
      <c r="R906" s="100"/>
      <c r="S906" s="99"/>
      <c r="T906" s="99"/>
      <c r="U906" s="99"/>
    </row>
    <row r="907" ht="12.75" customHeight="1">
      <c r="A907" s="99"/>
      <c r="B907" s="99"/>
      <c r="C907" s="99"/>
      <c r="D907" s="99"/>
      <c r="E907" s="50"/>
      <c r="F907" s="99"/>
      <c r="G907" s="99"/>
      <c r="H907" s="99"/>
      <c r="I907" s="99"/>
      <c r="J907" s="99"/>
      <c r="K907" s="99"/>
      <c r="L907" s="99"/>
      <c r="M907" s="100"/>
      <c r="N907" s="100"/>
      <c r="O907" s="99"/>
      <c r="P907" s="101"/>
      <c r="Q907" s="99"/>
      <c r="R907" s="100"/>
      <c r="S907" s="99"/>
      <c r="T907" s="99"/>
      <c r="U907" s="99"/>
    </row>
    <row r="908" ht="12.75" customHeight="1">
      <c r="A908" s="99"/>
      <c r="B908" s="99"/>
      <c r="C908" s="99"/>
      <c r="D908" s="99"/>
      <c r="E908" s="50"/>
      <c r="F908" s="99"/>
      <c r="G908" s="99"/>
      <c r="H908" s="99"/>
      <c r="I908" s="99"/>
      <c r="J908" s="99"/>
      <c r="K908" s="99"/>
      <c r="L908" s="99"/>
      <c r="M908" s="100"/>
      <c r="N908" s="100"/>
      <c r="O908" s="99"/>
      <c r="P908" s="101"/>
      <c r="Q908" s="99"/>
      <c r="R908" s="100"/>
      <c r="S908" s="99"/>
      <c r="T908" s="99"/>
      <c r="U908" s="99"/>
    </row>
    <row r="909" ht="12.75" customHeight="1">
      <c r="A909" s="99"/>
      <c r="B909" s="99"/>
      <c r="C909" s="99"/>
      <c r="D909" s="99"/>
      <c r="E909" s="50"/>
      <c r="F909" s="99"/>
      <c r="G909" s="99"/>
      <c r="H909" s="99"/>
      <c r="I909" s="99"/>
      <c r="J909" s="99"/>
      <c r="K909" s="99"/>
      <c r="L909" s="99"/>
      <c r="M909" s="100"/>
      <c r="N909" s="100"/>
      <c r="O909" s="99"/>
      <c r="P909" s="101"/>
      <c r="Q909" s="99"/>
      <c r="R909" s="100"/>
      <c r="S909" s="99"/>
      <c r="T909" s="99"/>
      <c r="U909" s="99"/>
    </row>
    <row r="910" ht="12.75" customHeight="1">
      <c r="A910" s="99"/>
      <c r="B910" s="99"/>
      <c r="C910" s="99"/>
      <c r="D910" s="99"/>
      <c r="E910" s="50"/>
      <c r="F910" s="99"/>
      <c r="G910" s="99"/>
      <c r="H910" s="99"/>
      <c r="I910" s="99"/>
      <c r="J910" s="99"/>
      <c r="K910" s="99"/>
      <c r="L910" s="99"/>
      <c r="M910" s="100"/>
      <c r="N910" s="100"/>
      <c r="O910" s="99"/>
      <c r="P910" s="101"/>
      <c r="Q910" s="99"/>
      <c r="R910" s="100"/>
      <c r="S910" s="99"/>
      <c r="T910" s="99"/>
      <c r="U910" s="99"/>
    </row>
    <row r="911" ht="12.75" customHeight="1">
      <c r="A911" s="99"/>
      <c r="B911" s="99"/>
      <c r="C911" s="99"/>
      <c r="D911" s="99"/>
      <c r="E911" s="50"/>
      <c r="F911" s="99"/>
      <c r="G911" s="99"/>
      <c r="H911" s="99"/>
      <c r="I911" s="99"/>
      <c r="J911" s="99"/>
      <c r="K911" s="99"/>
      <c r="L911" s="99"/>
      <c r="M911" s="100"/>
      <c r="N911" s="100"/>
      <c r="O911" s="99"/>
      <c r="P911" s="101"/>
      <c r="Q911" s="99"/>
      <c r="R911" s="100"/>
      <c r="S911" s="99"/>
      <c r="T911" s="99"/>
      <c r="U911" s="99"/>
    </row>
    <row r="912" ht="12.75" customHeight="1">
      <c r="A912" s="99"/>
      <c r="B912" s="99"/>
      <c r="C912" s="99"/>
      <c r="D912" s="99"/>
      <c r="E912" s="50"/>
      <c r="F912" s="99"/>
      <c r="G912" s="99"/>
      <c r="H912" s="99"/>
      <c r="I912" s="99"/>
      <c r="J912" s="99"/>
      <c r="K912" s="99"/>
      <c r="L912" s="99"/>
      <c r="M912" s="100"/>
      <c r="N912" s="100"/>
      <c r="O912" s="99"/>
      <c r="P912" s="101"/>
      <c r="Q912" s="99"/>
      <c r="R912" s="100"/>
      <c r="S912" s="99"/>
      <c r="T912" s="99"/>
      <c r="U912" s="99"/>
    </row>
    <row r="913" ht="12.75" customHeight="1">
      <c r="A913" s="99"/>
      <c r="B913" s="99"/>
      <c r="C913" s="99"/>
      <c r="D913" s="99"/>
      <c r="E913" s="50"/>
      <c r="F913" s="99"/>
      <c r="G913" s="99"/>
      <c r="H913" s="99"/>
      <c r="I913" s="99"/>
      <c r="J913" s="99"/>
      <c r="K913" s="99"/>
      <c r="L913" s="99"/>
      <c r="M913" s="100"/>
      <c r="N913" s="100"/>
      <c r="O913" s="99"/>
      <c r="P913" s="101"/>
      <c r="Q913" s="99"/>
      <c r="R913" s="100"/>
      <c r="S913" s="99"/>
      <c r="T913" s="99"/>
      <c r="U913" s="99"/>
    </row>
    <row r="914" ht="12.75" customHeight="1">
      <c r="A914" s="99"/>
      <c r="B914" s="99"/>
      <c r="C914" s="99"/>
      <c r="D914" s="99"/>
      <c r="E914" s="50"/>
      <c r="F914" s="99"/>
      <c r="G914" s="99"/>
      <c r="H914" s="99"/>
      <c r="I914" s="99"/>
      <c r="J914" s="99"/>
      <c r="K914" s="99"/>
      <c r="L914" s="99"/>
      <c r="M914" s="100"/>
      <c r="N914" s="100"/>
      <c r="O914" s="99"/>
      <c r="P914" s="101"/>
      <c r="Q914" s="99"/>
      <c r="R914" s="100"/>
      <c r="S914" s="99"/>
      <c r="T914" s="99"/>
      <c r="U914" s="99"/>
    </row>
    <row r="915" ht="12.75" customHeight="1">
      <c r="A915" s="99"/>
      <c r="B915" s="99"/>
      <c r="C915" s="99"/>
      <c r="D915" s="99"/>
      <c r="E915" s="50"/>
      <c r="F915" s="99"/>
      <c r="G915" s="99"/>
      <c r="H915" s="99"/>
      <c r="I915" s="99"/>
      <c r="J915" s="99"/>
      <c r="K915" s="99"/>
      <c r="L915" s="99"/>
      <c r="M915" s="100"/>
      <c r="N915" s="100"/>
      <c r="O915" s="99"/>
      <c r="P915" s="101"/>
      <c r="Q915" s="99"/>
      <c r="R915" s="100"/>
      <c r="S915" s="99"/>
      <c r="T915" s="99"/>
      <c r="U915" s="99"/>
    </row>
    <row r="916" ht="12.75" customHeight="1">
      <c r="A916" s="99"/>
      <c r="B916" s="99"/>
      <c r="C916" s="99"/>
      <c r="D916" s="99"/>
      <c r="E916" s="50"/>
      <c r="F916" s="99"/>
      <c r="G916" s="99"/>
      <c r="H916" s="99"/>
      <c r="I916" s="99"/>
      <c r="J916" s="99"/>
      <c r="K916" s="99"/>
      <c r="L916" s="99"/>
      <c r="M916" s="100"/>
      <c r="N916" s="100"/>
      <c r="O916" s="99"/>
      <c r="P916" s="101"/>
      <c r="Q916" s="99"/>
      <c r="R916" s="100"/>
      <c r="S916" s="99"/>
      <c r="T916" s="99"/>
      <c r="U916" s="99"/>
    </row>
    <row r="917" ht="12.75" customHeight="1">
      <c r="A917" s="99"/>
      <c r="B917" s="99"/>
      <c r="C917" s="99"/>
      <c r="D917" s="99"/>
      <c r="E917" s="50"/>
      <c r="F917" s="99"/>
      <c r="G917" s="99"/>
      <c r="H917" s="99"/>
      <c r="I917" s="99"/>
      <c r="J917" s="99"/>
      <c r="K917" s="99"/>
      <c r="L917" s="99"/>
      <c r="M917" s="100"/>
      <c r="N917" s="100"/>
      <c r="O917" s="99"/>
      <c r="P917" s="101"/>
      <c r="Q917" s="99"/>
      <c r="R917" s="100"/>
      <c r="S917" s="99"/>
      <c r="T917" s="99"/>
      <c r="U917" s="99"/>
    </row>
    <row r="918" ht="12.75" customHeight="1">
      <c r="A918" s="99"/>
      <c r="B918" s="99"/>
      <c r="C918" s="99"/>
      <c r="D918" s="99"/>
      <c r="E918" s="50"/>
      <c r="F918" s="99"/>
      <c r="G918" s="99"/>
      <c r="H918" s="99"/>
      <c r="I918" s="99"/>
      <c r="J918" s="99"/>
      <c r="K918" s="99"/>
      <c r="L918" s="99"/>
      <c r="M918" s="100"/>
      <c r="N918" s="100"/>
      <c r="O918" s="99"/>
      <c r="P918" s="101"/>
      <c r="Q918" s="99"/>
      <c r="R918" s="100"/>
      <c r="S918" s="99"/>
      <c r="T918" s="99"/>
      <c r="U918" s="99"/>
    </row>
    <row r="919" ht="12.75" customHeight="1">
      <c r="A919" s="99"/>
      <c r="B919" s="99"/>
      <c r="C919" s="99"/>
      <c r="D919" s="99"/>
      <c r="E919" s="50"/>
      <c r="F919" s="99"/>
      <c r="G919" s="99"/>
      <c r="H919" s="99"/>
      <c r="I919" s="99"/>
      <c r="J919" s="99"/>
      <c r="K919" s="99"/>
      <c r="L919" s="99"/>
      <c r="M919" s="100"/>
      <c r="N919" s="100"/>
      <c r="O919" s="99"/>
      <c r="P919" s="101"/>
      <c r="Q919" s="99"/>
      <c r="R919" s="100"/>
      <c r="S919" s="99"/>
      <c r="T919" s="99"/>
      <c r="U919" s="99"/>
    </row>
    <row r="920" ht="12.75" customHeight="1">
      <c r="A920" s="99"/>
      <c r="B920" s="99"/>
      <c r="C920" s="99"/>
      <c r="D920" s="99"/>
      <c r="E920" s="50"/>
      <c r="F920" s="99"/>
      <c r="G920" s="99"/>
      <c r="H920" s="99"/>
      <c r="I920" s="99"/>
      <c r="J920" s="99"/>
      <c r="K920" s="99"/>
      <c r="L920" s="99"/>
      <c r="M920" s="100"/>
      <c r="N920" s="100"/>
      <c r="O920" s="99"/>
      <c r="P920" s="101"/>
      <c r="Q920" s="99"/>
      <c r="R920" s="100"/>
      <c r="S920" s="99"/>
      <c r="T920" s="99"/>
      <c r="U920" s="99"/>
    </row>
    <row r="921" ht="12.75" customHeight="1">
      <c r="A921" s="99"/>
      <c r="B921" s="99"/>
      <c r="C921" s="99"/>
      <c r="D921" s="99"/>
      <c r="E921" s="50"/>
      <c r="F921" s="99"/>
      <c r="G921" s="99"/>
      <c r="H921" s="99"/>
      <c r="I921" s="99"/>
      <c r="J921" s="99"/>
      <c r="K921" s="99"/>
      <c r="L921" s="99"/>
      <c r="M921" s="100"/>
      <c r="N921" s="100"/>
      <c r="O921" s="99"/>
      <c r="P921" s="101"/>
      <c r="Q921" s="99"/>
      <c r="R921" s="100"/>
      <c r="S921" s="99"/>
      <c r="T921" s="99"/>
      <c r="U921" s="99"/>
    </row>
    <row r="922" ht="12.75" customHeight="1">
      <c r="A922" s="99"/>
      <c r="B922" s="99"/>
      <c r="C922" s="99"/>
      <c r="D922" s="99"/>
      <c r="E922" s="50"/>
      <c r="F922" s="99"/>
      <c r="G922" s="99"/>
      <c r="H922" s="99"/>
      <c r="I922" s="99"/>
      <c r="J922" s="99"/>
      <c r="K922" s="99"/>
      <c r="L922" s="99"/>
      <c r="M922" s="100"/>
      <c r="N922" s="100"/>
      <c r="O922" s="99"/>
      <c r="P922" s="101"/>
      <c r="Q922" s="99"/>
      <c r="R922" s="100"/>
      <c r="S922" s="99"/>
      <c r="T922" s="99"/>
      <c r="U922" s="99"/>
    </row>
    <row r="923" ht="12.75" customHeight="1">
      <c r="A923" s="99"/>
      <c r="B923" s="99"/>
      <c r="C923" s="99"/>
      <c r="D923" s="99"/>
      <c r="E923" s="50"/>
      <c r="F923" s="99"/>
      <c r="G923" s="99"/>
      <c r="H923" s="99"/>
      <c r="I923" s="99"/>
      <c r="J923" s="99"/>
      <c r="K923" s="99"/>
      <c r="L923" s="99"/>
      <c r="M923" s="100"/>
      <c r="N923" s="100"/>
      <c r="O923" s="99"/>
      <c r="P923" s="101"/>
      <c r="Q923" s="99"/>
      <c r="R923" s="100"/>
      <c r="S923" s="99"/>
      <c r="T923" s="99"/>
      <c r="U923" s="99"/>
    </row>
    <row r="924" ht="12.75" customHeight="1">
      <c r="A924" s="99"/>
      <c r="B924" s="99"/>
      <c r="C924" s="99"/>
      <c r="D924" s="99"/>
      <c r="E924" s="50"/>
      <c r="F924" s="99"/>
      <c r="G924" s="99"/>
      <c r="H924" s="99"/>
      <c r="I924" s="99"/>
      <c r="J924" s="99"/>
      <c r="K924" s="99"/>
      <c r="L924" s="99"/>
      <c r="M924" s="100"/>
      <c r="N924" s="100"/>
      <c r="O924" s="99"/>
      <c r="P924" s="101"/>
      <c r="Q924" s="99"/>
      <c r="R924" s="100"/>
      <c r="S924" s="99"/>
      <c r="T924" s="99"/>
      <c r="U924" s="99"/>
    </row>
    <row r="925" ht="12.75" customHeight="1">
      <c r="A925" s="99"/>
      <c r="B925" s="99"/>
      <c r="C925" s="99"/>
      <c r="D925" s="99"/>
      <c r="E925" s="50"/>
      <c r="F925" s="99"/>
      <c r="G925" s="99"/>
      <c r="H925" s="99"/>
      <c r="I925" s="99"/>
      <c r="J925" s="99"/>
      <c r="K925" s="99"/>
      <c r="L925" s="99"/>
      <c r="M925" s="100"/>
      <c r="N925" s="100"/>
      <c r="O925" s="99"/>
      <c r="P925" s="101"/>
      <c r="Q925" s="99"/>
      <c r="R925" s="100"/>
      <c r="S925" s="99"/>
      <c r="T925" s="99"/>
      <c r="U925" s="99"/>
    </row>
    <row r="926" ht="12.75" customHeight="1">
      <c r="A926" s="99"/>
      <c r="B926" s="99"/>
      <c r="C926" s="99"/>
      <c r="D926" s="99"/>
      <c r="E926" s="50"/>
      <c r="F926" s="99"/>
      <c r="G926" s="99"/>
      <c r="H926" s="99"/>
      <c r="I926" s="99"/>
      <c r="J926" s="99"/>
      <c r="K926" s="99"/>
      <c r="L926" s="99"/>
      <c r="M926" s="100"/>
      <c r="N926" s="100"/>
      <c r="O926" s="99"/>
      <c r="P926" s="101"/>
      <c r="Q926" s="99"/>
      <c r="R926" s="100"/>
      <c r="S926" s="99"/>
      <c r="T926" s="99"/>
      <c r="U926" s="99"/>
    </row>
    <row r="927" ht="12.75" customHeight="1">
      <c r="A927" s="99"/>
      <c r="B927" s="99"/>
      <c r="C927" s="99"/>
      <c r="D927" s="99"/>
      <c r="E927" s="50"/>
      <c r="F927" s="99"/>
      <c r="G927" s="99"/>
      <c r="H927" s="99"/>
      <c r="I927" s="99"/>
      <c r="J927" s="99"/>
      <c r="K927" s="99"/>
      <c r="L927" s="99"/>
      <c r="M927" s="100"/>
      <c r="N927" s="100"/>
      <c r="O927" s="99"/>
      <c r="P927" s="101"/>
      <c r="Q927" s="99"/>
      <c r="R927" s="100"/>
      <c r="S927" s="99"/>
      <c r="T927" s="99"/>
      <c r="U927" s="99"/>
    </row>
    <row r="928" ht="12.75" customHeight="1">
      <c r="A928" s="99"/>
      <c r="B928" s="99"/>
      <c r="C928" s="99"/>
      <c r="D928" s="99"/>
      <c r="E928" s="50"/>
      <c r="F928" s="99"/>
      <c r="G928" s="99"/>
      <c r="H928" s="99"/>
      <c r="I928" s="99"/>
      <c r="J928" s="99"/>
      <c r="K928" s="99"/>
      <c r="L928" s="99"/>
      <c r="M928" s="100"/>
      <c r="N928" s="100"/>
      <c r="O928" s="99"/>
      <c r="P928" s="101"/>
      <c r="Q928" s="99"/>
      <c r="R928" s="100"/>
      <c r="S928" s="99"/>
      <c r="T928" s="99"/>
      <c r="U928" s="99"/>
    </row>
    <row r="929" ht="12.75" customHeight="1">
      <c r="A929" s="99"/>
      <c r="B929" s="99"/>
      <c r="C929" s="99"/>
      <c r="D929" s="99"/>
      <c r="E929" s="50"/>
      <c r="F929" s="99"/>
      <c r="G929" s="99"/>
      <c r="H929" s="99"/>
      <c r="I929" s="99"/>
      <c r="J929" s="99"/>
      <c r="K929" s="99"/>
      <c r="L929" s="99"/>
      <c r="M929" s="100"/>
      <c r="N929" s="100"/>
      <c r="O929" s="99"/>
      <c r="P929" s="101"/>
      <c r="Q929" s="99"/>
      <c r="R929" s="100"/>
      <c r="S929" s="99"/>
      <c r="T929" s="99"/>
      <c r="U929" s="99"/>
    </row>
    <row r="930" ht="12.75" customHeight="1">
      <c r="A930" s="99"/>
      <c r="B930" s="99"/>
      <c r="C930" s="99"/>
      <c r="D930" s="99"/>
      <c r="E930" s="50"/>
      <c r="F930" s="99"/>
      <c r="G930" s="99"/>
      <c r="H930" s="99"/>
      <c r="I930" s="99"/>
      <c r="J930" s="99"/>
      <c r="K930" s="99"/>
      <c r="L930" s="99"/>
      <c r="M930" s="100"/>
      <c r="N930" s="100"/>
      <c r="O930" s="99"/>
      <c r="P930" s="101"/>
      <c r="Q930" s="99"/>
      <c r="R930" s="100"/>
      <c r="S930" s="99"/>
      <c r="T930" s="99"/>
      <c r="U930" s="99"/>
    </row>
    <row r="931" ht="12.75" customHeight="1">
      <c r="A931" s="99"/>
      <c r="B931" s="99"/>
      <c r="C931" s="99"/>
      <c r="D931" s="99"/>
      <c r="E931" s="50"/>
      <c r="F931" s="99"/>
      <c r="G931" s="99"/>
      <c r="H931" s="99"/>
      <c r="I931" s="99"/>
      <c r="J931" s="99"/>
      <c r="K931" s="99"/>
      <c r="L931" s="99"/>
      <c r="M931" s="100"/>
      <c r="N931" s="100"/>
      <c r="O931" s="99"/>
      <c r="P931" s="101"/>
      <c r="Q931" s="99"/>
      <c r="R931" s="100"/>
      <c r="S931" s="99"/>
      <c r="T931" s="99"/>
      <c r="U931" s="99"/>
    </row>
    <row r="932" ht="12.75" customHeight="1">
      <c r="A932" s="99"/>
      <c r="B932" s="99"/>
      <c r="C932" s="99"/>
      <c r="D932" s="99"/>
      <c r="E932" s="50"/>
      <c r="F932" s="99"/>
      <c r="G932" s="99"/>
      <c r="H932" s="99"/>
      <c r="I932" s="99"/>
      <c r="J932" s="99"/>
      <c r="K932" s="99"/>
      <c r="L932" s="99"/>
      <c r="M932" s="100"/>
      <c r="N932" s="100"/>
      <c r="O932" s="99"/>
      <c r="P932" s="101"/>
      <c r="Q932" s="99"/>
      <c r="R932" s="100"/>
      <c r="S932" s="99"/>
      <c r="T932" s="99"/>
      <c r="U932" s="99"/>
    </row>
    <row r="933" ht="12.75" customHeight="1">
      <c r="A933" s="99"/>
      <c r="B933" s="99"/>
      <c r="C933" s="99"/>
      <c r="D933" s="99"/>
      <c r="E933" s="50"/>
      <c r="F933" s="99"/>
      <c r="G933" s="99"/>
      <c r="H933" s="99"/>
      <c r="I933" s="99"/>
      <c r="J933" s="99"/>
      <c r="K933" s="99"/>
      <c r="L933" s="99"/>
      <c r="M933" s="100"/>
      <c r="N933" s="100"/>
      <c r="O933" s="99"/>
      <c r="P933" s="101"/>
      <c r="Q933" s="99"/>
      <c r="R933" s="100"/>
      <c r="S933" s="99"/>
      <c r="T933" s="99"/>
      <c r="U933" s="99"/>
    </row>
    <row r="934" ht="12.75" customHeight="1">
      <c r="A934" s="99"/>
      <c r="B934" s="99"/>
      <c r="C934" s="99"/>
      <c r="D934" s="99"/>
      <c r="E934" s="50"/>
      <c r="F934" s="99"/>
      <c r="G934" s="99"/>
      <c r="H934" s="99"/>
      <c r="I934" s="99"/>
      <c r="J934" s="99"/>
      <c r="K934" s="99"/>
      <c r="L934" s="99"/>
      <c r="M934" s="100"/>
      <c r="N934" s="100"/>
      <c r="O934" s="99"/>
      <c r="P934" s="101"/>
      <c r="Q934" s="99"/>
      <c r="R934" s="100"/>
      <c r="S934" s="99"/>
      <c r="T934" s="99"/>
      <c r="U934" s="99"/>
    </row>
    <row r="935" ht="12.75" customHeight="1">
      <c r="A935" s="99"/>
      <c r="B935" s="99"/>
      <c r="C935" s="99"/>
      <c r="D935" s="99"/>
      <c r="E935" s="50"/>
      <c r="F935" s="99"/>
      <c r="G935" s="99"/>
      <c r="H935" s="99"/>
      <c r="I935" s="99"/>
      <c r="J935" s="99"/>
      <c r="K935" s="99"/>
      <c r="L935" s="99"/>
      <c r="M935" s="100"/>
      <c r="N935" s="100"/>
      <c r="O935" s="99"/>
      <c r="P935" s="101"/>
      <c r="Q935" s="99"/>
      <c r="R935" s="100"/>
      <c r="S935" s="99"/>
      <c r="T935" s="99"/>
      <c r="U935" s="99"/>
    </row>
    <row r="936" ht="12.75" customHeight="1">
      <c r="A936" s="99"/>
      <c r="B936" s="99"/>
      <c r="C936" s="99"/>
      <c r="D936" s="99"/>
      <c r="E936" s="50"/>
      <c r="F936" s="99"/>
      <c r="G936" s="99"/>
      <c r="H936" s="99"/>
      <c r="I936" s="99"/>
      <c r="J936" s="99"/>
      <c r="K936" s="99"/>
      <c r="L936" s="99"/>
      <c r="M936" s="100"/>
      <c r="N936" s="100"/>
      <c r="O936" s="99"/>
      <c r="P936" s="101"/>
      <c r="Q936" s="99"/>
      <c r="R936" s="100"/>
      <c r="S936" s="99"/>
      <c r="T936" s="99"/>
      <c r="U936" s="99"/>
    </row>
    <row r="937" ht="12.75" customHeight="1">
      <c r="A937" s="99"/>
      <c r="B937" s="99"/>
      <c r="C937" s="99"/>
      <c r="D937" s="99"/>
      <c r="E937" s="50"/>
      <c r="F937" s="99"/>
      <c r="G937" s="99"/>
      <c r="H937" s="99"/>
      <c r="I937" s="99"/>
      <c r="J937" s="99"/>
      <c r="K937" s="99"/>
      <c r="L937" s="99"/>
      <c r="M937" s="100"/>
      <c r="N937" s="100"/>
      <c r="O937" s="99"/>
      <c r="P937" s="101"/>
      <c r="Q937" s="99"/>
      <c r="R937" s="100"/>
      <c r="S937" s="99"/>
      <c r="T937" s="99"/>
      <c r="U937" s="99"/>
    </row>
    <row r="938" ht="12.75" customHeight="1">
      <c r="A938" s="99"/>
      <c r="B938" s="99"/>
      <c r="C938" s="99"/>
      <c r="D938" s="99"/>
      <c r="E938" s="50"/>
      <c r="F938" s="99"/>
      <c r="G938" s="99"/>
      <c r="H938" s="99"/>
      <c r="I938" s="99"/>
      <c r="J938" s="99"/>
      <c r="K938" s="99"/>
      <c r="L938" s="99"/>
      <c r="M938" s="100"/>
      <c r="N938" s="100"/>
      <c r="O938" s="99"/>
      <c r="P938" s="101"/>
      <c r="Q938" s="99"/>
      <c r="R938" s="100"/>
      <c r="S938" s="99"/>
      <c r="T938" s="99"/>
      <c r="U938" s="99"/>
    </row>
    <row r="939" ht="12.75" customHeight="1">
      <c r="A939" s="99"/>
      <c r="B939" s="99"/>
      <c r="C939" s="99"/>
      <c r="D939" s="99"/>
      <c r="E939" s="50"/>
      <c r="F939" s="99"/>
      <c r="G939" s="99"/>
      <c r="H939" s="99"/>
      <c r="I939" s="99"/>
      <c r="J939" s="99"/>
      <c r="K939" s="99"/>
      <c r="L939" s="99"/>
      <c r="M939" s="100"/>
      <c r="N939" s="100"/>
      <c r="O939" s="99"/>
      <c r="P939" s="101"/>
      <c r="Q939" s="99"/>
      <c r="R939" s="100"/>
      <c r="S939" s="99"/>
      <c r="T939" s="99"/>
      <c r="U939" s="99"/>
    </row>
    <row r="940" ht="12.75" customHeight="1">
      <c r="A940" s="99"/>
      <c r="B940" s="99"/>
      <c r="C940" s="99"/>
      <c r="D940" s="99"/>
      <c r="E940" s="50"/>
      <c r="F940" s="99"/>
      <c r="G940" s="99"/>
      <c r="H940" s="99"/>
      <c r="I940" s="99"/>
      <c r="J940" s="99"/>
      <c r="K940" s="99"/>
      <c r="L940" s="99"/>
      <c r="M940" s="100"/>
      <c r="N940" s="100"/>
      <c r="O940" s="99"/>
      <c r="P940" s="101"/>
      <c r="Q940" s="99"/>
      <c r="R940" s="100"/>
      <c r="S940" s="99"/>
      <c r="T940" s="99"/>
      <c r="U940" s="99"/>
    </row>
    <row r="941" ht="12.75" customHeight="1">
      <c r="A941" s="99"/>
      <c r="B941" s="99"/>
      <c r="C941" s="99"/>
      <c r="D941" s="99"/>
      <c r="E941" s="50"/>
      <c r="F941" s="99"/>
      <c r="G941" s="99"/>
      <c r="H941" s="99"/>
      <c r="I941" s="99"/>
      <c r="J941" s="99"/>
      <c r="K941" s="99"/>
      <c r="L941" s="99"/>
      <c r="M941" s="100"/>
      <c r="N941" s="100"/>
      <c r="O941" s="99"/>
      <c r="P941" s="101"/>
      <c r="Q941" s="99"/>
      <c r="R941" s="100"/>
      <c r="S941" s="99"/>
      <c r="T941" s="99"/>
      <c r="U941" s="99"/>
    </row>
    <row r="942" ht="12.75" customHeight="1">
      <c r="A942" s="99"/>
      <c r="B942" s="99"/>
      <c r="C942" s="99"/>
      <c r="D942" s="99"/>
      <c r="E942" s="50"/>
      <c r="F942" s="99"/>
      <c r="G942" s="99"/>
      <c r="H942" s="99"/>
      <c r="I942" s="99"/>
      <c r="J942" s="99"/>
      <c r="K942" s="99"/>
      <c r="L942" s="99"/>
      <c r="M942" s="100"/>
      <c r="N942" s="100"/>
      <c r="O942" s="99"/>
      <c r="P942" s="101"/>
      <c r="Q942" s="99"/>
      <c r="R942" s="100"/>
      <c r="S942" s="99"/>
      <c r="T942" s="99"/>
      <c r="U942" s="99"/>
    </row>
    <row r="943" ht="12.75" customHeight="1">
      <c r="A943" s="99"/>
      <c r="B943" s="99"/>
      <c r="C943" s="99"/>
      <c r="D943" s="99"/>
      <c r="E943" s="50"/>
      <c r="F943" s="99"/>
      <c r="G943" s="99"/>
      <c r="H943" s="99"/>
      <c r="I943" s="99"/>
      <c r="J943" s="99"/>
      <c r="K943" s="99"/>
      <c r="L943" s="99"/>
      <c r="M943" s="100"/>
      <c r="N943" s="100"/>
      <c r="O943" s="99"/>
      <c r="P943" s="101"/>
      <c r="Q943" s="99"/>
      <c r="R943" s="100"/>
      <c r="S943" s="99"/>
      <c r="T943" s="99"/>
      <c r="U943" s="99"/>
    </row>
    <row r="944" ht="12.75" customHeight="1">
      <c r="A944" s="99"/>
      <c r="B944" s="99"/>
      <c r="C944" s="99"/>
      <c r="D944" s="99"/>
      <c r="E944" s="50"/>
      <c r="F944" s="99"/>
      <c r="G944" s="99"/>
      <c r="H944" s="99"/>
      <c r="I944" s="99"/>
      <c r="J944" s="99"/>
      <c r="K944" s="99"/>
      <c r="L944" s="99"/>
      <c r="M944" s="100"/>
      <c r="N944" s="100"/>
      <c r="O944" s="99"/>
      <c r="P944" s="101"/>
      <c r="Q944" s="99"/>
      <c r="R944" s="100"/>
      <c r="S944" s="99"/>
      <c r="T944" s="99"/>
      <c r="U944" s="99"/>
    </row>
    <row r="945" ht="12.75" customHeight="1">
      <c r="A945" s="99"/>
      <c r="B945" s="99"/>
      <c r="C945" s="99"/>
      <c r="D945" s="99"/>
      <c r="E945" s="50"/>
      <c r="F945" s="99"/>
      <c r="G945" s="99"/>
      <c r="H945" s="99"/>
      <c r="I945" s="99"/>
      <c r="J945" s="99"/>
      <c r="K945" s="99"/>
      <c r="L945" s="99"/>
      <c r="M945" s="100"/>
      <c r="N945" s="100"/>
      <c r="O945" s="99"/>
      <c r="P945" s="101"/>
      <c r="Q945" s="99"/>
      <c r="R945" s="100"/>
      <c r="S945" s="99"/>
      <c r="T945" s="99"/>
      <c r="U945" s="99"/>
    </row>
    <row r="946" ht="12.75" customHeight="1">
      <c r="A946" s="99"/>
      <c r="B946" s="99"/>
      <c r="C946" s="99"/>
      <c r="D946" s="99"/>
      <c r="E946" s="50"/>
      <c r="F946" s="99"/>
      <c r="G946" s="99"/>
      <c r="H946" s="99"/>
      <c r="I946" s="99"/>
      <c r="J946" s="99"/>
      <c r="K946" s="99"/>
      <c r="L946" s="99"/>
      <c r="M946" s="100"/>
      <c r="N946" s="100"/>
      <c r="O946" s="99"/>
      <c r="P946" s="101"/>
      <c r="Q946" s="99"/>
      <c r="R946" s="100"/>
      <c r="S946" s="99"/>
      <c r="T946" s="99"/>
      <c r="U946" s="99"/>
    </row>
    <row r="947" ht="12.75" customHeight="1">
      <c r="A947" s="99"/>
      <c r="B947" s="99"/>
      <c r="C947" s="99"/>
      <c r="D947" s="99"/>
      <c r="E947" s="50"/>
      <c r="F947" s="99"/>
      <c r="G947" s="99"/>
      <c r="H947" s="99"/>
      <c r="I947" s="99"/>
      <c r="J947" s="99"/>
      <c r="K947" s="99"/>
      <c r="L947" s="99"/>
      <c r="M947" s="100"/>
      <c r="N947" s="100"/>
      <c r="O947" s="99"/>
      <c r="P947" s="101"/>
      <c r="Q947" s="99"/>
      <c r="R947" s="100"/>
      <c r="S947" s="99"/>
      <c r="T947" s="99"/>
      <c r="U947" s="99"/>
    </row>
    <row r="948" ht="12.75" customHeight="1">
      <c r="A948" s="99"/>
      <c r="B948" s="99"/>
      <c r="C948" s="99"/>
      <c r="D948" s="99"/>
      <c r="E948" s="50"/>
      <c r="F948" s="99"/>
      <c r="G948" s="99"/>
      <c r="H948" s="99"/>
      <c r="I948" s="99"/>
      <c r="J948" s="99"/>
      <c r="K948" s="99"/>
      <c r="L948" s="99"/>
      <c r="M948" s="100"/>
      <c r="N948" s="100"/>
      <c r="O948" s="99"/>
      <c r="P948" s="101"/>
      <c r="Q948" s="99"/>
      <c r="R948" s="100"/>
      <c r="S948" s="99"/>
      <c r="T948" s="99"/>
      <c r="U948" s="99"/>
    </row>
    <row r="949" ht="12.75" customHeight="1">
      <c r="A949" s="99"/>
      <c r="B949" s="99"/>
      <c r="C949" s="99"/>
      <c r="D949" s="99"/>
      <c r="E949" s="50"/>
      <c r="F949" s="99"/>
      <c r="G949" s="99"/>
      <c r="H949" s="99"/>
      <c r="I949" s="99"/>
      <c r="J949" s="99"/>
      <c r="K949" s="99"/>
      <c r="L949" s="99"/>
      <c r="M949" s="100"/>
      <c r="N949" s="100"/>
      <c r="O949" s="99"/>
      <c r="P949" s="101"/>
      <c r="Q949" s="99"/>
      <c r="R949" s="100"/>
      <c r="S949" s="99"/>
      <c r="T949" s="99"/>
      <c r="U949" s="99"/>
    </row>
    <row r="950" ht="12.75" customHeight="1">
      <c r="A950" s="99"/>
      <c r="B950" s="99"/>
      <c r="C950" s="99"/>
      <c r="D950" s="99"/>
      <c r="E950" s="50"/>
      <c r="F950" s="99"/>
      <c r="G950" s="99"/>
      <c r="H950" s="99"/>
      <c r="I950" s="99"/>
      <c r="J950" s="99"/>
      <c r="K950" s="99"/>
      <c r="L950" s="99"/>
      <c r="M950" s="100"/>
      <c r="N950" s="100"/>
      <c r="O950" s="99"/>
      <c r="P950" s="101"/>
      <c r="Q950" s="99"/>
      <c r="R950" s="100"/>
      <c r="S950" s="99"/>
      <c r="T950" s="99"/>
      <c r="U950" s="99"/>
    </row>
    <row r="951" ht="12.75" customHeight="1">
      <c r="A951" s="99"/>
      <c r="B951" s="99"/>
      <c r="C951" s="99"/>
      <c r="D951" s="99"/>
      <c r="E951" s="50"/>
      <c r="F951" s="99"/>
      <c r="G951" s="99"/>
      <c r="H951" s="99"/>
      <c r="I951" s="99"/>
      <c r="J951" s="99"/>
      <c r="K951" s="99"/>
      <c r="L951" s="99"/>
      <c r="M951" s="100"/>
      <c r="N951" s="100"/>
      <c r="O951" s="99"/>
      <c r="P951" s="101"/>
      <c r="Q951" s="99"/>
      <c r="R951" s="100"/>
      <c r="S951" s="99"/>
      <c r="T951" s="99"/>
      <c r="U951" s="99"/>
    </row>
    <row r="952" ht="12.75" customHeight="1">
      <c r="A952" s="99"/>
      <c r="B952" s="99"/>
      <c r="C952" s="99"/>
      <c r="D952" s="99"/>
      <c r="E952" s="50"/>
      <c r="F952" s="99"/>
      <c r="G952" s="99"/>
      <c r="H952" s="99"/>
      <c r="I952" s="99"/>
      <c r="J952" s="99"/>
      <c r="K952" s="99"/>
      <c r="L952" s="99"/>
      <c r="M952" s="100"/>
      <c r="N952" s="100"/>
      <c r="O952" s="99"/>
      <c r="P952" s="101"/>
      <c r="Q952" s="99"/>
      <c r="R952" s="100"/>
      <c r="S952" s="99"/>
      <c r="T952" s="99"/>
      <c r="U952" s="99"/>
    </row>
    <row r="953" ht="12.75" customHeight="1">
      <c r="A953" s="99"/>
      <c r="B953" s="99"/>
      <c r="C953" s="99"/>
      <c r="D953" s="99"/>
      <c r="E953" s="50"/>
      <c r="F953" s="99"/>
      <c r="G953" s="99"/>
      <c r="H953" s="99"/>
      <c r="I953" s="99"/>
      <c r="J953" s="99"/>
      <c r="K953" s="99"/>
      <c r="L953" s="99"/>
      <c r="M953" s="100"/>
      <c r="N953" s="100"/>
      <c r="O953" s="99"/>
      <c r="P953" s="101"/>
      <c r="Q953" s="99"/>
      <c r="R953" s="100"/>
      <c r="S953" s="99"/>
      <c r="T953" s="99"/>
      <c r="U953" s="99"/>
    </row>
    <row r="954" ht="12.75" customHeight="1">
      <c r="A954" s="99"/>
      <c r="B954" s="99"/>
      <c r="C954" s="99"/>
      <c r="D954" s="99"/>
      <c r="E954" s="50"/>
      <c r="F954" s="99"/>
      <c r="G954" s="99"/>
      <c r="H954" s="99"/>
      <c r="I954" s="99"/>
      <c r="J954" s="99"/>
      <c r="K954" s="99"/>
      <c r="L954" s="99"/>
      <c r="M954" s="100"/>
      <c r="N954" s="100"/>
      <c r="O954" s="99"/>
      <c r="P954" s="101"/>
      <c r="Q954" s="99"/>
      <c r="R954" s="100"/>
      <c r="S954" s="99"/>
      <c r="T954" s="99"/>
      <c r="U954" s="99"/>
    </row>
    <row r="955" ht="12.75" customHeight="1">
      <c r="A955" s="99"/>
      <c r="B955" s="99"/>
      <c r="C955" s="99"/>
      <c r="D955" s="99"/>
      <c r="E955" s="50"/>
      <c r="F955" s="99"/>
      <c r="G955" s="99"/>
      <c r="H955" s="99"/>
      <c r="I955" s="99"/>
      <c r="J955" s="99"/>
      <c r="K955" s="99"/>
      <c r="L955" s="99"/>
      <c r="M955" s="100"/>
      <c r="N955" s="100"/>
      <c r="O955" s="99"/>
      <c r="P955" s="101"/>
      <c r="Q955" s="99"/>
      <c r="R955" s="100"/>
      <c r="S955" s="99"/>
      <c r="T955" s="99"/>
      <c r="U955" s="99"/>
    </row>
    <row r="956" ht="12.75" customHeight="1">
      <c r="A956" s="99"/>
      <c r="B956" s="99"/>
      <c r="C956" s="99"/>
      <c r="D956" s="99"/>
      <c r="E956" s="50"/>
      <c r="F956" s="99"/>
      <c r="G956" s="99"/>
      <c r="H956" s="99"/>
      <c r="I956" s="99"/>
      <c r="J956" s="99"/>
      <c r="K956" s="99"/>
      <c r="L956" s="99"/>
      <c r="M956" s="100"/>
      <c r="N956" s="100"/>
      <c r="O956" s="99"/>
      <c r="P956" s="101"/>
      <c r="Q956" s="99"/>
      <c r="R956" s="100"/>
      <c r="S956" s="99"/>
      <c r="T956" s="99"/>
      <c r="U956" s="99"/>
    </row>
    <row r="957" ht="12.75" customHeight="1">
      <c r="A957" s="99"/>
      <c r="B957" s="99"/>
      <c r="C957" s="99"/>
      <c r="D957" s="99"/>
      <c r="E957" s="50"/>
      <c r="F957" s="99"/>
      <c r="G957" s="99"/>
      <c r="H957" s="99"/>
      <c r="I957" s="99"/>
      <c r="J957" s="99"/>
      <c r="K957" s="99"/>
      <c r="L957" s="99"/>
      <c r="M957" s="100"/>
      <c r="N957" s="100"/>
      <c r="O957" s="99"/>
      <c r="P957" s="101"/>
      <c r="Q957" s="99"/>
      <c r="R957" s="100"/>
      <c r="S957" s="99"/>
      <c r="T957" s="99"/>
      <c r="U957" s="99"/>
    </row>
    <row r="958" ht="12.75" customHeight="1">
      <c r="A958" s="99"/>
      <c r="B958" s="99"/>
      <c r="C958" s="99"/>
      <c r="D958" s="99"/>
      <c r="E958" s="50"/>
      <c r="F958" s="99"/>
      <c r="G958" s="99"/>
      <c r="H958" s="99"/>
      <c r="I958" s="99"/>
      <c r="J958" s="99"/>
      <c r="K958" s="99"/>
      <c r="L958" s="99"/>
      <c r="M958" s="100"/>
      <c r="N958" s="100"/>
      <c r="O958" s="99"/>
      <c r="P958" s="101"/>
      <c r="Q958" s="99"/>
      <c r="R958" s="100"/>
      <c r="S958" s="99"/>
      <c r="T958" s="99"/>
      <c r="U958" s="99"/>
    </row>
    <row r="959" ht="12.75" customHeight="1">
      <c r="A959" s="99"/>
      <c r="B959" s="99"/>
      <c r="C959" s="99"/>
      <c r="D959" s="99"/>
      <c r="E959" s="50"/>
      <c r="F959" s="99"/>
      <c r="G959" s="99"/>
      <c r="H959" s="99"/>
      <c r="I959" s="99"/>
      <c r="J959" s="99"/>
      <c r="K959" s="99"/>
      <c r="L959" s="99"/>
      <c r="M959" s="100"/>
      <c r="N959" s="100"/>
      <c r="O959" s="99"/>
      <c r="P959" s="101"/>
      <c r="Q959" s="99"/>
      <c r="R959" s="100"/>
      <c r="S959" s="99"/>
      <c r="T959" s="99"/>
      <c r="U959" s="99"/>
    </row>
    <row r="960" ht="12.75" customHeight="1">
      <c r="A960" s="99"/>
      <c r="B960" s="99"/>
      <c r="C960" s="99"/>
      <c r="D960" s="99"/>
      <c r="E960" s="50"/>
      <c r="F960" s="99"/>
      <c r="G960" s="99"/>
      <c r="H960" s="99"/>
      <c r="I960" s="99"/>
      <c r="J960" s="99"/>
      <c r="K960" s="99"/>
      <c r="L960" s="99"/>
      <c r="M960" s="100"/>
      <c r="N960" s="100"/>
      <c r="O960" s="99"/>
      <c r="P960" s="101"/>
      <c r="Q960" s="99"/>
      <c r="R960" s="100"/>
      <c r="S960" s="99"/>
      <c r="T960" s="99"/>
      <c r="U960" s="99"/>
    </row>
    <row r="961" ht="12.75" customHeight="1">
      <c r="A961" s="99"/>
      <c r="B961" s="99"/>
      <c r="C961" s="99"/>
      <c r="D961" s="99"/>
      <c r="E961" s="50"/>
      <c r="F961" s="99"/>
      <c r="G961" s="99"/>
      <c r="H961" s="99"/>
      <c r="I961" s="99"/>
      <c r="J961" s="99"/>
      <c r="K961" s="99"/>
      <c r="L961" s="99"/>
      <c r="M961" s="100"/>
      <c r="N961" s="100"/>
      <c r="O961" s="99"/>
      <c r="P961" s="101"/>
      <c r="Q961" s="99"/>
      <c r="R961" s="100"/>
      <c r="S961" s="99"/>
      <c r="T961" s="99"/>
      <c r="U961" s="99"/>
    </row>
    <row r="962" ht="12.75" customHeight="1">
      <c r="A962" s="99"/>
      <c r="B962" s="99"/>
      <c r="C962" s="99"/>
      <c r="D962" s="99"/>
      <c r="E962" s="50"/>
      <c r="F962" s="99"/>
      <c r="G962" s="99"/>
      <c r="H962" s="99"/>
      <c r="I962" s="99"/>
      <c r="J962" s="99"/>
      <c r="K962" s="99"/>
      <c r="L962" s="99"/>
      <c r="M962" s="100"/>
      <c r="N962" s="100"/>
      <c r="O962" s="99"/>
      <c r="P962" s="101"/>
      <c r="Q962" s="99"/>
      <c r="R962" s="100"/>
      <c r="S962" s="99"/>
      <c r="T962" s="99"/>
      <c r="U962" s="99"/>
    </row>
    <row r="963" ht="12.75" customHeight="1">
      <c r="A963" s="99"/>
      <c r="B963" s="99"/>
      <c r="C963" s="99"/>
      <c r="D963" s="99"/>
      <c r="E963" s="50"/>
      <c r="F963" s="99"/>
      <c r="G963" s="99"/>
      <c r="H963" s="99"/>
      <c r="I963" s="99"/>
      <c r="J963" s="99"/>
      <c r="K963" s="99"/>
      <c r="L963" s="99"/>
      <c r="M963" s="100"/>
      <c r="N963" s="100"/>
      <c r="O963" s="99"/>
      <c r="P963" s="101"/>
      <c r="Q963" s="99"/>
      <c r="R963" s="100"/>
      <c r="S963" s="99"/>
      <c r="T963" s="99"/>
      <c r="U963" s="99"/>
    </row>
    <row r="964" ht="12.75" customHeight="1">
      <c r="A964" s="99"/>
      <c r="B964" s="99"/>
      <c r="C964" s="99"/>
      <c r="D964" s="99"/>
      <c r="E964" s="50"/>
      <c r="F964" s="99"/>
      <c r="G964" s="99"/>
      <c r="H964" s="99"/>
      <c r="I964" s="99"/>
      <c r="J964" s="99"/>
      <c r="K964" s="99"/>
      <c r="L964" s="99"/>
      <c r="M964" s="100"/>
      <c r="N964" s="100"/>
      <c r="O964" s="99"/>
      <c r="P964" s="101"/>
      <c r="Q964" s="99"/>
      <c r="R964" s="100"/>
      <c r="S964" s="99"/>
      <c r="T964" s="99"/>
      <c r="U964" s="99"/>
    </row>
    <row r="965" ht="12.75" customHeight="1">
      <c r="A965" s="99"/>
      <c r="B965" s="99"/>
      <c r="C965" s="99"/>
      <c r="D965" s="99"/>
      <c r="E965" s="50"/>
      <c r="F965" s="99"/>
      <c r="G965" s="99"/>
      <c r="H965" s="99"/>
      <c r="I965" s="99"/>
      <c r="J965" s="99"/>
      <c r="K965" s="99"/>
      <c r="L965" s="99"/>
      <c r="M965" s="100"/>
      <c r="N965" s="100"/>
      <c r="O965" s="99"/>
      <c r="P965" s="101"/>
      <c r="Q965" s="99"/>
      <c r="R965" s="100"/>
      <c r="S965" s="99"/>
      <c r="T965" s="99"/>
      <c r="U965" s="99"/>
    </row>
    <row r="966" ht="12.75" customHeight="1">
      <c r="A966" s="99"/>
      <c r="B966" s="99"/>
      <c r="C966" s="99"/>
      <c r="D966" s="99"/>
      <c r="E966" s="50"/>
      <c r="F966" s="99"/>
      <c r="G966" s="99"/>
      <c r="H966" s="99"/>
      <c r="I966" s="99"/>
      <c r="J966" s="99"/>
      <c r="K966" s="99"/>
      <c r="L966" s="99"/>
      <c r="M966" s="100"/>
      <c r="N966" s="100"/>
      <c r="O966" s="99"/>
      <c r="P966" s="101"/>
      <c r="Q966" s="99"/>
      <c r="R966" s="100"/>
      <c r="S966" s="99"/>
      <c r="T966" s="99"/>
      <c r="U966" s="99"/>
    </row>
    <row r="967" ht="12.75" customHeight="1">
      <c r="A967" s="99"/>
      <c r="B967" s="99"/>
      <c r="C967" s="99"/>
      <c r="D967" s="99"/>
      <c r="E967" s="50"/>
      <c r="F967" s="99"/>
      <c r="G967" s="99"/>
      <c r="H967" s="99"/>
      <c r="I967" s="99"/>
      <c r="J967" s="99"/>
      <c r="K967" s="99"/>
      <c r="L967" s="99"/>
      <c r="M967" s="100"/>
      <c r="N967" s="100"/>
      <c r="O967" s="99"/>
      <c r="P967" s="101"/>
      <c r="Q967" s="99"/>
      <c r="R967" s="100"/>
      <c r="S967" s="99"/>
      <c r="T967" s="99"/>
      <c r="U967" s="99"/>
    </row>
    <row r="968" ht="12.75" customHeight="1">
      <c r="A968" s="99"/>
      <c r="B968" s="99"/>
      <c r="C968" s="99"/>
      <c r="D968" s="99"/>
      <c r="E968" s="50"/>
      <c r="F968" s="99"/>
      <c r="G968" s="99"/>
      <c r="H968" s="99"/>
      <c r="I968" s="99"/>
      <c r="J968" s="99"/>
      <c r="K968" s="99"/>
      <c r="L968" s="99"/>
      <c r="M968" s="100"/>
      <c r="N968" s="100"/>
      <c r="O968" s="99"/>
      <c r="P968" s="101"/>
      <c r="Q968" s="99"/>
      <c r="R968" s="100"/>
      <c r="S968" s="99"/>
      <c r="T968" s="99"/>
      <c r="U968" s="99"/>
    </row>
    <row r="969" ht="12.75" customHeight="1">
      <c r="A969" s="99"/>
      <c r="B969" s="99"/>
      <c r="C969" s="99"/>
      <c r="D969" s="99"/>
      <c r="E969" s="50"/>
      <c r="F969" s="99"/>
      <c r="G969" s="99"/>
      <c r="H969" s="99"/>
      <c r="I969" s="99"/>
      <c r="J969" s="99"/>
      <c r="K969" s="99"/>
      <c r="L969" s="99"/>
      <c r="M969" s="100"/>
      <c r="N969" s="100"/>
      <c r="O969" s="99"/>
      <c r="P969" s="101"/>
      <c r="Q969" s="99"/>
      <c r="R969" s="100"/>
      <c r="S969" s="99"/>
      <c r="T969" s="99"/>
      <c r="U969" s="99"/>
    </row>
    <row r="970" ht="12.75" customHeight="1">
      <c r="A970" s="99"/>
      <c r="B970" s="99"/>
      <c r="C970" s="99"/>
      <c r="D970" s="99"/>
      <c r="E970" s="50"/>
      <c r="F970" s="99"/>
      <c r="G970" s="99"/>
      <c r="H970" s="99"/>
      <c r="I970" s="99"/>
      <c r="J970" s="99"/>
      <c r="K970" s="99"/>
      <c r="L970" s="99"/>
      <c r="M970" s="100"/>
      <c r="N970" s="100"/>
      <c r="O970" s="99"/>
      <c r="P970" s="101"/>
      <c r="Q970" s="99"/>
      <c r="R970" s="100"/>
      <c r="S970" s="99"/>
      <c r="T970" s="99"/>
      <c r="U970" s="99"/>
    </row>
    <row r="971" ht="12.75" customHeight="1">
      <c r="A971" s="99"/>
      <c r="B971" s="99"/>
      <c r="C971" s="99"/>
      <c r="D971" s="99"/>
      <c r="E971" s="50"/>
      <c r="F971" s="99"/>
      <c r="G971" s="99"/>
      <c r="H971" s="99"/>
      <c r="I971" s="99"/>
      <c r="J971" s="99"/>
      <c r="K971" s="99"/>
      <c r="L971" s="99"/>
      <c r="M971" s="100"/>
      <c r="N971" s="100"/>
      <c r="O971" s="99"/>
      <c r="P971" s="101"/>
      <c r="Q971" s="99"/>
      <c r="R971" s="100"/>
      <c r="S971" s="99"/>
      <c r="T971" s="99"/>
      <c r="U971" s="99"/>
    </row>
    <row r="972" ht="12.75" customHeight="1">
      <c r="A972" s="99"/>
      <c r="B972" s="99"/>
      <c r="C972" s="99"/>
      <c r="D972" s="99"/>
      <c r="E972" s="50"/>
      <c r="F972" s="99"/>
      <c r="G972" s="99"/>
      <c r="H972" s="99"/>
      <c r="I972" s="99"/>
      <c r="J972" s="99"/>
      <c r="K972" s="99"/>
      <c r="L972" s="99"/>
      <c r="M972" s="100"/>
      <c r="N972" s="100"/>
      <c r="O972" s="99"/>
      <c r="P972" s="101"/>
      <c r="Q972" s="99"/>
      <c r="R972" s="100"/>
      <c r="S972" s="99"/>
      <c r="T972" s="99"/>
      <c r="U972" s="99"/>
    </row>
    <row r="973" ht="12.75" customHeight="1">
      <c r="A973" s="99"/>
      <c r="B973" s="99"/>
      <c r="C973" s="99"/>
      <c r="D973" s="99"/>
      <c r="E973" s="50"/>
      <c r="F973" s="99"/>
      <c r="G973" s="99"/>
      <c r="H973" s="99"/>
      <c r="I973" s="99"/>
      <c r="J973" s="99"/>
      <c r="K973" s="99"/>
      <c r="L973" s="99"/>
      <c r="M973" s="100"/>
      <c r="N973" s="100"/>
      <c r="O973" s="99"/>
      <c r="P973" s="101"/>
      <c r="Q973" s="99"/>
      <c r="R973" s="100"/>
      <c r="S973" s="99"/>
      <c r="T973" s="99"/>
      <c r="U973" s="99"/>
    </row>
    <row r="974" ht="12.75" customHeight="1">
      <c r="A974" s="99"/>
      <c r="B974" s="99"/>
      <c r="C974" s="99"/>
      <c r="D974" s="99"/>
      <c r="E974" s="50"/>
      <c r="F974" s="99"/>
      <c r="G974" s="99"/>
      <c r="H974" s="99"/>
      <c r="I974" s="99"/>
      <c r="J974" s="99"/>
      <c r="K974" s="99"/>
      <c r="L974" s="99"/>
      <c r="M974" s="100"/>
      <c r="N974" s="100"/>
      <c r="O974" s="99"/>
      <c r="P974" s="101"/>
      <c r="Q974" s="99"/>
      <c r="R974" s="100"/>
      <c r="S974" s="99"/>
      <c r="T974" s="99"/>
      <c r="U974" s="99"/>
    </row>
    <row r="975" ht="12.75" customHeight="1">
      <c r="A975" s="99"/>
      <c r="B975" s="99"/>
      <c r="C975" s="99"/>
      <c r="D975" s="99"/>
      <c r="E975" s="50"/>
      <c r="F975" s="99"/>
      <c r="G975" s="99"/>
      <c r="H975" s="99"/>
      <c r="I975" s="99"/>
      <c r="J975" s="99"/>
      <c r="K975" s="99"/>
      <c r="L975" s="99"/>
      <c r="M975" s="100"/>
      <c r="N975" s="100"/>
      <c r="O975" s="99"/>
      <c r="P975" s="101"/>
      <c r="Q975" s="99"/>
      <c r="R975" s="100"/>
      <c r="S975" s="99"/>
      <c r="T975" s="99"/>
      <c r="U975" s="99"/>
    </row>
    <row r="976" ht="12.75" customHeight="1">
      <c r="A976" s="99"/>
      <c r="B976" s="99"/>
      <c r="C976" s="99"/>
      <c r="D976" s="99"/>
      <c r="E976" s="50"/>
      <c r="F976" s="99"/>
      <c r="G976" s="99"/>
      <c r="H976" s="99"/>
      <c r="I976" s="99"/>
      <c r="J976" s="99"/>
      <c r="K976" s="99"/>
      <c r="L976" s="99"/>
      <c r="M976" s="100"/>
      <c r="N976" s="100"/>
      <c r="O976" s="99"/>
      <c r="P976" s="101"/>
      <c r="Q976" s="99"/>
      <c r="R976" s="100"/>
      <c r="S976" s="99"/>
      <c r="T976" s="99"/>
      <c r="U976" s="99"/>
    </row>
    <row r="977" ht="12.75" customHeight="1">
      <c r="A977" s="99"/>
      <c r="B977" s="99"/>
      <c r="C977" s="99"/>
      <c r="D977" s="99"/>
      <c r="E977" s="50"/>
      <c r="F977" s="99"/>
      <c r="G977" s="99"/>
      <c r="H977" s="99"/>
      <c r="I977" s="99"/>
      <c r="J977" s="99"/>
      <c r="K977" s="99"/>
      <c r="L977" s="99"/>
      <c r="M977" s="100"/>
      <c r="N977" s="100"/>
      <c r="O977" s="99"/>
      <c r="P977" s="101"/>
      <c r="Q977" s="99"/>
      <c r="R977" s="100"/>
      <c r="S977" s="99"/>
      <c r="T977" s="99"/>
      <c r="U977" s="99"/>
    </row>
    <row r="978" ht="12.75" customHeight="1">
      <c r="A978" s="99"/>
      <c r="B978" s="99"/>
      <c r="C978" s="99"/>
      <c r="D978" s="99"/>
      <c r="E978" s="50"/>
      <c r="F978" s="99"/>
      <c r="G978" s="99"/>
      <c r="H978" s="99"/>
      <c r="I978" s="99"/>
      <c r="J978" s="99"/>
      <c r="K978" s="99"/>
      <c r="L978" s="99"/>
      <c r="M978" s="100"/>
      <c r="N978" s="100"/>
      <c r="O978" s="99"/>
      <c r="P978" s="101"/>
      <c r="Q978" s="99"/>
      <c r="R978" s="100"/>
      <c r="S978" s="99"/>
      <c r="T978" s="99"/>
      <c r="U978" s="99"/>
    </row>
    <row r="979" ht="12.75" customHeight="1">
      <c r="A979" s="99"/>
      <c r="B979" s="99"/>
      <c r="C979" s="99"/>
      <c r="D979" s="99"/>
      <c r="E979" s="50"/>
      <c r="F979" s="99"/>
      <c r="G979" s="99"/>
      <c r="H979" s="99"/>
      <c r="I979" s="99"/>
      <c r="J979" s="99"/>
      <c r="K979" s="99"/>
      <c r="L979" s="99"/>
      <c r="M979" s="100"/>
      <c r="N979" s="100"/>
      <c r="O979" s="99"/>
      <c r="P979" s="101"/>
      <c r="Q979" s="99"/>
      <c r="R979" s="100"/>
      <c r="S979" s="99"/>
      <c r="T979" s="99"/>
      <c r="U979" s="99"/>
    </row>
    <row r="980" ht="12.75" customHeight="1">
      <c r="A980" s="99"/>
      <c r="B980" s="99"/>
      <c r="C980" s="99"/>
      <c r="D980" s="99"/>
      <c r="E980" s="50"/>
      <c r="F980" s="99"/>
      <c r="G980" s="99"/>
      <c r="H980" s="99"/>
      <c r="I980" s="99"/>
      <c r="J980" s="99"/>
      <c r="K980" s="99"/>
      <c r="L980" s="99"/>
      <c r="M980" s="100"/>
      <c r="N980" s="100"/>
      <c r="O980" s="99"/>
      <c r="P980" s="101"/>
      <c r="Q980" s="99"/>
      <c r="R980" s="100"/>
      <c r="S980" s="99"/>
      <c r="T980" s="99"/>
      <c r="U980" s="99"/>
    </row>
    <row r="981" ht="12.75" customHeight="1">
      <c r="A981" s="99"/>
      <c r="B981" s="99"/>
      <c r="C981" s="99"/>
      <c r="D981" s="99"/>
      <c r="E981" s="50"/>
      <c r="F981" s="99"/>
      <c r="G981" s="99"/>
      <c r="H981" s="99"/>
      <c r="I981" s="99"/>
      <c r="J981" s="99"/>
      <c r="K981" s="99"/>
      <c r="L981" s="99"/>
      <c r="M981" s="100"/>
      <c r="N981" s="100"/>
      <c r="O981" s="99"/>
      <c r="P981" s="101"/>
      <c r="Q981" s="99"/>
      <c r="R981" s="100"/>
      <c r="S981" s="99"/>
      <c r="T981" s="99"/>
      <c r="U981" s="99"/>
    </row>
    <row r="982" ht="12.75" customHeight="1">
      <c r="A982" s="99"/>
      <c r="B982" s="99"/>
      <c r="C982" s="99"/>
      <c r="D982" s="99"/>
      <c r="E982" s="50"/>
      <c r="F982" s="99"/>
      <c r="G982" s="99"/>
      <c r="H982" s="99"/>
      <c r="I982" s="99"/>
      <c r="J982" s="99"/>
      <c r="K982" s="99"/>
      <c r="L982" s="99"/>
      <c r="M982" s="100"/>
      <c r="N982" s="100"/>
      <c r="O982" s="99"/>
      <c r="P982" s="101"/>
      <c r="Q982" s="99"/>
      <c r="R982" s="100"/>
      <c r="S982" s="99"/>
      <c r="T982" s="99"/>
      <c r="U982" s="99"/>
    </row>
    <row r="983" ht="12.75" customHeight="1">
      <c r="A983" s="99"/>
      <c r="B983" s="99"/>
      <c r="C983" s="99"/>
      <c r="D983" s="99"/>
      <c r="E983" s="50"/>
      <c r="F983" s="99"/>
      <c r="G983" s="99"/>
      <c r="H983" s="99"/>
      <c r="I983" s="99"/>
      <c r="J983" s="99"/>
      <c r="K983" s="99"/>
      <c r="L983" s="99"/>
      <c r="M983" s="100"/>
      <c r="N983" s="100"/>
      <c r="O983" s="99"/>
      <c r="P983" s="101"/>
      <c r="Q983" s="99"/>
      <c r="R983" s="100"/>
      <c r="S983" s="99"/>
      <c r="T983" s="99"/>
      <c r="U983" s="99"/>
    </row>
    <row r="984" ht="12.75" customHeight="1">
      <c r="A984" s="99"/>
      <c r="B984" s="99"/>
      <c r="C984" s="99"/>
      <c r="D984" s="99"/>
      <c r="E984" s="50"/>
      <c r="F984" s="99"/>
      <c r="G984" s="99"/>
      <c r="H984" s="99"/>
      <c r="I984" s="99"/>
      <c r="J984" s="99"/>
      <c r="K984" s="99"/>
      <c r="L984" s="99"/>
      <c r="M984" s="100"/>
      <c r="N984" s="100"/>
      <c r="O984" s="99"/>
      <c r="P984" s="101"/>
      <c r="Q984" s="99"/>
      <c r="R984" s="100"/>
      <c r="S984" s="99"/>
      <c r="T984" s="99"/>
      <c r="U984" s="99"/>
    </row>
    <row r="985" ht="12.75" customHeight="1">
      <c r="A985" s="99"/>
      <c r="B985" s="99"/>
      <c r="C985" s="99"/>
      <c r="D985" s="99"/>
      <c r="E985" s="50"/>
      <c r="F985" s="99"/>
      <c r="G985" s="99"/>
      <c r="H985" s="99"/>
      <c r="I985" s="99"/>
      <c r="J985" s="99"/>
      <c r="K985" s="99"/>
      <c r="L985" s="99"/>
      <c r="M985" s="100"/>
      <c r="N985" s="100"/>
      <c r="O985" s="99"/>
      <c r="P985" s="101"/>
      <c r="Q985" s="99"/>
      <c r="R985" s="100"/>
      <c r="S985" s="99"/>
      <c r="T985" s="99"/>
      <c r="U985" s="99"/>
    </row>
    <row r="986" ht="12.75" customHeight="1">
      <c r="A986" s="99"/>
      <c r="B986" s="99"/>
      <c r="C986" s="99"/>
      <c r="D986" s="99"/>
      <c r="E986" s="50"/>
      <c r="F986" s="99"/>
      <c r="G986" s="99"/>
      <c r="H986" s="99"/>
      <c r="I986" s="99"/>
      <c r="J986" s="99"/>
      <c r="K986" s="99"/>
      <c r="L986" s="99"/>
      <c r="M986" s="100"/>
      <c r="N986" s="100"/>
      <c r="O986" s="99"/>
      <c r="P986" s="101"/>
      <c r="Q986" s="99"/>
      <c r="R986" s="100"/>
      <c r="S986" s="99"/>
      <c r="T986" s="99"/>
      <c r="U986" s="99"/>
    </row>
    <row r="987" ht="12.75" customHeight="1">
      <c r="A987" s="99"/>
      <c r="B987" s="99"/>
      <c r="C987" s="99"/>
      <c r="D987" s="99"/>
      <c r="E987" s="50"/>
      <c r="F987" s="99"/>
      <c r="G987" s="99"/>
      <c r="H987" s="99"/>
      <c r="I987" s="99"/>
      <c r="J987" s="99"/>
      <c r="K987" s="99"/>
      <c r="L987" s="99"/>
      <c r="M987" s="100"/>
      <c r="N987" s="100"/>
      <c r="O987" s="99"/>
      <c r="P987" s="101"/>
      <c r="Q987" s="99"/>
      <c r="R987" s="100"/>
      <c r="S987" s="99"/>
      <c r="T987" s="99"/>
      <c r="U987" s="99"/>
    </row>
    <row r="988" ht="12.75" customHeight="1">
      <c r="A988" s="99"/>
      <c r="B988" s="99"/>
      <c r="C988" s="99"/>
      <c r="D988" s="99"/>
      <c r="E988" s="50"/>
      <c r="F988" s="99"/>
      <c r="G988" s="99"/>
      <c r="H988" s="99"/>
      <c r="I988" s="99"/>
      <c r="J988" s="99"/>
      <c r="K988" s="99"/>
      <c r="L988" s="99"/>
      <c r="M988" s="100"/>
      <c r="N988" s="100"/>
      <c r="O988" s="99"/>
      <c r="P988" s="101"/>
      <c r="Q988" s="99"/>
      <c r="R988" s="100"/>
      <c r="S988" s="99"/>
      <c r="T988" s="99"/>
      <c r="U988" s="99"/>
    </row>
    <row r="989" ht="12.75" customHeight="1">
      <c r="A989" s="99"/>
      <c r="B989" s="99"/>
      <c r="C989" s="99"/>
      <c r="D989" s="99"/>
      <c r="E989" s="50"/>
      <c r="F989" s="99"/>
      <c r="G989" s="99"/>
      <c r="H989" s="99"/>
      <c r="I989" s="99"/>
      <c r="J989" s="99"/>
      <c r="K989" s="99"/>
      <c r="L989" s="99"/>
      <c r="M989" s="100"/>
      <c r="N989" s="100"/>
      <c r="O989" s="99"/>
      <c r="P989" s="101"/>
      <c r="Q989" s="99"/>
      <c r="R989" s="100"/>
      <c r="S989" s="99"/>
      <c r="T989" s="99"/>
      <c r="U989" s="99"/>
    </row>
    <row r="990" ht="12.75" customHeight="1">
      <c r="A990" s="99"/>
      <c r="B990" s="99"/>
      <c r="C990" s="99"/>
      <c r="D990" s="99"/>
      <c r="E990" s="50"/>
      <c r="F990" s="99"/>
      <c r="G990" s="99"/>
      <c r="H990" s="99"/>
      <c r="I990" s="99"/>
      <c r="J990" s="99"/>
      <c r="K990" s="99"/>
      <c r="L990" s="99"/>
      <c r="M990" s="100"/>
      <c r="N990" s="100"/>
      <c r="O990" s="99"/>
      <c r="P990" s="101"/>
      <c r="Q990" s="99"/>
      <c r="R990" s="100"/>
      <c r="S990" s="99"/>
      <c r="T990" s="99"/>
      <c r="U990" s="99"/>
    </row>
    <row r="991" ht="12.75" customHeight="1">
      <c r="A991" s="99"/>
      <c r="B991" s="99"/>
      <c r="C991" s="99"/>
      <c r="D991" s="99"/>
      <c r="E991" s="50"/>
      <c r="F991" s="99"/>
      <c r="G991" s="99"/>
      <c r="H991" s="99"/>
      <c r="I991" s="99"/>
      <c r="J991" s="99"/>
      <c r="K991" s="99"/>
      <c r="L991" s="99"/>
      <c r="M991" s="100"/>
      <c r="N991" s="100"/>
      <c r="O991" s="99"/>
      <c r="P991" s="101"/>
      <c r="Q991" s="99"/>
      <c r="R991" s="100"/>
      <c r="S991" s="99"/>
      <c r="T991" s="99"/>
      <c r="U991" s="99"/>
    </row>
    <row r="992" ht="12.75" customHeight="1">
      <c r="A992" s="99"/>
      <c r="B992" s="99"/>
      <c r="C992" s="99"/>
      <c r="D992" s="99"/>
      <c r="E992" s="50"/>
      <c r="F992" s="99"/>
      <c r="G992" s="99"/>
      <c r="H992" s="99"/>
      <c r="I992" s="99"/>
      <c r="J992" s="99"/>
      <c r="K992" s="99"/>
      <c r="L992" s="99"/>
      <c r="M992" s="100"/>
      <c r="N992" s="100"/>
      <c r="O992" s="99"/>
      <c r="P992" s="101"/>
      <c r="Q992" s="99"/>
      <c r="R992" s="100"/>
      <c r="S992" s="99"/>
      <c r="T992" s="99"/>
      <c r="U992" s="99"/>
    </row>
    <row r="993" ht="12.75" customHeight="1">
      <c r="A993" s="99"/>
      <c r="B993" s="99"/>
      <c r="C993" s="99"/>
      <c r="D993" s="99"/>
      <c r="E993" s="50"/>
      <c r="F993" s="99"/>
      <c r="G993" s="99"/>
      <c r="H993" s="99"/>
      <c r="I993" s="99"/>
      <c r="J993" s="99"/>
      <c r="K993" s="99"/>
      <c r="L993" s="99"/>
      <c r="M993" s="100"/>
      <c r="N993" s="100"/>
      <c r="O993" s="99"/>
      <c r="P993" s="101"/>
      <c r="Q993" s="99"/>
      <c r="R993" s="100"/>
      <c r="S993" s="99"/>
      <c r="T993" s="99"/>
      <c r="U993" s="99"/>
    </row>
    <row r="994" ht="12.75" customHeight="1">
      <c r="A994" s="99"/>
      <c r="B994" s="99"/>
      <c r="C994" s="99"/>
      <c r="D994" s="99"/>
      <c r="E994" s="50"/>
      <c r="F994" s="99"/>
      <c r="G994" s="99"/>
      <c r="H994" s="99"/>
      <c r="I994" s="99"/>
      <c r="J994" s="99"/>
      <c r="K994" s="99"/>
      <c r="L994" s="99"/>
      <c r="M994" s="100"/>
      <c r="N994" s="100"/>
      <c r="O994" s="99"/>
      <c r="P994" s="101"/>
      <c r="Q994" s="99"/>
      <c r="R994" s="100"/>
      <c r="S994" s="99"/>
      <c r="T994" s="99"/>
      <c r="U994" s="99"/>
    </row>
  </sheetData>
  <customSheetViews>
    <customSheetView guid="{896E7A35-1C8E-49E4-9575-9ECB0BCF1BF3}" filter="1" showAutoFilter="1">
      <autoFilter ref="$A$8:$U$9"/>
    </customSheetView>
    <customSheetView guid="{26A989FC-EB12-4444-8803-01DE189F0FBB}" filter="1" showAutoFilter="1">
      <autoFilter ref="$A$8:$U$9"/>
    </customSheetView>
  </customSheetViews>
  <mergeCells count="3">
    <mergeCell ref="A1:R3"/>
    <mergeCell ref="A7:N7"/>
    <mergeCell ref="P7:U7"/>
  </mergeCells>
  <conditionalFormatting sqref="S1:T3 S8:T8 S6:T6">
    <cfRule type="cellIs" dxfId="0" priority="1" stopIfTrue="1" operator="equal">
      <formula>"1: Cumple Parcialmente"</formula>
    </cfRule>
  </conditionalFormatting>
  <conditionalFormatting sqref="U1:U3 U8 U6">
    <cfRule type="cellIs" dxfId="1" priority="2" stopIfTrue="1" operator="equal">
      <formula>"ABIERTA"</formula>
    </cfRule>
  </conditionalFormatting>
  <conditionalFormatting sqref="U1:U3 U8 U6">
    <cfRule type="cellIs" dxfId="2" priority="3" stopIfTrue="1" operator="equal">
      <formula>"CERRADA"</formula>
    </cfRule>
  </conditionalFormatting>
  <conditionalFormatting sqref="S1:T3 S8:T8 S6:T6">
    <cfRule type="cellIs" dxfId="2" priority="4" stopIfTrue="1" operator="equal">
      <formula>"2: Cumple "</formula>
    </cfRule>
  </conditionalFormatting>
  <conditionalFormatting sqref="S1:T3 S8:T8 S6:T6">
    <cfRule type="cellIs" dxfId="1" priority="5" stopIfTrue="1" operator="equal">
      <formula>"0: No cumple"</formula>
    </cfRule>
  </conditionalFormatting>
  <conditionalFormatting sqref="S4:T5">
    <cfRule type="cellIs" dxfId="0" priority="6" stopIfTrue="1" operator="equal">
      <formula>"1: Cumple Parcialmente"</formula>
    </cfRule>
  </conditionalFormatting>
  <conditionalFormatting sqref="U4:U5">
    <cfRule type="cellIs" dxfId="1" priority="7" stopIfTrue="1" operator="equal">
      <formula>"ABIERTA"</formula>
    </cfRule>
  </conditionalFormatting>
  <conditionalFormatting sqref="U4:U5">
    <cfRule type="cellIs" dxfId="2" priority="8" stopIfTrue="1" operator="equal">
      <formula>"CERRADA"</formula>
    </cfRule>
  </conditionalFormatting>
  <conditionalFormatting sqref="S4:T5">
    <cfRule type="cellIs" dxfId="2" priority="9" stopIfTrue="1" operator="equal">
      <formula>"2: Cumple "</formula>
    </cfRule>
  </conditionalFormatting>
  <conditionalFormatting sqref="S4:T5">
    <cfRule type="cellIs" dxfId="1" priority="10" stopIfTrue="1" operator="equal">
      <formula>"0: No cumple"</formula>
    </cfRule>
  </conditionalFormatting>
  <conditionalFormatting sqref="D5">
    <cfRule type="cellIs" dxfId="2" priority="11" operator="equal">
      <formula>$B$5</formula>
    </cfRule>
  </conditionalFormatting>
  <conditionalFormatting sqref="D5">
    <cfRule type="cellIs" dxfId="1" priority="12" operator="equal">
      <formula>0</formula>
    </cfRule>
  </conditionalFormatting>
  <conditionalFormatting sqref="F5">
    <cfRule type="cellIs" dxfId="2" priority="13" operator="equal">
      <formula>0</formula>
    </cfRule>
  </conditionalFormatting>
  <conditionalFormatting sqref="F5">
    <cfRule type="cellIs" dxfId="1" priority="14" operator="equal">
      <formula>$B$5</formula>
    </cfRule>
  </conditionalFormatting>
  <dataValidations>
    <dataValidation type="list" allowBlank="1" showErrorMessage="1" sqref="I9:I44">
      <formula1>'DICCIONARIO DE DATOS'!$D$2:$D$4</formula1>
    </dataValidation>
    <dataValidation type="list" allowBlank="1" showErrorMessage="1" sqref="S9:S44">
      <formula1>'DICCIONARIO DE DATOS'!$E$2:$E$3</formula1>
    </dataValidation>
    <dataValidation type="list" allowBlank="1" showErrorMessage="1" sqref="J9:J44">
      <formula1>'DICCIONARIO DE DATOS'!$A$2:$A$10</formula1>
    </dataValidation>
    <dataValidation type="date" allowBlank="1" showErrorMessage="1" sqref="M10:N215 R10:R215">
      <formula1>41640.0</formula1>
      <formula2>55153.0</formula2>
    </dataValidation>
    <dataValidation type="list" allowBlank="1" showErrorMessage="1" sqref="U9:U44">
      <formula1>'DICCIONARIO DE DATOS'!$G$2:$G$5</formula1>
    </dataValidation>
    <dataValidation type="list" allowBlank="1" showErrorMessage="1" sqref="T9:T44">
      <formula1>'DICCIONARIO DE DATOS'!$F$2:$F$3</formula1>
    </dataValidation>
    <dataValidation type="decimal" allowBlank="1" showErrorMessage="1" sqref="B10:B215">
      <formula1>2014.0</formula1>
      <formula2>2050.0</formula2>
    </dataValidation>
    <dataValidation type="list" allowBlank="1" showErrorMessage="1" sqref="E9:E44">
      <formula1>'DICCIONARIO DE DATOS'!$C$2:$C$3</formula1>
    </dataValidation>
    <dataValidation type="list" allowBlank="1" showErrorMessage="1" sqref="K9:K44">
      <formula1>'DICCIONARIO DE DATOS'!$B$2:$B$18</formula1>
    </dataValidation>
  </dataValidation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6" width="25.71"/>
    <col customWidth="1" min="7" max="7" width="42.0"/>
    <col customWidth="1" min="8" max="8" width="46.57"/>
    <col customWidth="1" min="9" max="9" width="18.43"/>
    <col customWidth="1" min="10" max="11" width="25.71"/>
    <col customWidth="1" min="12" max="12" width="28.0"/>
    <col customWidth="1" min="13" max="13" width="16.71"/>
    <col customWidth="1" min="14" max="14" width="19.0"/>
    <col customWidth="1" min="15" max="15" width="51.86"/>
    <col customWidth="1" min="16" max="16" width="25.71"/>
    <col customWidth="1" min="17" max="17" width="70.0"/>
    <col customWidth="1" min="18" max="18" width="20.14"/>
    <col customWidth="1" min="19" max="21" width="25.71"/>
  </cols>
  <sheetData>
    <row r="1" ht="18.0" customHeight="1">
      <c r="A1" s="16" t="s">
        <v>90</v>
      </c>
      <c r="B1" s="17"/>
      <c r="C1" s="17"/>
      <c r="D1" s="17"/>
      <c r="E1" s="17"/>
      <c r="F1" s="17"/>
      <c r="G1" s="17"/>
      <c r="H1" s="17"/>
      <c r="I1" s="17"/>
      <c r="J1" s="17"/>
      <c r="K1" s="17"/>
      <c r="L1" s="17"/>
      <c r="M1" s="17"/>
      <c r="N1" s="17"/>
      <c r="O1" s="17"/>
      <c r="P1" s="17"/>
      <c r="Q1" s="17"/>
      <c r="R1" s="17"/>
      <c r="S1" s="18" t="s">
        <v>91</v>
      </c>
      <c r="T1" s="19"/>
      <c r="U1" s="20" t="s">
        <v>92</v>
      </c>
    </row>
    <row r="2" ht="12.75" customHeight="1">
      <c r="A2" s="21"/>
      <c r="S2" s="18" t="s">
        <v>93</v>
      </c>
      <c r="T2" s="19"/>
      <c r="U2" s="20">
        <v>9.0</v>
      </c>
    </row>
    <row r="3" ht="18.0" customHeight="1">
      <c r="A3" s="22"/>
      <c r="B3" s="23"/>
      <c r="C3" s="23"/>
      <c r="D3" s="23"/>
      <c r="E3" s="23"/>
      <c r="F3" s="23"/>
      <c r="G3" s="23"/>
      <c r="H3" s="23"/>
      <c r="I3" s="23"/>
      <c r="J3" s="23"/>
      <c r="K3" s="23"/>
      <c r="L3" s="23"/>
      <c r="M3" s="23"/>
      <c r="N3" s="23"/>
      <c r="O3" s="23"/>
      <c r="P3" s="23"/>
      <c r="Q3" s="23"/>
      <c r="R3" s="23"/>
      <c r="S3" s="24" t="s">
        <v>94</v>
      </c>
      <c r="T3" s="25"/>
      <c r="U3" s="26">
        <v>43028.0</v>
      </c>
    </row>
    <row r="4" ht="65.25" customHeight="1">
      <c r="A4" s="27" t="s">
        <v>1</v>
      </c>
      <c r="B4" s="28" t="s">
        <v>95</v>
      </c>
      <c r="C4" s="28" t="s">
        <v>96</v>
      </c>
      <c r="D4" s="102" t="s">
        <v>97</v>
      </c>
      <c r="E4" s="30" t="s">
        <v>98</v>
      </c>
      <c r="F4" s="103" t="s">
        <v>99</v>
      </c>
      <c r="G4" s="32"/>
      <c r="H4" s="32"/>
      <c r="I4" s="32"/>
      <c r="J4" s="32"/>
      <c r="K4" s="32"/>
      <c r="L4" s="32"/>
      <c r="M4" s="80"/>
      <c r="N4" s="80"/>
      <c r="O4" s="32"/>
      <c r="P4" s="32"/>
      <c r="Q4" s="32"/>
      <c r="R4" s="32"/>
      <c r="S4" s="24"/>
      <c r="T4" s="24"/>
      <c r="U4" s="33"/>
    </row>
    <row r="5" ht="53.25" customHeight="1">
      <c r="A5" s="104" t="s">
        <v>8</v>
      </c>
      <c r="B5" s="20">
        <f>COUNTIF(K10:K1048576,"DIRECCIONAMIENTO ESTRATÉGICO")</f>
        <v>0</v>
      </c>
      <c r="C5" s="20">
        <f>COUNTIFS(K10:K1048576,"DIRECCIONAMIENTO ESTRATÉGICO",U10:U1048576,"NO INICIADA")</f>
        <v>0</v>
      </c>
      <c r="D5" s="20">
        <f>COUNTIFS(K10:K1048576,"DIRECCIONAMIENTO ESTRATÉGICO",U10:U1048576,"CERRADA")</f>
        <v>0</v>
      </c>
      <c r="E5" s="20">
        <f>COUNTIFS(K10:K1048576,"DIRECCIONAMIENTO ESTRATÉGICO",U10:U1048576,"ABIERTA EN DESARROLLO")</f>
        <v>0</v>
      </c>
      <c r="F5" s="105">
        <f>COUNTIFS(K10:K1048576,"DIRECCIONAMIENTO ESTRATÉGICO",U10:U1048576,"ABIERTA VENCIDA")</f>
        <v>0</v>
      </c>
      <c r="G5" s="32"/>
      <c r="H5" s="32"/>
      <c r="I5" s="32"/>
      <c r="J5" s="32"/>
      <c r="K5" s="32"/>
      <c r="L5" s="32"/>
      <c r="M5" s="80"/>
      <c r="N5" s="80"/>
      <c r="O5" s="32"/>
      <c r="P5" s="32"/>
      <c r="Q5" s="32"/>
      <c r="R5" s="32"/>
      <c r="S5" s="24"/>
      <c r="T5" s="24"/>
      <c r="U5" s="33"/>
    </row>
    <row r="6" ht="53.25" customHeight="1">
      <c r="A6" s="34" t="s">
        <v>37</v>
      </c>
      <c r="B6" s="35">
        <f>COUNTIF(K10:K1048576,"DESARROLLO DEL SDGR-CC")</f>
        <v>0</v>
      </c>
      <c r="C6" s="35">
        <f>COUNTIFS(K10:K1048576,"DESARROLLO DEL SDGR-CC",U10:U1048576,"NO INICIADA")</f>
        <v>0</v>
      </c>
      <c r="D6" s="35">
        <f>COUNTIFS(K10:K1048576,"DESARROLLO DEL SDGR-CC",U10:U1048576,"CERRADA")</f>
        <v>0</v>
      </c>
      <c r="E6" s="35">
        <f>COUNTIFS(K10:K1048576,"DESARROLLO DEL SDGR-CC",U10:U1048576,"ABIERTA EN DESARROLLO")</f>
        <v>0</v>
      </c>
      <c r="F6" s="36">
        <f>COUNTIFS(K10:K1048576,"DESARROLLO DEL SDGR-CC",U10:U1048576,"ABIERTA VENCIDA")</f>
        <v>0</v>
      </c>
      <c r="G6" s="32"/>
      <c r="H6" s="32"/>
      <c r="I6" s="32"/>
      <c r="J6" s="32"/>
      <c r="K6" s="32"/>
      <c r="L6" s="32"/>
      <c r="M6" s="80"/>
      <c r="N6" s="80"/>
      <c r="O6" s="32"/>
      <c r="P6" s="32"/>
      <c r="Q6" s="32"/>
      <c r="R6" s="32"/>
      <c r="S6" s="24"/>
      <c r="T6" s="24"/>
      <c r="U6" s="33"/>
    </row>
    <row r="7" ht="18.0" customHeight="1">
      <c r="A7" s="32"/>
      <c r="B7" s="32"/>
      <c r="C7" s="32"/>
      <c r="D7" s="32"/>
      <c r="E7" s="32"/>
      <c r="F7" s="32"/>
      <c r="G7" s="32"/>
      <c r="H7" s="32"/>
      <c r="I7" s="32"/>
      <c r="J7" s="32"/>
      <c r="K7" s="32"/>
      <c r="L7" s="32"/>
      <c r="M7" s="80"/>
      <c r="N7" s="80"/>
      <c r="O7" s="32"/>
      <c r="P7" s="32"/>
      <c r="Q7" s="32"/>
      <c r="R7" s="32"/>
      <c r="S7" s="24"/>
      <c r="T7" s="24"/>
      <c r="U7" s="33"/>
    </row>
    <row r="8" ht="54.0" customHeight="1">
      <c r="A8" s="18" t="s">
        <v>0</v>
      </c>
      <c r="B8" s="10"/>
      <c r="C8" s="10"/>
      <c r="D8" s="10"/>
      <c r="E8" s="10"/>
      <c r="F8" s="10"/>
      <c r="G8" s="10"/>
      <c r="H8" s="10"/>
      <c r="I8" s="10"/>
      <c r="J8" s="10"/>
      <c r="K8" s="10"/>
      <c r="L8" s="10"/>
      <c r="M8" s="10"/>
      <c r="N8" s="11"/>
      <c r="O8" s="37" t="s">
        <v>100</v>
      </c>
      <c r="P8" s="38" t="s">
        <v>101</v>
      </c>
      <c r="Q8" s="10"/>
      <c r="R8" s="10"/>
      <c r="S8" s="10"/>
      <c r="T8" s="10"/>
      <c r="U8" s="11"/>
    </row>
    <row r="9" ht="71.25" customHeight="1">
      <c r="A9" s="20" t="s">
        <v>45</v>
      </c>
      <c r="B9" s="20" t="s">
        <v>53</v>
      </c>
      <c r="C9" s="20" t="s">
        <v>55</v>
      </c>
      <c r="D9" s="20" t="s">
        <v>57</v>
      </c>
      <c r="E9" s="20" t="s">
        <v>2</v>
      </c>
      <c r="F9" s="20" t="s">
        <v>60</v>
      </c>
      <c r="G9" s="20" t="s">
        <v>62</v>
      </c>
      <c r="H9" s="20" t="s">
        <v>64</v>
      </c>
      <c r="I9" s="20" t="s">
        <v>102</v>
      </c>
      <c r="J9" s="20" t="s">
        <v>67</v>
      </c>
      <c r="K9" s="20" t="s">
        <v>1</v>
      </c>
      <c r="L9" s="20" t="s">
        <v>103</v>
      </c>
      <c r="M9" s="81" t="s">
        <v>72</v>
      </c>
      <c r="N9" s="81" t="s">
        <v>74</v>
      </c>
      <c r="O9" s="40" t="s">
        <v>76</v>
      </c>
      <c r="P9" s="41" t="s">
        <v>78</v>
      </c>
      <c r="Q9" s="42" t="s">
        <v>80</v>
      </c>
      <c r="R9" s="43" t="s">
        <v>104</v>
      </c>
      <c r="S9" s="42" t="s">
        <v>105</v>
      </c>
      <c r="T9" s="42" t="s">
        <v>106</v>
      </c>
      <c r="U9" s="44" t="s">
        <v>127</v>
      </c>
    </row>
    <row r="10" ht="12.75" customHeight="1">
      <c r="A10" s="45"/>
      <c r="B10" s="45"/>
      <c r="C10" s="45"/>
      <c r="D10" s="45"/>
      <c r="E10" s="45"/>
      <c r="F10" s="45"/>
      <c r="G10" s="45"/>
      <c r="H10" s="45"/>
      <c r="I10" s="45"/>
      <c r="J10" s="45"/>
      <c r="K10" s="45"/>
      <c r="L10" s="45"/>
      <c r="M10" s="106"/>
      <c r="N10" s="106"/>
      <c r="O10" s="48"/>
      <c r="P10" s="49"/>
      <c r="Q10" s="45"/>
      <c r="R10" s="47"/>
      <c r="S10" s="46"/>
      <c r="T10" s="45"/>
      <c r="U10" s="45"/>
    </row>
    <row r="11" ht="12.75" customHeight="1">
      <c r="A11" s="45"/>
      <c r="B11" s="45"/>
      <c r="C11" s="45"/>
      <c r="D11" s="45"/>
      <c r="E11" s="45"/>
      <c r="F11" s="45"/>
      <c r="G11" s="45"/>
      <c r="H11" s="45"/>
      <c r="I11" s="45"/>
      <c r="J11" s="45"/>
      <c r="K11" s="45"/>
      <c r="L11" s="45"/>
      <c r="M11" s="106"/>
      <c r="N11" s="106"/>
      <c r="O11" s="48"/>
      <c r="P11" s="49"/>
      <c r="Q11" s="45"/>
      <c r="R11" s="47"/>
      <c r="S11" s="45"/>
      <c r="T11" s="45"/>
      <c r="U11" s="45"/>
    </row>
    <row r="12" ht="12.75" customHeight="1">
      <c r="A12" s="45"/>
      <c r="B12" s="45"/>
      <c r="C12" s="45"/>
      <c r="D12" s="45"/>
      <c r="E12" s="45"/>
      <c r="F12" s="45"/>
      <c r="G12" s="45"/>
      <c r="H12" s="45"/>
      <c r="I12" s="45"/>
      <c r="J12" s="45"/>
      <c r="K12" s="45"/>
      <c r="L12" s="45"/>
      <c r="M12" s="106"/>
      <c r="N12" s="106"/>
      <c r="O12" s="48"/>
      <c r="P12" s="49"/>
      <c r="Q12" s="45"/>
      <c r="R12" s="47"/>
      <c r="S12" s="45"/>
      <c r="T12" s="45"/>
      <c r="U12" s="45"/>
    </row>
    <row r="13" ht="12.75" customHeight="1">
      <c r="A13" s="45"/>
      <c r="B13" s="45"/>
      <c r="C13" s="45"/>
      <c r="D13" s="45"/>
      <c r="E13" s="45"/>
      <c r="F13" s="45"/>
      <c r="G13" s="45"/>
      <c r="H13" s="45"/>
      <c r="I13" s="45"/>
      <c r="J13" s="45"/>
      <c r="K13" s="45"/>
      <c r="L13" s="45"/>
      <c r="M13" s="106"/>
      <c r="N13" s="106"/>
      <c r="O13" s="48"/>
      <c r="P13" s="49"/>
      <c r="Q13" s="45"/>
      <c r="R13" s="47"/>
      <c r="S13" s="45"/>
      <c r="T13" s="45"/>
      <c r="U13" s="45"/>
    </row>
    <row r="14" ht="12.75" customHeight="1">
      <c r="A14" s="45"/>
      <c r="B14" s="45"/>
      <c r="C14" s="45"/>
      <c r="D14" s="45"/>
      <c r="E14" s="45"/>
      <c r="F14" s="45"/>
      <c r="G14" s="45"/>
      <c r="H14" s="45"/>
      <c r="I14" s="45"/>
      <c r="J14" s="45"/>
      <c r="K14" s="45"/>
      <c r="L14" s="45"/>
      <c r="M14" s="106"/>
      <c r="N14" s="106"/>
      <c r="O14" s="48"/>
      <c r="P14" s="49"/>
      <c r="Q14" s="45"/>
      <c r="R14" s="47"/>
      <c r="S14" s="45"/>
      <c r="T14" s="45"/>
      <c r="U14" s="45"/>
    </row>
    <row r="15" ht="12.75" customHeight="1">
      <c r="A15" s="45"/>
      <c r="B15" s="45"/>
      <c r="C15" s="45"/>
      <c r="D15" s="45"/>
      <c r="E15" s="45"/>
      <c r="F15" s="45"/>
      <c r="G15" s="45"/>
      <c r="H15" s="45"/>
      <c r="I15" s="45"/>
      <c r="J15" s="45"/>
      <c r="K15" s="45"/>
      <c r="L15" s="45"/>
      <c r="M15" s="106"/>
      <c r="N15" s="106"/>
      <c r="O15" s="48"/>
      <c r="P15" s="49"/>
      <c r="Q15" s="45"/>
      <c r="R15" s="47"/>
      <c r="S15" s="45"/>
      <c r="T15" s="45"/>
      <c r="U15" s="45"/>
    </row>
    <row r="16" ht="12.75" customHeight="1">
      <c r="A16" s="45"/>
      <c r="B16" s="45"/>
      <c r="C16" s="45"/>
      <c r="D16" s="45"/>
      <c r="E16" s="45"/>
      <c r="F16" s="45"/>
      <c r="G16" s="45"/>
      <c r="H16" s="45"/>
      <c r="I16" s="45"/>
      <c r="J16" s="45"/>
      <c r="K16" s="45"/>
      <c r="L16" s="45"/>
      <c r="M16" s="106"/>
      <c r="N16" s="106"/>
      <c r="O16" s="48"/>
      <c r="P16" s="49"/>
      <c r="Q16" s="45"/>
      <c r="R16" s="47"/>
      <c r="S16" s="45"/>
      <c r="T16" s="45"/>
      <c r="U16" s="45"/>
    </row>
    <row r="17" ht="12.75" customHeight="1">
      <c r="A17" s="45"/>
      <c r="B17" s="45"/>
      <c r="C17" s="45"/>
      <c r="D17" s="45"/>
      <c r="E17" s="45"/>
      <c r="F17" s="45"/>
      <c r="G17" s="45"/>
      <c r="H17" s="45"/>
      <c r="I17" s="45"/>
      <c r="J17" s="45"/>
      <c r="K17" s="45"/>
      <c r="L17" s="45"/>
      <c r="M17" s="106"/>
      <c r="N17" s="106"/>
      <c r="O17" s="48"/>
      <c r="P17" s="49"/>
      <c r="Q17" s="45"/>
      <c r="R17" s="47"/>
      <c r="S17" s="45"/>
      <c r="T17" s="45"/>
      <c r="U17" s="45"/>
    </row>
    <row r="18" ht="12.75" customHeight="1">
      <c r="A18" s="45"/>
      <c r="B18" s="45"/>
      <c r="C18" s="45"/>
      <c r="D18" s="45"/>
      <c r="E18" s="45"/>
      <c r="F18" s="45"/>
      <c r="G18" s="45"/>
      <c r="H18" s="45"/>
      <c r="I18" s="45"/>
      <c r="J18" s="45"/>
      <c r="K18" s="45"/>
      <c r="L18" s="45"/>
      <c r="M18" s="106"/>
      <c r="N18" s="106"/>
      <c r="O18" s="48"/>
      <c r="P18" s="49"/>
      <c r="Q18" s="45"/>
      <c r="R18" s="47"/>
      <c r="S18" s="45"/>
      <c r="T18" s="45"/>
      <c r="U18" s="45"/>
    </row>
    <row r="19" ht="12.75" customHeight="1">
      <c r="A19" s="45"/>
      <c r="B19" s="45"/>
      <c r="C19" s="45"/>
      <c r="D19" s="45"/>
      <c r="E19" s="45"/>
      <c r="F19" s="45"/>
      <c r="G19" s="45"/>
      <c r="H19" s="45"/>
      <c r="I19" s="45"/>
      <c r="J19" s="45"/>
      <c r="K19" s="45"/>
      <c r="L19" s="45"/>
      <c r="M19" s="106"/>
      <c r="N19" s="106"/>
      <c r="O19" s="48"/>
      <c r="P19" s="49"/>
      <c r="Q19" s="45"/>
      <c r="R19" s="47"/>
      <c r="S19" s="45"/>
      <c r="T19" s="45"/>
      <c r="U19" s="45"/>
    </row>
    <row r="20" ht="12.75" customHeight="1">
      <c r="A20" s="45"/>
      <c r="B20" s="45"/>
      <c r="C20" s="45"/>
      <c r="D20" s="45"/>
      <c r="E20" s="45"/>
      <c r="F20" s="45"/>
      <c r="G20" s="45"/>
      <c r="H20" s="45"/>
      <c r="I20" s="45"/>
      <c r="J20" s="45"/>
      <c r="K20" s="45"/>
      <c r="L20" s="45"/>
      <c r="M20" s="106"/>
      <c r="N20" s="106"/>
      <c r="O20" s="48"/>
      <c r="P20" s="49"/>
      <c r="Q20" s="45"/>
      <c r="R20" s="47"/>
      <c r="S20" s="45"/>
      <c r="T20" s="45"/>
      <c r="U20" s="45"/>
    </row>
    <row r="21" ht="12.75" customHeight="1">
      <c r="A21" s="45"/>
      <c r="B21" s="45"/>
      <c r="C21" s="45"/>
      <c r="D21" s="45"/>
      <c r="E21" s="45"/>
      <c r="F21" s="45"/>
      <c r="G21" s="45"/>
      <c r="H21" s="45"/>
      <c r="I21" s="45"/>
      <c r="J21" s="45"/>
      <c r="K21" s="45"/>
      <c r="L21" s="45"/>
      <c r="M21" s="106"/>
      <c r="N21" s="106"/>
      <c r="O21" s="48"/>
      <c r="P21" s="49"/>
      <c r="Q21" s="45"/>
      <c r="R21" s="47"/>
      <c r="S21" s="45"/>
      <c r="T21" s="45"/>
      <c r="U21" s="45"/>
    </row>
    <row r="22" ht="12.75" customHeight="1">
      <c r="A22" s="50"/>
      <c r="B22" s="50"/>
      <c r="C22" s="50"/>
      <c r="D22" s="50"/>
      <c r="E22" s="50"/>
      <c r="F22" s="50"/>
      <c r="G22" s="50"/>
      <c r="H22" s="50"/>
      <c r="I22" s="50"/>
      <c r="J22" s="50"/>
      <c r="K22" s="50"/>
      <c r="L22" s="50"/>
      <c r="M22" s="107"/>
      <c r="N22" s="107"/>
      <c r="O22" s="50"/>
      <c r="P22" s="52"/>
      <c r="Q22" s="50"/>
      <c r="R22" s="51"/>
      <c r="S22" s="50"/>
      <c r="T22" s="50"/>
      <c r="U22" s="50"/>
    </row>
    <row r="23" ht="12.75" customHeight="1">
      <c r="A23" s="50"/>
      <c r="B23" s="50"/>
      <c r="C23" s="50"/>
      <c r="D23" s="50"/>
      <c r="E23" s="50"/>
      <c r="F23" s="50"/>
      <c r="G23" s="50"/>
      <c r="H23" s="50"/>
      <c r="I23" s="50"/>
      <c r="J23" s="50"/>
      <c r="K23" s="50"/>
      <c r="L23" s="50"/>
      <c r="M23" s="107"/>
      <c r="N23" s="107"/>
      <c r="O23" s="50"/>
      <c r="P23" s="52"/>
      <c r="Q23" s="50"/>
      <c r="R23" s="51"/>
      <c r="S23" s="50"/>
      <c r="T23" s="50"/>
      <c r="U23" s="50"/>
    </row>
    <row r="24" ht="12.75" customHeight="1">
      <c r="A24" s="50"/>
      <c r="B24" s="50"/>
      <c r="C24" s="50"/>
      <c r="D24" s="50"/>
      <c r="E24" s="50"/>
      <c r="F24" s="50"/>
      <c r="G24" s="50"/>
      <c r="H24" s="50"/>
      <c r="I24" s="50"/>
      <c r="J24" s="50"/>
      <c r="K24" s="50"/>
      <c r="L24" s="50"/>
      <c r="M24" s="107"/>
      <c r="N24" s="107"/>
      <c r="O24" s="50"/>
      <c r="P24" s="52"/>
      <c r="Q24" s="50"/>
      <c r="R24" s="51"/>
      <c r="S24" s="50"/>
      <c r="T24" s="50"/>
      <c r="U24" s="50"/>
    </row>
    <row r="25" ht="12.75" customHeight="1">
      <c r="A25" s="50"/>
      <c r="B25" s="50"/>
      <c r="C25" s="50"/>
      <c r="D25" s="50"/>
      <c r="E25" s="50"/>
      <c r="F25" s="50"/>
      <c r="G25" s="50"/>
      <c r="H25" s="50"/>
      <c r="I25" s="50"/>
      <c r="J25" s="50"/>
      <c r="K25" s="50"/>
      <c r="L25" s="50"/>
      <c r="M25" s="107"/>
      <c r="N25" s="107"/>
      <c r="O25" s="50"/>
      <c r="P25" s="52"/>
      <c r="Q25" s="50"/>
      <c r="R25" s="51"/>
      <c r="S25" s="50"/>
      <c r="T25" s="50"/>
      <c r="U25" s="50"/>
    </row>
    <row r="26" ht="12.75" customHeight="1">
      <c r="A26" s="50"/>
      <c r="B26" s="50"/>
      <c r="C26" s="50"/>
      <c r="D26" s="50"/>
      <c r="E26" s="50"/>
      <c r="F26" s="50"/>
      <c r="G26" s="50"/>
      <c r="H26" s="50"/>
      <c r="I26" s="50"/>
      <c r="J26" s="50"/>
      <c r="K26" s="50"/>
      <c r="L26" s="50"/>
      <c r="M26" s="107"/>
      <c r="N26" s="107"/>
      <c r="O26" s="50"/>
      <c r="P26" s="52"/>
      <c r="Q26" s="50"/>
      <c r="R26" s="51"/>
      <c r="S26" s="50"/>
      <c r="T26" s="50"/>
      <c r="U26" s="50"/>
    </row>
    <row r="27" ht="12.75" customHeight="1">
      <c r="A27" s="50"/>
      <c r="B27" s="50"/>
      <c r="C27" s="50"/>
      <c r="D27" s="50"/>
      <c r="E27" s="50"/>
      <c r="F27" s="50"/>
      <c r="G27" s="50"/>
      <c r="H27" s="50"/>
      <c r="I27" s="50"/>
      <c r="J27" s="50"/>
      <c r="K27" s="50"/>
      <c r="L27" s="50"/>
      <c r="M27" s="107"/>
      <c r="N27" s="107"/>
      <c r="O27" s="50"/>
      <c r="P27" s="52"/>
      <c r="Q27" s="50"/>
      <c r="R27" s="51"/>
      <c r="S27" s="50"/>
      <c r="T27" s="50"/>
      <c r="U27" s="50"/>
    </row>
    <row r="28" ht="12.75" customHeight="1">
      <c r="A28" s="50"/>
      <c r="B28" s="50"/>
      <c r="C28" s="50"/>
      <c r="D28" s="50"/>
      <c r="E28" s="50"/>
      <c r="F28" s="50"/>
      <c r="G28" s="50"/>
      <c r="H28" s="50"/>
      <c r="I28" s="50"/>
      <c r="J28" s="50"/>
      <c r="K28" s="50"/>
      <c r="L28" s="50"/>
      <c r="M28" s="107"/>
      <c r="N28" s="107"/>
      <c r="O28" s="50"/>
      <c r="P28" s="52"/>
      <c r="Q28" s="50"/>
      <c r="R28" s="51"/>
      <c r="S28" s="50"/>
      <c r="T28" s="50"/>
      <c r="U28" s="50"/>
    </row>
    <row r="29" ht="12.75" customHeight="1">
      <c r="A29" s="50"/>
      <c r="B29" s="50"/>
      <c r="C29" s="50"/>
      <c r="D29" s="50"/>
      <c r="E29" s="50"/>
      <c r="F29" s="50"/>
      <c r="G29" s="50"/>
      <c r="H29" s="50"/>
      <c r="I29" s="50"/>
      <c r="J29" s="50"/>
      <c r="K29" s="50"/>
      <c r="L29" s="50"/>
      <c r="M29" s="107"/>
      <c r="N29" s="107"/>
      <c r="O29" s="50"/>
      <c r="P29" s="52"/>
      <c r="Q29" s="50"/>
      <c r="R29" s="51"/>
      <c r="S29" s="50"/>
      <c r="T29" s="50"/>
      <c r="U29" s="50"/>
    </row>
    <row r="30" ht="12.75" customHeight="1">
      <c r="A30" s="50"/>
      <c r="B30" s="50"/>
      <c r="C30" s="50"/>
      <c r="D30" s="50"/>
      <c r="E30" s="50"/>
      <c r="F30" s="50"/>
      <c r="G30" s="50"/>
      <c r="H30" s="50"/>
      <c r="I30" s="50"/>
      <c r="J30" s="50"/>
      <c r="K30" s="50"/>
      <c r="L30" s="50"/>
      <c r="M30" s="107"/>
      <c r="N30" s="107"/>
      <c r="O30" s="50"/>
      <c r="P30" s="52"/>
      <c r="Q30" s="50"/>
      <c r="R30" s="51"/>
      <c r="S30" s="50"/>
      <c r="T30" s="50"/>
      <c r="U30" s="50"/>
    </row>
    <row r="31" ht="12.75" customHeight="1">
      <c r="A31" s="50"/>
      <c r="B31" s="50"/>
      <c r="C31" s="50"/>
      <c r="D31" s="50"/>
      <c r="E31" s="50"/>
      <c r="F31" s="50"/>
      <c r="G31" s="50"/>
      <c r="H31" s="50"/>
      <c r="I31" s="50"/>
      <c r="J31" s="50"/>
      <c r="K31" s="50"/>
      <c r="L31" s="50"/>
      <c r="M31" s="107"/>
      <c r="N31" s="107"/>
      <c r="O31" s="50"/>
      <c r="P31" s="52"/>
      <c r="Q31" s="50"/>
      <c r="R31" s="51"/>
      <c r="S31" s="50"/>
      <c r="T31" s="50"/>
      <c r="U31" s="50"/>
    </row>
    <row r="32" ht="12.75" customHeight="1">
      <c r="A32" s="50"/>
      <c r="B32" s="50"/>
      <c r="C32" s="50"/>
      <c r="D32" s="50"/>
      <c r="E32" s="50"/>
      <c r="F32" s="50"/>
      <c r="G32" s="50"/>
      <c r="H32" s="50"/>
      <c r="I32" s="50"/>
      <c r="J32" s="50"/>
      <c r="K32" s="50"/>
      <c r="L32" s="50"/>
      <c r="M32" s="107"/>
      <c r="N32" s="107"/>
      <c r="O32" s="50"/>
      <c r="P32" s="52"/>
      <c r="Q32" s="50"/>
      <c r="R32" s="51"/>
      <c r="S32" s="50"/>
      <c r="T32" s="50"/>
      <c r="U32" s="50"/>
    </row>
    <row r="33" ht="12.75" customHeight="1">
      <c r="A33" s="50"/>
      <c r="B33" s="50"/>
      <c r="C33" s="50"/>
      <c r="D33" s="50"/>
      <c r="E33" s="50"/>
      <c r="F33" s="50"/>
      <c r="G33" s="50"/>
      <c r="H33" s="50"/>
      <c r="I33" s="50"/>
      <c r="J33" s="50"/>
      <c r="K33" s="50"/>
      <c r="L33" s="50"/>
      <c r="M33" s="107"/>
      <c r="N33" s="107"/>
      <c r="O33" s="50"/>
      <c r="P33" s="52"/>
      <c r="Q33" s="50"/>
      <c r="R33" s="51"/>
      <c r="S33" s="50"/>
      <c r="T33" s="50"/>
      <c r="U33" s="50"/>
    </row>
    <row r="34" ht="12.75" customHeight="1">
      <c r="A34" s="50"/>
      <c r="B34" s="50"/>
      <c r="C34" s="50"/>
      <c r="D34" s="50"/>
      <c r="E34" s="50"/>
      <c r="F34" s="50"/>
      <c r="G34" s="50"/>
      <c r="H34" s="50"/>
      <c r="I34" s="50"/>
      <c r="J34" s="50"/>
      <c r="K34" s="50"/>
      <c r="L34" s="50"/>
      <c r="M34" s="107"/>
      <c r="N34" s="107"/>
      <c r="O34" s="50"/>
      <c r="P34" s="52"/>
      <c r="Q34" s="50"/>
      <c r="R34" s="51"/>
      <c r="S34" s="50"/>
      <c r="T34" s="50"/>
      <c r="U34" s="50"/>
    </row>
    <row r="35" ht="12.75" customHeight="1">
      <c r="A35" s="50"/>
      <c r="B35" s="50"/>
      <c r="C35" s="50"/>
      <c r="D35" s="50"/>
      <c r="E35" s="50"/>
      <c r="F35" s="50"/>
      <c r="G35" s="50"/>
      <c r="H35" s="50"/>
      <c r="I35" s="50"/>
      <c r="J35" s="50"/>
      <c r="K35" s="50"/>
      <c r="L35" s="50"/>
      <c r="M35" s="107"/>
      <c r="N35" s="107"/>
      <c r="O35" s="50"/>
      <c r="P35" s="52"/>
      <c r="Q35" s="50"/>
      <c r="R35" s="51"/>
      <c r="S35" s="50"/>
      <c r="T35" s="50"/>
      <c r="U35" s="50"/>
    </row>
    <row r="36" ht="12.75" customHeight="1">
      <c r="A36" s="50"/>
      <c r="B36" s="50"/>
      <c r="C36" s="50"/>
      <c r="D36" s="50"/>
      <c r="E36" s="50"/>
      <c r="F36" s="50"/>
      <c r="G36" s="50"/>
      <c r="H36" s="50"/>
      <c r="I36" s="50"/>
      <c r="J36" s="50"/>
      <c r="K36" s="50"/>
      <c r="L36" s="50"/>
      <c r="M36" s="107"/>
      <c r="N36" s="107"/>
      <c r="O36" s="50"/>
      <c r="P36" s="52"/>
      <c r="Q36" s="50"/>
      <c r="R36" s="51"/>
      <c r="S36" s="50"/>
      <c r="T36" s="50"/>
      <c r="U36" s="50"/>
    </row>
    <row r="37" ht="12.75" customHeight="1">
      <c r="A37" s="50"/>
      <c r="B37" s="50"/>
      <c r="C37" s="50"/>
      <c r="D37" s="50"/>
      <c r="E37" s="50"/>
      <c r="F37" s="50"/>
      <c r="G37" s="50"/>
      <c r="H37" s="50"/>
      <c r="I37" s="50"/>
      <c r="J37" s="50"/>
      <c r="K37" s="50"/>
      <c r="L37" s="50"/>
      <c r="M37" s="107"/>
      <c r="N37" s="107"/>
      <c r="O37" s="50"/>
      <c r="P37" s="52"/>
      <c r="Q37" s="50"/>
      <c r="R37" s="51"/>
      <c r="S37" s="50"/>
      <c r="T37" s="50"/>
      <c r="U37" s="50"/>
    </row>
    <row r="38" ht="12.75" customHeight="1">
      <c r="A38" s="50"/>
      <c r="B38" s="50"/>
      <c r="C38" s="50"/>
      <c r="D38" s="50"/>
      <c r="E38" s="50"/>
      <c r="F38" s="50"/>
      <c r="G38" s="50"/>
      <c r="H38" s="50"/>
      <c r="I38" s="50"/>
      <c r="J38" s="50"/>
      <c r="K38" s="50"/>
      <c r="L38" s="50"/>
      <c r="M38" s="107"/>
      <c r="N38" s="107"/>
      <c r="O38" s="50"/>
      <c r="P38" s="52"/>
      <c r="Q38" s="50"/>
      <c r="R38" s="51"/>
      <c r="S38" s="50"/>
      <c r="T38" s="50"/>
      <c r="U38" s="50"/>
    </row>
    <row r="39" ht="12.75" customHeight="1">
      <c r="A39" s="50"/>
      <c r="B39" s="50"/>
      <c r="C39" s="50"/>
      <c r="D39" s="50"/>
      <c r="E39" s="50"/>
      <c r="F39" s="50"/>
      <c r="G39" s="50"/>
      <c r="H39" s="50"/>
      <c r="I39" s="50"/>
      <c r="J39" s="50"/>
      <c r="K39" s="50"/>
      <c r="L39" s="50"/>
      <c r="M39" s="107"/>
      <c r="N39" s="107"/>
      <c r="O39" s="50"/>
      <c r="P39" s="52"/>
      <c r="Q39" s="50"/>
      <c r="R39" s="51"/>
      <c r="S39" s="50"/>
      <c r="T39" s="50"/>
      <c r="U39" s="50"/>
    </row>
    <row r="40" ht="12.75" customHeight="1">
      <c r="A40" s="50"/>
      <c r="B40" s="50"/>
      <c r="C40" s="50"/>
      <c r="D40" s="50"/>
      <c r="E40" s="50"/>
      <c r="F40" s="50"/>
      <c r="G40" s="50"/>
      <c r="H40" s="50"/>
      <c r="I40" s="50"/>
      <c r="J40" s="50"/>
      <c r="K40" s="50"/>
      <c r="L40" s="50"/>
      <c r="M40" s="107"/>
      <c r="N40" s="107"/>
      <c r="O40" s="50"/>
      <c r="P40" s="52"/>
      <c r="Q40" s="50"/>
      <c r="R40" s="51"/>
      <c r="S40" s="50"/>
      <c r="T40" s="50"/>
      <c r="U40" s="50"/>
    </row>
    <row r="41" ht="12.75" customHeight="1">
      <c r="A41" s="50"/>
      <c r="B41" s="50"/>
      <c r="C41" s="50"/>
      <c r="D41" s="50"/>
      <c r="E41" s="50"/>
      <c r="F41" s="50"/>
      <c r="G41" s="50"/>
      <c r="H41" s="50"/>
      <c r="I41" s="50"/>
      <c r="J41" s="50"/>
      <c r="K41" s="50"/>
      <c r="L41" s="50"/>
      <c r="M41" s="107"/>
      <c r="N41" s="107"/>
      <c r="O41" s="50"/>
      <c r="P41" s="52"/>
      <c r="Q41" s="50"/>
      <c r="R41" s="51"/>
      <c r="S41" s="50"/>
      <c r="T41" s="50"/>
      <c r="U41" s="50"/>
    </row>
    <row r="42" ht="12.75" customHeight="1">
      <c r="A42" s="50"/>
      <c r="B42" s="50"/>
      <c r="C42" s="50"/>
      <c r="D42" s="50"/>
      <c r="E42" s="50"/>
      <c r="F42" s="50"/>
      <c r="G42" s="50"/>
      <c r="H42" s="50"/>
      <c r="I42" s="50"/>
      <c r="J42" s="50"/>
      <c r="K42" s="50"/>
      <c r="L42" s="50"/>
      <c r="M42" s="107"/>
      <c r="N42" s="107"/>
      <c r="O42" s="50"/>
      <c r="P42" s="52"/>
      <c r="Q42" s="50"/>
      <c r="R42" s="51"/>
      <c r="S42" s="50"/>
      <c r="T42" s="50"/>
      <c r="U42" s="50"/>
    </row>
    <row r="43" ht="12.75" customHeight="1">
      <c r="A43" s="50"/>
      <c r="B43" s="50"/>
      <c r="C43" s="50"/>
      <c r="D43" s="50"/>
      <c r="E43" s="50"/>
      <c r="F43" s="50"/>
      <c r="G43" s="50"/>
      <c r="H43" s="50"/>
      <c r="I43" s="50"/>
      <c r="J43" s="50"/>
      <c r="K43" s="50"/>
      <c r="L43" s="50"/>
      <c r="M43" s="107"/>
      <c r="N43" s="107"/>
      <c r="O43" s="50"/>
      <c r="P43" s="52"/>
      <c r="Q43" s="50"/>
      <c r="R43" s="51"/>
      <c r="S43" s="50"/>
      <c r="T43" s="50"/>
      <c r="U43" s="50"/>
    </row>
    <row r="44" ht="12.75" customHeight="1">
      <c r="A44" s="50"/>
      <c r="B44" s="50"/>
      <c r="C44" s="50"/>
      <c r="D44" s="50"/>
      <c r="E44" s="50"/>
      <c r="F44" s="50"/>
      <c r="G44" s="50"/>
      <c r="H44" s="50"/>
      <c r="I44" s="50"/>
      <c r="J44" s="50"/>
      <c r="K44" s="50"/>
      <c r="L44" s="50"/>
      <c r="M44" s="107"/>
      <c r="N44" s="107"/>
      <c r="O44" s="50"/>
      <c r="P44" s="52"/>
      <c r="Q44" s="50"/>
      <c r="R44" s="51"/>
      <c r="S44" s="50"/>
      <c r="T44" s="50"/>
      <c r="U44" s="50"/>
    </row>
    <row r="45" ht="12.75" customHeight="1">
      <c r="A45" s="50"/>
      <c r="B45" s="50"/>
      <c r="C45" s="50"/>
      <c r="D45" s="50"/>
      <c r="E45" s="50"/>
      <c r="F45" s="50"/>
      <c r="G45" s="50"/>
      <c r="H45" s="50"/>
      <c r="I45" s="50"/>
      <c r="J45" s="50"/>
      <c r="K45" s="50"/>
      <c r="L45" s="50"/>
      <c r="M45" s="107"/>
      <c r="N45" s="107"/>
      <c r="O45" s="50"/>
      <c r="P45" s="52"/>
      <c r="Q45" s="50"/>
      <c r="R45" s="51"/>
      <c r="S45" s="50"/>
      <c r="T45" s="50"/>
      <c r="U45" s="50"/>
    </row>
    <row r="46" ht="12.75" customHeight="1">
      <c r="A46" s="50"/>
      <c r="B46" s="50"/>
      <c r="C46" s="50"/>
      <c r="D46" s="50"/>
      <c r="E46" s="50"/>
      <c r="F46" s="50"/>
      <c r="G46" s="50"/>
      <c r="H46" s="50"/>
      <c r="I46" s="50"/>
      <c r="J46" s="50"/>
      <c r="K46" s="50"/>
      <c r="L46" s="50"/>
      <c r="M46" s="107"/>
      <c r="N46" s="107"/>
      <c r="O46" s="50"/>
      <c r="P46" s="52"/>
      <c r="Q46" s="50"/>
      <c r="R46" s="51"/>
      <c r="S46" s="50"/>
      <c r="T46" s="50"/>
      <c r="U46" s="50"/>
    </row>
    <row r="47" ht="12.75" customHeight="1">
      <c r="A47" s="50"/>
      <c r="B47" s="50"/>
      <c r="C47" s="50"/>
      <c r="D47" s="50"/>
      <c r="E47" s="50"/>
      <c r="F47" s="50"/>
      <c r="G47" s="50"/>
      <c r="H47" s="50"/>
      <c r="I47" s="50"/>
      <c r="J47" s="50"/>
      <c r="K47" s="50"/>
      <c r="L47" s="50"/>
      <c r="M47" s="107"/>
      <c r="N47" s="107"/>
      <c r="O47" s="50"/>
      <c r="P47" s="52"/>
      <c r="Q47" s="50"/>
      <c r="R47" s="51"/>
      <c r="S47" s="50"/>
      <c r="T47" s="50"/>
      <c r="U47" s="50"/>
    </row>
    <row r="48" ht="12.75" customHeight="1">
      <c r="A48" s="50"/>
      <c r="B48" s="50"/>
      <c r="C48" s="50"/>
      <c r="D48" s="50"/>
      <c r="E48" s="50"/>
      <c r="F48" s="50"/>
      <c r="G48" s="50"/>
      <c r="H48" s="50"/>
      <c r="I48" s="50"/>
      <c r="J48" s="50"/>
      <c r="K48" s="50"/>
      <c r="L48" s="50"/>
      <c r="M48" s="107"/>
      <c r="N48" s="107"/>
      <c r="O48" s="50"/>
      <c r="P48" s="52"/>
      <c r="Q48" s="50"/>
      <c r="R48" s="51"/>
      <c r="S48" s="50"/>
      <c r="T48" s="50"/>
      <c r="U48" s="50"/>
    </row>
    <row r="49" ht="12.75" customHeight="1">
      <c r="A49" s="50"/>
      <c r="B49" s="50"/>
      <c r="C49" s="50"/>
      <c r="D49" s="50"/>
      <c r="E49" s="50"/>
      <c r="F49" s="50"/>
      <c r="G49" s="50"/>
      <c r="H49" s="50"/>
      <c r="I49" s="50"/>
      <c r="J49" s="50"/>
      <c r="K49" s="50"/>
      <c r="L49" s="50"/>
      <c r="M49" s="107"/>
      <c r="N49" s="107"/>
      <c r="O49" s="50"/>
      <c r="P49" s="52"/>
      <c r="Q49" s="50"/>
      <c r="R49" s="51"/>
      <c r="S49" s="50"/>
      <c r="T49" s="50"/>
      <c r="U49" s="50"/>
    </row>
    <row r="50" ht="12.75" customHeight="1">
      <c r="A50" s="50"/>
      <c r="B50" s="50"/>
      <c r="C50" s="50"/>
      <c r="D50" s="50"/>
      <c r="E50" s="50"/>
      <c r="F50" s="50"/>
      <c r="G50" s="50"/>
      <c r="H50" s="50"/>
      <c r="I50" s="50"/>
      <c r="J50" s="50"/>
      <c r="K50" s="50"/>
      <c r="L50" s="50"/>
      <c r="M50" s="107"/>
      <c r="N50" s="107"/>
      <c r="O50" s="50"/>
      <c r="P50" s="52"/>
      <c r="Q50" s="50"/>
      <c r="R50" s="51"/>
      <c r="S50" s="50"/>
      <c r="T50" s="50"/>
      <c r="U50" s="50"/>
    </row>
    <row r="51" ht="12.75" customHeight="1">
      <c r="A51" s="50"/>
      <c r="B51" s="50"/>
      <c r="C51" s="50"/>
      <c r="D51" s="50"/>
      <c r="E51" s="50"/>
      <c r="F51" s="50"/>
      <c r="G51" s="50"/>
      <c r="H51" s="50"/>
      <c r="I51" s="50"/>
      <c r="J51" s="50"/>
      <c r="K51" s="50"/>
      <c r="L51" s="50"/>
      <c r="M51" s="107"/>
      <c r="N51" s="107"/>
      <c r="O51" s="50"/>
      <c r="P51" s="52"/>
      <c r="Q51" s="50"/>
      <c r="R51" s="51"/>
      <c r="S51" s="50"/>
      <c r="T51" s="50"/>
      <c r="U51" s="50"/>
    </row>
    <row r="52" ht="12.75" customHeight="1">
      <c r="A52" s="50"/>
      <c r="B52" s="50"/>
      <c r="C52" s="50"/>
      <c r="D52" s="50"/>
      <c r="E52" s="50"/>
      <c r="F52" s="50"/>
      <c r="G52" s="50"/>
      <c r="H52" s="50"/>
      <c r="I52" s="50"/>
      <c r="J52" s="50"/>
      <c r="K52" s="50"/>
      <c r="L52" s="50"/>
      <c r="M52" s="107"/>
      <c r="N52" s="107"/>
      <c r="O52" s="50"/>
      <c r="P52" s="52"/>
      <c r="Q52" s="50"/>
      <c r="R52" s="51"/>
      <c r="S52" s="50"/>
      <c r="T52" s="50"/>
      <c r="U52" s="50"/>
    </row>
    <row r="53" ht="12.75" customHeight="1">
      <c r="A53" s="50"/>
      <c r="B53" s="50"/>
      <c r="C53" s="50"/>
      <c r="D53" s="50"/>
      <c r="E53" s="50"/>
      <c r="F53" s="50"/>
      <c r="G53" s="50"/>
      <c r="H53" s="50"/>
      <c r="I53" s="50"/>
      <c r="J53" s="50"/>
      <c r="K53" s="50"/>
      <c r="L53" s="50"/>
      <c r="M53" s="107"/>
      <c r="N53" s="107"/>
      <c r="O53" s="50"/>
      <c r="P53" s="52"/>
      <c r="Q53" s="50"/>
      <c r="R53" s="51"/>
      <c r="S53" s="50"/>
      <c r="T53" s="50"/>
      <c r="U53" s="50"/>
    </row>
    <row r="54" ht="12.75" customHeight="1">
      <c r="A54" s="50"/>
      <c r="B54" s="50"/>
      <c r="C54" s="50"/>
      <c r="D54" s="50"/>
      <c r="E54" s="50"/>
      <c r="F54" s="50"/>
      <c r="G54" s="50"/>
      <c r="H54" s="50"/>
      <c r="I54" s="50"/>
      <c r="J54" s="50"/>
      <c r="K54" s="50"/>
      <c r="L54" s="50"/>
      <c r="M54" s="107"/>
      <c r="N54" s="107"/>
      <c r="O54" s="50"/>
      <c r="P54" s="52"/>
      <c r="Q54" s="50"/>
      <c r="R54" s="51"/>
      <c r="S54" s="50"/>
      <c r="T54" s="50"/>
      <c r="U54" s="50"/>
    </row>
    <row r="55" ht="12.75" customHeight="1">
      <c r="A55" s="50"/>
      <c r="B55" s="50"/>
      <c r="C55" s="50"/>
      <c r="D55" s="50"/>
      <c r="E55" s="50"/>
      <c r="F55" s="50"/>
      <c r="G55" s="50"/>
      <c r="H55" s="50"/>
      <c r="I55" s="50"/>
      <c r="J55" s="50"/>
      <c r="K55" s="50"/>
      <c r="L55" s="50"/>
      <c r="M55" s="107"/>
      <c r="N55" s="107"/>
      <c r="O55" s="50"/>
      <c r="P55" s="52"/>
      <c r="Q55" s="50"/>
      <c r="R55" s="51"/>
      <c r="S55" s="50"/>
      <c r="T55" s="50"/>
      <c r="U55" s="50"/>
    </row>
    <row r="56" ht="12.75" customHeight="1">
      <c r="A56" s="50"/>
      <c r="B56" s="50"/>
      <c r="C56" s="50"/>
      <c r="D56" s="50"/>
      <c r="E56" s="50"/>
      <c r="F56" s="50"/>
      <c r="G56" s="50"/>
      <c r="H56" s="50"/>
      <c r="I56" s="50"/>
      <c r="J56" s="50"/>
      <c r="K56" s="50"/>
      <c r="L56" s="50"/>
      <c r="M56" s="107"/>
      <c r="N56" s="107"/>
      <c r="O56" s="50"/>
      <c r="P56" s="52"/>
      <c r="Q56" s="50"/>
      <c r="R56" s="51"/>
      <c r="S56" s="50"/>
      <c r="T56" s="50"/>
      <c r="U56" s="50"/>
    </row>
    <row r="57" ht="12.75" customHeight="1">
      <c r="A57" s="50"/>
      <c r="B57" s="50"/>
      <c r="C57" s="50"/>
      <c r="D57" s="50"/>
      <c r="E57" s="50"/>
      <c r="F57" s="50"/>
      <c r="G57" s="50"/>
      <c r="H57" s="50"/>
      <c r="I57" s="50"/>
      <c r="J57" s="50"/>
      <c r="K57" s="50"/>
      <c r="L57" s="50"/>
      <c r="M57" s="107"/>
      <c r="N57" s="107"/>
      <c r="O57" s="50"/>
      <c r="P57" s="52"/>
      <c r="Q57" s="50"/>
      <c r="R57" s="51"/>
      <c r="S57" s="50"/>
      <c r="T57" s="50"/>
      <c r="U57" s="50"/>
    </row>
    <row r="58" ht="12.75" customHeight="1">
      <c r="A58" s="50"/>
      <c r="B58" s="50"/>
      <c r="C58" s="50"/>
      <c r="D58" s="50"/>
      <c r="E58" s="50"/>
      <c r="F58" s="50"/>
      <c r="G58" s="50"/>
      <c r="H58" s="50"/>
      <c r="I58" s="50"/>
      <c r="J58" s="50"/>
      <c r="K58" s="50"/>
      <c r="L58" s="50"/>
      <c r="M58" s="107"/>
      <c r="N58" s="107"/>
      <c r="O58" s="50"/>
      <c r="P58" s="52"/>
      <c r="Q58" s="50"/>
      <c r="R58" s="51"/>
      <c r="S58" s="50"/>
      <c r="T58" s="50"/>
      <c r="U58" s="50"/>
    </row>
    <row r="59" ht="12.75" customHeight="1">
      <c r="A59" s="50"/>
      <c r="B59" s="50"/>
      <c r="C59" s="50"/>
      <c r="D59" s="50"/>
      <c r="E59" s="50"/>
      <c r="F59" s="50"/>
      <c r="G59" s="50"/>
      <c r="H59" s="50"/>
      <c r="I59" s="50"/>
      <c r="J59" s="50"/>
      <c r="K59" s="50"/>
      <c r="L59" s="50"/>
      <c r="M59" s="107"/>
      <c r="N59" s="107"/>
      <c r="O59" s="50"/>
      <c r="P59" s="52"/>
      <c r="Q59" s="50"/>
      <c r="R59" s="51"/>
      <c r="S59" s="50"/>
      <c r="T59" s="50"/>
      <c r="U59" s="50"/>
    </row>
    <row r="60" ht="12.75" customHeight="1">
      <c r="A60" s="50"/>
      <c r="B60" s="50"/>
      <c r="C60" s="50"/>
      <c r="D60" s="50"/>
      <c r="E60" s="50"/>
      <c r="F60" s="50"/>
      <c r="G60" s="50"/>
      <c r="H60" s="50"/>
      <c r="I60" s="50"/>
      <c r="J60" s="50"/>
      <c r="K60" s="50"/>
      <c r="L60" s="50"/>
      <c r="M60" s="107"/>
      <c r="N60" s="107"/>
      <c r="O60" s="50"/>
      <c r="P60" s="52"/>
      <c r="Q60" s="50"/>
      <c r="R60" s="51"/>
      <c r="S60" s="50"/>
      <c r="T60" s="50"/>
      <c r="U60" s="50"/>
    </row>
    <row r="61" ht="12.75" customHeight="1">
      <c r="A61" s="50"/>
      <c r="B61" s="50"/>
      <c r="C61" s="50"/>
      <c r="D61" s="50"/>
      <c r="E61" s="50"/>
      <c r="F61" s="50"/>
      <c r="G61" s="50"/>
      <c r="H61" s="50"/>
      <c r="I61" s="50"/>
      <c r="J61" s="50"/>
      <c r="K61" s="50"/>
      <c r="L61" s="50"/>
      <c r="M61" s="107"/>
      <c r="N61" s="107"/>
      <c r="O61" s="50"/>
      <c r="P61" s="52"/>
      <c r="Q61" s="50"/>
      <c r="R61" s="51"/>
      <c r="S61" s="50"/>
      <c r="T61" s="50"/>
      <c r="U61" s="50"/>
    </row>
    <row r="62" ht="12.75" customHeight="1">
      <c r="A62" s="50"/>
      <c r="B62" s="50"/>
      <c r="C62" s="50"/>
      <c r="D62" s="50"/>
      <c r="E62" s="50"/>
      <c r="F62" s="50"/>
      <c r="G62" s="50"/>
      <c r="H62" s="50"/>
      <c r="I62" s="50"/>
      <c r="J62" s="50"/>
      <c r="K62" s="50"/>
      <c r="L62" s="50"/>
      <c r="M62" s="107"/>
      <c r="N62" s="107"/>
      <c r="O62" s="50"/>
      <c r="P62" s="52"/>
      <c r="Q62" s="50"/>
      <c r="R62" s="51"/>
      <c r="S62" s="50"/>
      <c r="T62" s="50"/>
      <c r="U62" s="50"/>
    </row>
    <row r="63" ht="12.75" customHeight="1">
      <c r="A63" s="50"/>
      <c r="B63" s="50"/>
      <c r="C63" s="50"/>
      <c r="D63" s="50"/>
      <c r="E63" s="50"/>
      <c r="F63" s="50"/>
      <c r="G63" s="50"/>
      <c r="H63" s="50"/>
      <c r="I63" s="50"/>
      <c r="J63" s="50"/>
      <c r="K63" s="50"/>
      <c r="L63" s="50"/>
      <c r="M63" s="107"/>
      <c r="N63" s="107"/>
      <c r="O63" s="50"/>
      <c r="P63" s="52"/>
      <c r="Q63" s="50"/>
      <c r="R63" s="51"/>
      <c r="S63" s="50"/>
      <c r="T63" s="50"/>
      <c r="U63" s="50"/>
    </row>
    <row r="64" ht="12.75" customHeight="1">
      <c r="A64" s="50"/>
      <c r="B64" s="50"/>
      <c r="C64" s="50"/>
      <c r="D64" s="50"/>
      <c r="E64" s="50"/>
      <c r="F64" s="50"/>
      <c r="G64" s="50"/>
      <c r="H64" s="50"/>
      <c r="I64" s="50"/>
      <c r="J64" s="50"/>
      <c r="K64" s="50"/>
      <c r="L64" s="50"/>
      <c r="M64" s="107"/>
      <c r="N64" s="107"/>
      <c r="O64" s="50"/>
      <c r="P64" s="52"/>
      <c r="Q64" s="50"/>
      <c r="R64" s="51"/>
      <c r="S64" s="50"/>
      <c r="T64" s="50"/>
      <c r="U64" s="50"/>
    </row>
    <row r="65" ht="12.75" customHeight="1">
      <c r="A65" s="50"/>
      <c r="B65" s="50"/>
      <c r="C65" s="50"/>
      <c r="D65" s="50"/>
      <c r="E65" s="50"/>
      <c r="F65" s="50"/>
      <c r="G65" s="50"/>
      <c r="H65" s="50"/>
      <c r="I65" s="50"/>
      <c r="J65" s="50"/>
      <c r="K65" s="50"/>
      <c r="L65" s="50"/>
      <c r="M65" s="107"/>
      <c r="N65" s="107"/>
      <c r="O65" s="50"/>
      <c r="P65" s="52"/>
      <c r="Q65" s="50"/>
      <c r="R65" s="51"/>
      <c r="S65" s="50"/>
      <c r="T65" s="50"/>
      <c r="U65" s="50"/>
    </row>
    <row r="66" ht="12.75" customHeight="1">
      <c r="A66" s="50"/>
      <c r="B66" s="50"/>
      <c r="C66" s="50"/>
      <c r="D66" s="50"/>
      <c r="E66" s="50"/>
      <c r="F66" s="50"/>
      <c r="G66" s="50"/>
      <c r="H66" s="50"/>
      <c r="I66" s="50"/>
      <c r="J66" s="50"/>
      <c r="K66" s="50"/>
      <c r="L66" s="50"/>
      <c r="M66" s="107"/>
      <c r="N66" s="107"/>
      <c r="O66" s="50"/>
      <c r="P66" s="52"/>
      <c r="Q66" s="50"/>
      <c r="R66" s="51"/>
      <c r="S66" s="50"/>
      <c r="T66" s="50"/>
      <c r="U66" s="50"/>
    </row>
    <row r="67" ht="12.75" customHeight="1">
      <c r="A67" s="50"/>
      <c r="B67" s="50"/>
      <c r="C67" s="50"/>
      <c r="D67" s="50"/>
      <c r="E67" s="50"/>
      <c r="F67" s="50"/>
      <c r="G67" s="50"/>
      <c r="H67" s="50"/>
      <c r="I67" s="50"/>
      <c r="J67" s="50"/>
      <c r="K67" s="50"/>
      <c r="L67" s="50"/>
      <c r="M67" s="107"/>
      <c r="N67" s="107"/>
      <c r="O67" s="50"/>
      <c r="P67" s="52"/>
      <c r="Q67" s="50"/>
      <c r="R67" s="51"/>
      <c r="S67" s="50"/>
      <c r="T67" s="50"/>
      <c r="U67" s="50"/>
    </row>
    <row r="68" ht="12.75" customHeight="1">
      <c r="A68" s="50"/>
      <c r="B68" s="50"/>
      <c r="C68" s="50"/>
      <c r="D68" s="50"/>
      <c r="E68" s="50"/>
      <c r="F68" s="50"/>
      <c r="G68" s="50"/>
      <c r="H68" s="50"/>
      <c r="I68" s="50"/>
      <c r="J68" s="50"/>
      <c r="K68" s="50"/>
      <c r="L68" s="50"/>
      <c r="M68" s="107"/>
      <c r="N68" s="107"/>
      <c r="O68" s="50"/>
      <c r="P68" s="52"/>
      <c r="Q68" s="50"/>
      <c r="R68" s="51"/>
      <c r="S68" s="50"/>
      <c r="T68" s="50"/>
      <c r="U68" s="50"/>
    </row>
    <row r="69" ht="12.75" customHeight="1">
      <c r="A69" s="50"/>
      <c r="B69" s="50"/>
      <c r="C69" s="50"/>
      <c r="D69" s="50"/>
      <c r="E69" s="50"/>
      <c r="F69" s="50"/>
      <c r="G69" s="50"/>
      <c r="H69" s="50"/>
      <c r="I69" s="50"/>
      <c r="J69" s="50"/>
      <c r="K69" s="50"/>
      <c r="L69" s="50"/>
      <c r="M69" s="107"/>
      <c r="N69" s="107"/>
      <c r="O69" s="50"/>
      <c r="P69" s="52"/>
      <c r="Q69" s="50"/>
      <c r="R69" s="51"/>
      <c r="S69" s="50"/>
      <c r="T69" s="50"/>
      <c r="U69" s="50"/>
    </row>
    <row r="70" ht="12.75" customHeight="1">
      <c r="A70" s="50"/>
      <c r="B70" s="50"/>
      <c r="C70" s="50"/>
      <c r="D70" s="50"/>
      <c r="E70" s="50"/>
      <c r="F70" s="50"/>
      <c r="G70" s="50"/>
      <c r="H70" s="50"/>
      <c r="I70" s="50"/>
      <c r="J70" s="50"/>
      <c r="K70" s="50"/>
      <c r="L70" s="50"/>
      <c r="M70" s="107"/>
      <c r="N70" s="107"/>
      <c r="O70" s="50"/>
      <c r="P70" s="52"/>
      <c r="Q70" s="50"/>
      <c r="R70" s="51"/>
      <c r="S70" s="50"/>
      <c r="T70" s="50"/>
      <c r="U70" s="50"/>
    </row>
    <row r="71" ht="12.75" customHeight="1">
      <c r="A71" s="50"/>
      <c r="B71" s="50"/>
      <c r="C71" s="50"/>
      <c r="D71" s="50"/>
      <c r="E71" s="50"/>
      <c r="F71" s="50"/>
      <c r="G71" s="50"/>
      <c r="H71" s="50"/>
      <c r="I71" s="50"/>
      <c r="J71" s="50"/>
      <c r="K71" s="50"/>
      <c r="L71" s="50"/>
      <c r="M71" s="107"/>
      <c r="N71" s="107"/>
      <c r="O71" s="50"/>
      <c r="P71" s="52"/>
      <c r="Q71" s="50"/>
      <c r="R71" s="51"/>
      <c r="S71" s="50"/>
      <c r="T71" s="50"/>
      <c r="U71" s="50"/>
    </row>
    <row r="72" ht="12.75" customHeight="1">
      <c r="A72" s="50"/>
      <c r="B72" s="50"/>
      <c r="C72" s="50"/>
      <c r="D72" s="50"/>
      <c r="E72" s="50"/>
      <c r="F72" s="50"/>
      <c r="G72" s="50"/>
      <c r="H72" s="50"/>
      <c r="I72" s="50"/>
      <c r="J72" s="50"/>
      <c r="K72" s="50"/>
      <c r="L72" s="50"/>
      <c r="M72" s="107"/>
      <c r="N72" s="107"/>
      <c r="O72" s="50"/>
      <c r="P72" s="52"/>
      <c r="Q72" s="50"/>
      <c r="R72" s="51"/>
      <c r="S72" s="50"/>
      <c r="T72" s="50"/>
      <c r="U72" s="50"/>
    </row>
    <row r="73" ht="12.75" customHeight="1">
      <c r="A73" s="50"/>
      <c r="B73" s="50"/>
      <c r="C73" s="50"/>
      <c r="D73" s="50"/>
      <c r="E73" s="50"/>
      <c r="F73" s="50"/>
      <c r="G73" s="50"/>
      <c r="H73" s="50"/>
      <c r="I73" s="50"/>
      <c r="J73" s="50"/>
      <c r="K73" s="50"/>
      <c r="L73" s="50"/>
      <c r="M73" s="107"/>
      <c r="N73" s="107"/>
      <c r="O73" s="50"/>
      <c r="P73" s="52"/>
      <c r="Q73" s="50"/>
      <c r="R73" s="51"/>
      <c r="S73" s="50"/>
      <c r="T73" s="50"/>
      <c r="U73" s="50"/>
    </row>
    <row r="74" ht="12.75" customHeight="1">
      <c r="A74" s="50"/>
      <c r="B74" s="50"/>
      <c r="C74" s="50"/>
      <c r="D74" s="50"/>
      <c r="E74" s="50"/>
      <c r="F74" s="50"/>
      <c r="G74" s="50"/>
      <c r="H74" s="50"/>
      <c r="I74" s="50"/>
      <c r="J74" s="50"/>
      <c r="K74" s="50"/>
      <c r="L74" s="50"/>
      <c r="M74" s="107"/>
      <c r="N74" s="107"/>
      <c r="O74" s="50"/>
      <c r="P74" s="52"/>
      <c r="Q74" s="50"/>
      <c r="R74" s="51"/>
      <c r="S74" s="50"/>
      <c r="T74" s="50"/>
      <c r="U74" s="50"/>
    </row>
    <row r="75" ht="12.75" customHeight="1">
      <c r="A75" s="50"/>
      <c r="B75" s="50"/>
      <c r="C75" s="50"/>
      <c r="D75" s="50"/>
      <c r="E75" s="50"/>
      <c r="F75" s="50"/>
      <c r="G75" s="50"/>
      <c r="H75" s="50"/>
      <c r="I75" s="50"/>
      <c r="J75" s="50"/>
      <c r="K75" s="50"/>
      <c r="L75" s="50"/>
      <c r="M75" s="107"/>
      <c r="N75" s="107"/>
      <c r="O75" s="50"/>
      <c r="P75" s="52"/>
      <c r="Q75" s="50"/>
      <c r="R75" s="51"/>
      <c r="S75" s="50"/>
      <c r="T75" s="50"/>
      <c r="U75" s="50"/>
    </row>
    <row r="76" ht="12.75" customHeight="1">
      <c r="A76" s="50"/>
      <c r="B76" s="50"/>
      <c r="C76" s="50"/>
      <c r="D76" s="50"/>
      <c r="E76" s="50"/>
      <c r="F76" s="50"/>
      <c r="G76" s="50"/>
      <c r="H76" s="50"/>
      <c r="I76" s="50"/>
      <c r="J76" s="50"/>
      <c r="K76" s="50"/>
      <c r="L76" s="50"/>
      <c r="M76" s="107"/>
      <c r="N76" s="107"/>
      <c r="O76" s="50"/>
      <c r="P76" s="52"/>
      <c r="Q76" s="50"/>
      <c r="R76" s="51"/>
      <c r="S76" s="50"/>
      <c r="T76" s="50"/>
      <c r="U76" s="50"/>
    </row>
    <row r="77" ht="12.75" customHeight="1">
      <c r="A77" s="50"/>
      <c r="B77" s="50"/>
      <c r="C77" s="50"/>
      <c r="D77" s="50"/>
      <c r="E77" s="50"/>
      <c r="F77" s="50"/>
      <c r="G77" s="50"/>
      <c r="H77" s="50"/>
      <c r="I77" s="50"/>
      <c r="J77" s="50"/>
      <c r="K77" s="50"/>
      <c r="L77" s="50"/>
      <c r="M77" s="107"/>
      <c r="N77" s="107"/>
      <c r="O77" s="50"/>
      <c r="P77" s="52"/>
      <c r="Q77" s="50"/>
      <c r="R77" s="51"/>
      <c r="S77" s="50"/>
      <c r="T77" s="50"/>
      <c r="U77" s="50"/>
    </row>
    <row r="78" ht="12.75" customHeight="1">
      <c r="A78" s="50"/>
      <c r="B78" s="50"/>
      <c r="C78" s="50"/>
      <c r="D78" s="50"/>
      <c r="E78" s="50"/>
      <c r="F78" s="50"/>
      <c r="G78" s="50"/>
      <c r="H78" s="50"/>
      <c r="I78" s="50"/>
      <c r="J78" s="50"/>
      <c r="K78" s="50"/>
      <c r="L78" s="50"/>
      <c r="M78" s="107"/>
      <c r="N78" s="107"/>
      <c r="O78" s="50"/>
      <c r="P78" s="52"/>
      <c r="Q78" s="50"/>
      <c r="R78" s="51"/>
      <c r="S78" s="50"/>
      <c r="T78" s="50"/>
      <c r="U78" s="50"/>
    </row>
    <row r="79" ht="12.75" customHeight="1">
      <c r="A79" s="50"/>
      <c r="B79" s="50"/>
      <c r="C79" s="50"/>
      <c r="D79" s="50"/>
      <c r="E79" s="50"/>
      <c r="F79" s="50"/>
      <c r="G79" s="50"/>
      <c r="H79" s="50"/>
      <c r="I79" s="50"/>
      <c r="J79" s="50"/>
      <c r="K79" s="50"/>
      <c r="L79" s="50"/>
      <c r="M79" s="107"/>
      <c r="N79" s="107"/>
      <c r="O79" s="50"/>
      <c r="P79" s="52"/>
      <c r="Q79" s="50"/>
      <c r="R79" s="51"/>
      <c r="S79" s="50"/>
      <c r="T79" s="50"/>
      <c r="U79" s="50"/>
    </row>
    <row r="80" ht="12.75" customHeight="1">
      <c r="A80" s="50"/>
      <c r="B80" s="50"/>
      <c r="C80" s="50"/>
      <c r="D80" s="50"/>
      <c r="E80" s="50"/>
      <c r="F80" s="50"/>
      <c r="G80" s="50"/>
      <c r="H80" s="50"/>
      <c r="I80" s="50"/>
      <c r="J80" s="50"/>
      <c r="K80" s="50"/>
      <c r="L80" s="50"/>
      <c r="M80" s="107"/>
      <c r="N80" s="107"/>
      <c r="O80" s="50"/>
      <c r="P80" s="52"/>
      <c r="Q80" s="50"/>
      <c r="R80" s="51"/>
      <c r="S80" s="50"/>
      <c r="T80" s="50"/>
      <c r="U80" s="50"/>
    </row>
    <row r="81" ht="12.75" customHeight="1">
      <c r="A81" s="50"/>
      <c r="B81" s="50"/>
      <c r="C81" s="50"/>
      <c r="D81" s="50"/>
      <c r="E81" s="50"/>
      <c r="F81" s="50"/>
      <c r="G81" s="50"/>
      <c r="H81" s="50"/>
      <c r="I81" s="50"/>
      <c r="J81" s="50"/>
      <c r="K81" s="50"/>
      <c r="L81" s="50"/>
      <c r="M81" s="107"/>
      <c r="N81" s="107"/>
      <c r="O81" s="50"/>
      <c r="P81" s="52"/>
      <c r="Q81" s="50"/>
      <c r="R81" s="51"/>
      <c r="S81" s="50"/>
      <c r="T81" s="50"/>
      <c r="U81" s="50"/>
    </row>
    <row r="82" ht="12.75" customHeight="1">
      <c r="A82" s="50"/>
      <c r="B82" s="50"/>
      <c r="C82" s="50"/>
      <c r="D82" s="50"/>
      <c r="E82" s="50"/>
      <c r="F82" s="50"/>
      <c r="G82" s="50"/>
      <c r="H82" s="50"/>
      <c r="I82" s="50"/>
      <c r="J82" s="50"/>
      <c r="K82" s="50"/>
      <c r="L82" s="50"/>
      <c r="M82" s="107"/>
      <c r="N82" s="107"/>
      <c r="O82" s="50"/>
      <c r="P82" s="52"/>
      <c r="Q82" s="50"/>
      <c r="R82" s="51"/>
      <c r="S82" s="50"/>
      <c r="T82" s="50"/>
      <c r="U82" s="50"/>
    </row>
    <row r="83" ht="12.75" customHeight="1">
      <c r="A83" s="50"/>
      <c r="B83" s="50"/>
      <c r="C83" s="50"/>
      <c r="D83" s="50"/>
      <c r="E83" s="50"/>
      <c r="F83" s="50"/>
      <c r="G83" s="50"/>
      <c r="H83" s="50"/>
      <c r="I83" s="50"/>
      <c r="J83" s="50"/>
      <c r="K83" s="50"/>
      <c r="L83" s="50"/>
      <c r="M83" s="107"/>
      <c r="N83" s="107"/>
      <c r="O83" s="50"/>
      <c r="P83" s="52"/>
      <c r="Q83" s="50"/>
      <c r="R83" s="51"/>
      <c r="S83" s="50"/>
      <c r="T83" s="50"/>
      <c r="U83" s="50"/>
    </row>
    <row r="84" ht="12.75" customHeight="1">
      <c r="A84" s="50"/>
      <c r="B84" s="50"/>
      <c r="C84" s="50"/>
      <c r="D84" s="50"/>
      <c r="E84" s="50"/>
      <c r="F84" s="50"/>
      <c r="G84" s="50"/>
      <c r="H84" s="50"/>
      <c r="I84" s="50"/>
      <c r="J84" s="50"/>
      <c r="K84" s="50"/>
      <c r="L84" s="50"/>
      <c r="M84" s="107"/>
      <c r="N84" s="107"/>
      <c r="O84" s="50"/>
      <c r="P84" s="52"/>
      <c r="Q84" s="50"/>
      <c r="R84" s="51"/>
      <c r="S84" s="50"/>
      <c r="T84" s="50"/>
      <c r="U84" s="50"/>
    </row>
    <row r="85" ht="12.75" customHeight="1">
      <c r="A85" s="50"/>
      <c r="B85" s="50"/>
      <c r="C85" s="50"/>
      <c r="D85" s="50"/>
      <c r="E85" s="50"/>
      <c r="F85" s="50"/>
      <c r="G85" s="50"/>
      <c r="H85" s="50"/>
      <c r="I85" s="50"/>
      <c r="J85" s="50"/>
      <c r="K85" s="50"/>
      <c r="L85" s="50"/>
      <c r="M85" s="107"/>
      <c r="N85" s="107"/>
      <c r="O85" s="50"/>
      <c r="P85" s="52"/>
      <c r="Q85" s="50"/>
      <c r="R85" s="51"/>
      <c r="S85" s="50"/>
      <c r="T85" s="50"/>
      <c r="U85" s="50"/>
    </row>
    <row r="86" ht="12.75" customHeight="1">
      <c r="A86" s="50"/>
      <c r="B86" s="50"/>
      <c r="C86" s="50"/>
      <c r="D86" s="50"/>
      <c r="E86" s="50"/>
      <c r="F86" s="50"/>
      <c r="G86" s="50"/>
      <c r="H86" s="50"/>
      <c r="I86" s="50"/>
      <c r="J86" s="50"/>
      <c r="K86" s="50"/>
      <c r="L86" s="50"/>
      <c r="M86" s="107"/>
      <c r="N86" s="107"/>
      <c r="O86" s="50"/>
      <c r="P86" s="52"/>
      <c r="Q86" s="50"/>
      <c r="R86" s="51"/>
      <c r="S86" s="50"/>
      <c r="T86" s="50"/>
      <c r="U86" s="50"/>
    </row>
    <row r="87" ht="12.75" customHeight="1">
      <c r="A87" s="50"/>
      <c r="B87" s="50"/>
      <c r="C87" s="50"/>
      <c r="D87" s="50"/>
      <c r="E87" s="50"/>
      <c r="F87" s="50"/>
      <c r="G87" s="50"/>
      <c r="H87" s="50"/>
      <c r="I87" s="50"/>
      <c r="J87" s="50"/>
      <c r="K87" s="50"/>
      <c r="L87" s="50"/>
      <c r="M87" s="107"/>
      <c r="N87" s="107"/>
      <c r="O87" s="50"/>
      <c r="P87" s="52"/>
      <c r="Q87" s="50"/>
      <c r="R87" s="51"/>
      <c r="S87" s="50"/>
      <c r="T87" s="50"/>
      <c r="U87" s="50"/>
    </row>
    <row r="88" ht="12.75" customHeight="1">
      <c r="A88" s="50"/>
      <c r="B88" s="50"/>
      <c r="C88" s="50"/>
      <c r="D88" s="50"/>
      <c r="E88" s="50"/>
      <c r="F88" s="50"/>
      <c r="G88" s="50"/>
      <c r="H88" s="50"/>
      <c r="I88" s="50"/>
      <c r="J88" s="50"/>
      <c r="K88" s="50"/>
      <c r="L88" s="50"/>
      <c r="M88" s="107"/>
      <c r="N88" s="107"/>
      <c r="O88" s="50"/>
      <c r="P88" s="52"/>
      <c r="Q88" s="50"/>
      <c r="R88" s="51"/>
      <c r="S88" s="50"/>
      <c r="T88" s="50"/>
      <c r="U88" s="50"/>
    </row>
    <row r="89" ht="12.75" customHeight="1">
      <c r="A89" s="50"/>
      <c r="B89" s="50"/>
      <c r="C89" s="50"/>
      <c r="D89" s="50"/>
      <c r="E89" s="50"/>
      <c r="F89" s="50"/>
      <c r="G89" s="50"/>
      <c r="H89" s="50"/>
      <c r="I89" s="50"/>
      <c r="J89" s="50"/>
      <c r="K89" s="50"/>
      <c r="L89" s="50"/>
      <c r="M89" s="107"/>
      <c r="N89" s="107"/>
      <c r="O89" s="50"/>
      <c r="P89" s="52"/>
      <c r="Q89" s="50"/>
      <c r="R89" s="51"/>
      <c r="S89" s="50"/>
      <c r="T89" s="50"/>
      <c r="U89" s="50"/>
    </row>
    <row r="90" ht="12.75" customHeight="1">
      <c r="A90" s="50"/>
      <c r="B90" s="50"/>
      <c r="C90" s="50"/>
      <c r="D90" s="50"/>
      <c r="E90" s="50"/>
      <c r="F90" s="50"/>
      <c r="G90" s="50"/>
      <c r="H90" s="50"/>
      <c r="I90" s="50"/>
      <c r="J90" s="50"/>
      <c r="K90" s="50"/>
      <c r="L90" s="50"/>
      <c r="M90" s="107"/>
      <c r="N90" s="107"/>
      <c r="O90" s="50"/>
      <c r="P90" s="52"/>
      <c r="Q90" s="50"/>
      <c r="R90" s="51"/>
      <c r="S90" s="50"/>
      <c r="T90" s="50"/>
      <c r="U90" s="50"/>
    </row>
    <row r="91" ht="12.75" customHeight="1">
      <c r="A91" s="50"/>
      <c r="B91" s="50"/>
      <c r="C91" s="50"/>
      <c r="D91" s="50"/>
      <c r="E91" s="50"/>
      <c r="F91" s="50"/>
      <c r="G91" s="50"/>
      <c r="H91" s="50"/>
      <c r="I91" s="50"/>
      <c r="J91" s="50"/>
      <c r="K91" s="50"/>
      <c r="L91" s="50"/>
      <c r="M91" s="107"/>
      <c r="N91" s="107"/>
      <c r="O91" s="50"/>
      <c r="P91" s="52"/>
      <c r="Q91" s="50"/>
      <c r="R91" s="51"/>
      <c r="S91" s="50"/>
      <c r="T91" s="50"/>
      <c r="U91" s="50"/>
    </row>
    <row r="92" ht="12.75" customHeight="1">
      <c r="A92" s="50"/>
      <c r="B92" s="50"/>
      <c r="C92" s="50"/>
      <c r="D92" s="50"/>
      <c r="E92" s="50"/>
      <c r="F92" s="50"/>
      <c r="G92" s="50"/>
      <c r="H92" s="50"/>
      <c r="I92" s="50"/>
      <c r="J92" s="50"/>
      <c r="K92" s="50"/>
      <c r="L92" s="50"/>
      <c r="M92" s="107"/>
      <c r="N92" s="107"/>
      <c r="O92" s="50"/>
      <c r="P92" s="52"/>
      <c r="Q92" s="50"/>
      <c r="R92" s="51"/>
      <c r="S92" s="50"/>
      <c r="T92" s="50"/>
      <c r="U92" s="50"/>
    </row>
    <row r="93" ht="12.75" customHeight="1">
      <c r="A93" s="50"/>
      <c r="B93" s="50"/>
      <c r="C93" s="50"/>
      <c r="D93" s="50"/>
      <c r="E93" s="50"/>
      <c r="F93" s="50"/>
      <c r="G93" s="50"/>
      <c r="H93" s="50"/>
      <c r="I93" s="50"/>
      <c r="J93" s="50"/>
      <c r="K93" s="50"/>
      <c r="L93" s="50"/>
      <c r="M93" s="107"/>
      <c r="N93" s="107"/>
      <c r="O93" s="50"/>
      <c r="P93" s="52"/>
      <c r="Q93" s="50"/>
      <c r="R93" s="51"/>
      <c r="S93" s="50"/>
      <c r="T93" s="50"/>
      <c r="U93" s="50"/>
    </row>
    <row r="94" ht="12.75" customHeight="1">
      <c r="A94" s="50"/>
      <c r="B94" s="50"/>
      <c r="C94" s="50"/>
      <c r="D94" s="50"/>
      <c r="E94" s="50"/>
      <c r="F94" s="50"/>
      <c r="G94" s="50"/>
      <c r="H94" s="50"/>
      <c r="I94" s="50"/>
      <c r="J94" s="50"/>
      <c r="K94" s="50"/>
      <c r="L94" s="50"/>
      <c r="M94" s="107"/>
      <c r="N94" s="107"/>
      <c r="O94" s="50"/>
      <c r="P94" s="52"/>
      <c r="Q94" s="50"/>
      <c r="R94" s="51"/>
      <c r="S94" s="50"/>
      <c r="T94" s="50"/>
      <c r="U94" s="50"/>
    </row>
    <row r="95" ht="12.75" customHeight="1">
      <c r="A95" s="50"/>
      <c r="B95" s="50"/>
      <c r="C95" s="50"/>
      <c r="D95" s="50"/>
      <c r="E95" s="50"/>
      <c r="F95" s="50"/>
      <c r="G95" s="50"/>
      <c r="H95" s="50"/>
      <c r="I95" s="50"/>
      <c r="J95" s="50"/>
      <c r="K95" s="50"/>
      <c r="L95" s="50"/>
      <c r="M95" s="107"/>
      <c r="N95" s="107"/>
      <c r="O95" s="50"/>
      <c r="P95" s="52"/>
      <c r="Q95" s="50"/>
      <c r="R95" s="51"/>
      <c r="S95" s="50"/>
      <c r="T95" s="50"/>
      <c r="U95" s="50"/>
    </row>
    <row r="96" ht="12.75" customHeight="1">
      <c r="A96" s="50"/>
      <c r="B96" s="50"/>
      <c r="C96" s="50"/>
      <c r="D96" s="50"/>
      <c r="E96" s="50"/>
      <c r="F96" s="50"/>
      <c r="G96" s="50"/>
      <c r="H96" s="50"/>
      <c r="I96" s="50"/>
      <c r="J96" s="50"/>
      <c r="K96" s="50"/>
      <c r="L96" s="50"/>
      <c r="M96" s="107"/>
      <c r="N96" s="107"/>
      <c r="O96" s="50"/>
      <c r="P96" s="52"/>
      <c r="Q96" s="50"/>
      <c r="R96" s="51"/>
      <c r="S96" s="50"/>
      <c r="T96" s="50"/>
      <c r="U96" s="50"/>
    </row>
    <row r="97" ht="12.75" customHeight="1">
      <c r="A97" s="50"/>
      <c r="B97" s="50"/>
      <c r="C97" s="50"/>
      <c r="D97" s="50"/>
      <c r="E97" s="50"/>
      <c r="F97" s="50"/>
      <c r="G97" s="50"/>
      <c r="H97" s="50"/>
      <c r="I97" s="50"/>
      <c r="J97" s="50"/>
      <c r="K97" s="50"/>
      <c r="L97" s="50"/>
      <c r="M97" s="107"/>
      <c r="N97" s="107"/>
      <c r="O97" s="50"/>
      <c r="P97" s="52"/>
      <c r="Q97" s="50"/>
      <c r="R97" s="51"/>
      <c r="S97" s="50"/>
      <c r="T97" s="50"/>
      <c r="U97" s="50"/>
    </row>
    <row r="98" ht="12.75" customHeight="1">
      <c r="A98" s="50"/>
      <c r="B98" s="50"/>
      <c r="C98" s="50"/>
      <c r="D98" s="50"/>
      <c r="E98" s="50"/>
      <c r="F98" s="50"/>
      <c r="G98" s="50"/>
      <c r="H98" s="50"/>
      <c r="I98" s="50"/>
      <c r="J98" s="50"/>
      <c r="K98" s="50"/>
      <c r="L98" s="50"/>
      <c r="M98" s="107"/>
      <c r="N98" s="107"/>
      <c r="O98" s="50"/>
      <c r="P98" s="52"/>
      <c r="Q98" s="50"/>
      <c r="R98" s="51"/>
      <c r="S98" s="50"/>
      <c r="T98" s="50"/>
      <c r="U98" s="50"/>
    </row>
    <row r="99" ht="12.75" customHeight="1">
      <c r="A99" s="50"/>
      <c r="B99" s="50"/>
      <c r="C99" s="50"/>
      <c r="D99" s="50"/>
      <c r="E99" s="50"/>
      <c r="F99" s="50"/>
      <c r="G99" s="50"/>
      <c r="H99" s="50"/>
      <c r="I99" s="50"/>
      <c r="J99" s="50"/>
      <c r="K99" s="50"/>
      <c r="L99" s="50"/>
      <c r="M99" s="107"/>
      <c r="N99" s="107"/>
      <c r="O99" s="50"/>
      <c r="P99" s="52"/>
      <c r="Q99" s="50"/>
      <c r="R99" s="51"/>
      <c r="S99" s="50"/>
      <c r="T99" s="50"/>
      <c r="U99" s="50"/>
    </row>
    <row r="100" ht="12.75" customHeight="1">
      <c r="A100" s="50"/>
      <c r="B100" s="50"/>
      <c r="C100" s="50"/>
      <c r="D100" s="50"/>
      <c r="E100" s="50"/>
      <c r="F100" s="50"/>
      <c r="G100" s="50"/>
      <c r="H100" s="50"/>
      <c r="I100" s="50"/>
      <c r="J100" s="50"/>
      <c r="K100" s="50"/>
      <c r="L100" s="50"/>
      <c r="M100" s="107"/>
      <c r="N100" s="107"/>
      <c r="O100" s="50"/>
      <c r="P100" s="52"/>
      <c r="Q100" s="50"/>
      <c r="R100" s="51"/>
      <c r="S100" s="50"/>
      <c r="T100" s="50"/>
      <c r="U100" s="50"/>
    </row>
    <row r="101" ht="12.75" customHeight="1">
      <c r="A101" s="50"/>
      <c r="B101" s="50"/>
      <c r="C101" s="50"/>
      <c r="D101" s="50"/>
      <c r="E101" s="50"/>
      <c r="F101" s="50"/>
      <c r="G101" s="50"/>
      <c r="H101" s="50"/>
      <c r="I101" s="50"/>
      <c r="J101" s="50"/>
      <c r="K101" s="50"/>
      <c r="L101" s="50"/>
      <c r="M101" s="107"/>
      <c r="N101" s="107"/>
      <c r="O101" s="50"/>
      <c r="P101" s="52"/>
      <c r="Q101" s="50"/>
      <c r="R101" s="51"/>
      <c r="S101" s="50"/>
      <c r="T101" s="50"/>
      <c r="U101" s="50"/>
    </row>
    <row r="102" ht="12.75" customHeight="1">
      <c r="A102" s="50"/>
      <c r="B102" s="50"/>
      <c r="C102" s="50"/>
      <c r="D102" s="50"/>
      <c r="E102" s="50"/>
      <c r="F102" s="50"/>
      <c r="G102" s="50"/>
      <c r="H102" s="50"/>
      <c r="I102" s="50"/>
      <c r="J102" s="50"/>
      <c r="K102" s="50"/>
      <c r="L102" s="50"/>
      <c r="M102" s="107"/>
      <c r="N102" s="107"/>
      <c r="O102" s="50"/>
      <c r="P102" s="52"/>
      <c r="Q102" s="50"/>
      <c r="R102" s="51"/>
      <c r="S102" s="50"/>
      <c r="T102" s="50"/>
      <c r="U102" s="50"/>
    </row>
    <row r="103" ht="12.75" customHeight="1">
      <c r="A103" s="50"/>
      <c r="B103" s="50"/>
      <c r="C103" s="50"/>
      <c r="D103" s="50"/>
      <c r="E103" s="50"/>
      <c r="F103" s="50"/>
      <c r="G103" s="50"/>
      <c r="H103" s="50"/>
      <c r="I103" s="50"/>
      <c r="J103" s="50"/>
      <c r="K103" s="50"/>
      <c r="L103" s="50"/>
      <c r="M103" s="107"/>
      <c r="N103" s="107"/>
      <c r="O103" s="50"/>
      <c r="P103" s="52"/>
      <c r="Q103" s="50"/>
      <c r="R103" s="51"/>
      <c r="S103" s="50"/>
      <c r="T103" s="50"/>
      <c r="U103" s="50"/>
    </row>
    <row r="104" ht="12.75" customHeight="1">
      <c r="A104" s="50"/>
      <c r="B104" s="50"/>
      <c r="C104" s="50"/>
      <c r="D104" s="50"/>
      <c r="E104" s="50"/>
      <c r="F104" s="50"/>
      <c r="G104" s="50"/>
      <c r="H104" s="50"/>
      <c r="I104" s="50"/>
      <c r="J104" s="50"/>
      <c r="K104" s="50"/>
      <c r="L104" s="50"/>
      <c r="M104" s="107"/>
      <c r="N104" s="107"/>
      <c r="O104" s="50"/>
      <c r="P104" s="52"/>
      <c r="Q104" s="50"/>
      <c r="R104" s="51"/>
      <c r="S104" s="50"/>
      <c r="T104" s="50"/>
      <c r="U104" s="50"/>
    </row>
    <row r="105" ht="12.75" customHeight="1">
      <c r="A105" s="50"/>
      <c r="B105" s="50"/>
      <c r="C105" s="50"/>
      <c r="D105" s="50"/>
      <c r="E105" s="50"/>
      <c r="F105" s="50"/>
      <c r="G105" s="50"/>
      <c r="H105" s="50"/>
      <c r="I105" s="50"/>
      <c r="J105" s="50"/>
      <c r="K105" s="50"/>
      <c r="L105" s="50"/>
      <c r="M105" s="107"/>
      <c r="N105" s="107"/>
      <c r="O105" s="50"/>
      <c r="P105" s="52"/>
      <c r="Q105" s="50"/>
      <c r="R105" s="51"/>
      <c r="S105" s="50"/>
      <c r="T105" s="50"/>
      <c r="U105" s="50"/>
    </row>
    <row r="106" ht="12.75" customHeight="1">
      <c r="A106" s="50"/>
      <c r="B106" s="50"/>
      <c r="C106" s="50"/>
      <c r="D106" s="50"/>
      <c r="E106" s="50"/>
      <c r="F106" s="50"/>
      <c r="G106" s="50"/>
      <c r="H106" s="50"/>
      <c r="I106" s="50"/>
      <c r="J106" s="50"/>
      <c r="K106" s="50"/>
      <c r="L106" s="50"/>
      <c r="M106" s="107"/>
      <c r="N106" s="107"/>
      <c r="O106" s="50"/>
      <c r="P106" s="52"/>
      <c r="Q106" s="50"/>
      <c r="R106" s="51"/>
      <c r="S106" s="50"/>
      <c r="T106" s="50"/>
      <c r="U106" s="50"/>
    </row>
    <row r="107" ht="12.75" customHeight="1">
      <c r="A107" s="50"/>
      <c r="B107" s="50"/>
      <c r="C107" s="50"/>
      <c r="D107" s="50"/>
      <c r="E107" s="50"/>
      <c r="F107" s="50"/>
      <c r="G107" s="50"/>
      <c r="H107" s="50"/>
      <c r="I107" s="50"/>
      <c r="J107" s="50"/>
      <c r="K107" s="50"/>
      <c r="L107" s="50"/>
      <c r="M107" s="107"/>
      <c r="N107" s="107"/>
      <c r="O107" s="50"/>
      <c r="P107" s="52"/>
      <c r="Q107" s="50"/>
      <c r="R107" s="51"/>
      <c r="S107" s="50"/>
      <c r="T107" s="50"/>
      <c r="U107" s="50"/>
    </row>
    <row r="108" ht="12.75" customHeight="1">
      <c r="A108" s="50"/>
      <c r="B108" s="50"/>
      <c r="C108" s="50"/>
      <c r="D108" s="50"/>
      <c r="E108" s="50"/>
      <c r="F108" s="50"/>
      <c r="G108" s="50"/>
      <c r="H108" s="50"/>
      <c r="I108" s="50"/>
      <c r="J108" s="50"/>
      <c r="K108" s="50"/>
      <c r="L108" s="50"/>
      <c r="M108" s="107"/>
      <c r="N108" s="107"/>
      <c r="O108" s="50"/>
      <c r="P108" s="52"/>
      <c r="Q108" s="50"/>
      <c r="R108" s="51"/>
      <c r="S108" s="50"/>
      <c r="T108" s="50"/>
      <c r="U108" s="50"/>
    </row>
    <row r="109" ht="12.75" customHeight="1">
      <c r="A109" s="50"/>
      <c r="B109" s="50"/>
      <c r="C109" s="50"/>
      <c r="D109" s="50"/>
      <c r="E109" s="50"/>
      <c r="F109" s="50"/>
      <c r="G109" s="50"/>
      <c r="H109" s="50"/>
      <c r="I109" s="50"/>
      <c r="J109" s="50"/>
      <c r="K109" s="50"/>
      <c r="L109" s="50"/>
      <c r="M109" s="107"/>
      <c r="N109" s="107"/>
      <c r="O109" s="50"/>
      <c r="P109" s="52"/>
      <c r="Q109" s="50"/>
      <c r="R109" s="51"/>
      <c r="S109" s="50"/>
      <c r="T109" s="50"/>
      <c r="U109" s="50"/>
    </row>
    <row r="110" ht="12.75" customHeight="1">
      <c r="A110" s="50"/>
      <c r="B110" s="50"/>
      <c r="C110" s="50"/>
      <c r="D110" s="50"/>
      <c r="E110" s="50"/>
      <c r="F110" s="50"/>
      <c r="G110" s="50"/>
      <c r="H110" s="50"/>
      <c r="I110" s="50"/>
      <c r="J110" s="50"/>
      <c r="K110" s="50"/>
      <c r="L110" s="50"/>
      <c r="M110" s="107"/>
      <c r="N110" s="107"/>
      <c r="O110" s="50"/>
      <c r="P110" s="52"/>
      <c r="Q110" s="50"/>
      <c r="R110" s="51"/>
      <c r="S110" s="50"/>
      <c r="T110" s="50"/>
      <c r="U110" s="50"/>
    </row>
    <row r="111" ht="12.75" customHeight="1">
      <c r="A111" s="50"/>
      <c r="B111" s="50"/>
      <c r="C111" s="50"/>
      <c r="D111" s="50"/>
      <c r="E111" s="50"/>
      <c r="F111" s="50"/>
      <c r="G111" s="50"/>
      <c r="H111" s="50"/>
      <c r="I111" s="50"/>
      <c r="J111" s="50"/>
      <c r="K111" s="50"/>
      <c r="L111" s="50"/>
      <c r="M111" s="107"/>
      <c r="N111" s="107"/>
      <c r="O111" s="50"/>
      <c r="P111" s="52"/>
      <c r="Q111" s="50"/>
      <c r="R111" s="51"/>
      <c r="S111" s="50"/>
      <c r="T111" s="50"/>
      <c r="U111" s="50"/>
    </row>
    <row r="112" ht="12.75" customHeight="1">
      <c r="A112" s="50"/>
      <c r="B112" s="50"/>
      <c r="C112" s="50"/>
      <c r="D112" s="50"/>
      <c r="E112" s="50"/>
      <c r="F112" s="50"/>
      <c r="G112" s="50"/>
      <c r="H112" s="50"/>
      <c r="I112" s="50"/>
      <c r="J112" s="50"/>
      <c r="K112" s="50"/>
      <c r="L112" s="50"/>
      <c r="M112" s="107"/>
      <c r="N112" s="107"/>
      <c r="O112" s="50"/>
      <c r="P112" s="52"/>
      <c r="Q112" s="50"/>
      <c r="R112" s="51"/>
      <c r="S112" s="50"/>
      <c r="T112" s="50"/>
      <c r="U112" s="50"/>
    </row>
    <row r="113" ht="12.75" customHeight="1">
      <c r="A113" s="50"/>
      <c r="B113" s="50"/>
      <c r="C113" s="50"/>
      <c r="D113" s="50"/>
      <c r="E113" s="50"/>
      <c r="F113" s="50"/>
      <c r="G113" s="50"/>
      <c r="H113" s="50"/>
      <c r="I113" s="50"/>
      <c r="J113" s="50"/>
      <c r="K113" s="50"/>
      <c r="L113" s="50"/>
      <c r="M113" s="107"/>
      <c r="N113" s="107"/>
      <c r="O113" s="50"/>
      <c r="P113" s="52"/>
      <c r="Q113" s="50"/>
      <c r="R113" s="51"/>
      <c r="S113" s="50"/>
      <c r="T113" s="50"/>
      <c r="U113" s="50"/>
    </row>
    <row r="114" ht="12.75" customHeight="1">
      <c r="A114" s="50"/>
      <c r="B114" s="50"/>
      <c r="C114" s="50"/>
      <c r="D114" s="50"/>
      <c r="E114" s="50"/>
      <c r="F114" s="50"/>
      <c r="G114" s="50"/>
      <c r="H114" s="50"/>
      <c r="I114" s="50"/>
      <c r="J114" s="50"/>
      <c r="K114" s="50"/>
      <c r="L114" s="50"/>
      <c r="M114" s="107"/>
      <c r="N114" s="107"/>
      <c r="O114" s="50"/>
      <c r="P114" s="52"/>
      <c r="Q114" s="50"/>
      <c r="R114" s="51"/>
      <c r="S114" s="50"/>
      <c r="T114" s="50"/>
      <c r="U114" s="50"/>
    </row>
    <row r="115" ht="12.75" customHeight="1">
      <c r="A115" s="50"/>
      <c r="B115" s="50"/>
      <c r="C115" s="50"/>
      <c r="D115" s="50"/>
      <c r="E115" s="50"/>
      <c r="F115" s="50"/>
      <c r="G115" s="50"/>
      <c r="H115" s="50"/>
      <c r="I115" s="50"/>
      <c r="J115" s="50"/>
      <c r="K115" s="50"/>
      <c r="L115" s="50"/>
      <c r="M115" s="107"/>
      <c r="N115" s="107"/>
      <c r="O115" s="50"/>
      <c r="P115" s="52"/>
      <c r="Q115" s="50"/>
      <c r="R115" s="51"/>
      <c r="S115" s="50"/>
      <c r="T115" s="50"/>
      <c r="U115" s="50"/>
    </row>
    <row r="116" ht="12.75" customHeight="1">
      <c r="A116" s="50"/>
      <c r="B116" s="50"/>
      <c r="C116" s="50"/>
      <c r="D116" s="50"/>
      <c r="E116" s="50"/>
      <c r="F116" s="50"/>
      <c r="G116" s="50"/>
      <c r="H116" s="50"/>
      <c r="I116" s="50"/>
      <c r="J116" s="50"/>
      <c r="K116" s="50"/>
      <c r="L116" s="50"/>
      <c r="M116" s="107"/>
      <c r="N116" s="107"/>
      <c r="O116" s="50"/>
      <c r="P116" s="52"/>
      <c r="Q116" s="50"/>
      <c r="R116" s="51"/>
      <c r="S116" s="50"/>
      <c r="T116" s="50"/>
      <c r="U116" s="50"/>
    </row>
    <row r="117" ht="12.75" customHeight="1">
      <c r="A117" s="50"/>
      <c r="B117" s="50"/>
      <c r="C117" s="50"/>
      <c r="D117" s="50"/>
      <c r="E117" s="50"/>
      <c r="F117" s="50"/>
      <c r="G117" s="50"/>
      <c r="H117" s="50"/>
      <c r="I117" s="50"/>
      <c r="J117" s="50"/>
      <c r="K117" s="50"/>
      <c r="L117" s="50"/>
      <c r="M117" s="107"/>
      <c r="N117" s="107"/>
      <c r="O117" s="50"/>
      <c r="P117" s="52"/>
      <c r="Q117" s="50"/>
      <c r="R117" s="51"/>
      <c r="S117" s="50"/>
      <c r="T117" s="50"/>
      <c r="U117" s="50"/>
    </row>
    <row r="118" ht="12.75" customHeight="1">
      <c r="A118" s="50"/>
      <c r="B118" s="50"/>
      <c r="C118" s="50"/>
      <c r="D118" s="50"/>
      <c r="E118" s="50"/>
      <c r="F118" s="50"/>
      <c r="G118" s="50"/>
      <c r="H118" s="50"/>
      <c r="I118" s="50"/>
      <c r="J118" s="50"/>
      <c r="K118" s="50"/>
      <c r="L118" s="50"/>
      <c r="M118" s="107"/>
      <c r="N118" s="107"/>
      <c r="O118" s="50"/>
      <c r="P118" s="52"/>
      <c r="Q118" s="50"/>
      <c r="R118" s="51"/>
      <c r="S118" s="50"/>
      <c r="T118" s="50"/>
      <c r="U118" s="50"/>
    </row>
    <row r="119" ht="12.75" customHeight="1">
      <c r="A119" s="50"/>
      <c r="B119" s="50"/>
      <c r="C119" s="50"/>
      <c r="D119" s="50"/>
      <c r="E119" s="50"/>
      <c r="F119" s="50"/>
      <c r="G119" s="50"/>
      <c r="H119" s="50"/>
      <c r="I119" s="50"/>
      <c r="J119" s="50"/>
      <c r="K119" s="50"/>
      <c r="L119" s="50"/>
      <c r="M119" s="107"/>
      <c r="N119" s="107"/>
      <c r="O119" s="50"/>
      <c r="P119" s="52"/>
      <c r="Q119" s="50"/>
      <c r="R119" s="51"/>
      <c r="S119" s="50"/>
      <c r="T119" s="50"/>
      <c r="U119" s="50"/>
    </row>
    <row r="120" ht="12.75" customHeight="1">
      <c r="A120" s="50"/>
      <c r="B120" s="50"/>
      <c r="C120" s="50"/>
      <c r="D120" s="50"/>
      <c r="E120" s="50"/>
      <c r="F120" s="50"/>
      <c r="G120" s="50"/>
      <c r="H120" s="50"/>
      <c r="I120" s="50"/>
      <c r="J120" s="50"/>
      <c r="K120" s="50"/>
      <c r="L120" s="50"/>
      <c r="M120" s="107"/>
      <c r="N120" s="107"/>
      <c r="O120" s="50"/>
      <c r="P120" s="52"/>
      <c r="Q120" s="50"/>
      <c r="R120" s="51"/>
      <c r="S120" s="50"/>
      <c r="T120" s="50"/>
      <c r="U120" s="50"/>
    </row>
    <row r="121" ht="12.75" customHeight="1">
      <c r="A121" s="50"/>
      <c r="B121" s="50"/>
      <c r="C121" s="50"/>
      <c r="D121" s="50"/>
      <c r="E121" s="50"/>
      <c r="F121" s="50"/>
      <c r="G121" s="50"/>
      <c r="H121" s="50"/>
      <c r="I121" s="50"/>
      <c r="J121" s="50"/>
      <c r="K121" s="50"/>
      <c r="L121" s="50"/>
      <c r="M121" s="107"/>
      <c r="N121" s="107"/>
      <c r="O121" s="50"/>
      <c r="P121" s="52"/>
      <c r="Q121" s="50"/>
      <c r="R121" s="51"/>
      <c r="S121" s="50"/>
      <c r="T121" s="50"/>
      <c r="U121" s="50"/>
    </row>
    <row r="122" ht="12.75" customHeight="1">
      <c r="A122" s="50"/>
      <c r="B122" s="50"/>
      <c r="C122" s="50"/>
      <c r="D122" s="50"/>
      <c r="E122" s="50"/>
      <c r="F122" s="50"/>
      <c r="G122" s="50"/>
      <c r="H122" s="50"/>
      <c r="I122" s="50"/>
      <c r="J122" s="50"/>
      <c r="K122" s="50"/>
      <c r="L122" s="50"/>
      <c r="M122" s="107"/>
      <c r="N122" s="107"/>
      <c r="O122" s="50"/>
      <c r="P122" s="52"/>
      <c r="Q122" s="50"/>
      <c r="R122" s="51"/>
      <c r="S122" s="50"/>
      <c r="T122" s="50"/>
      <c r="U122" s="50"/>
    </row>
    <row r="123" ht="12.75" customHeight="1">
      <c r="A123" s="50"/>
      <c r="B123" s="50"/>
      <c r="C123" s="50"/>
      <c r="D123" s="50"/>
      <c r="E123" s="50"/>
      <c r="F123" s="50"/>
      <c r="G123" s="50"/>
      <c r="H123" s="50"/>
      <c r="I123" s="50"/>
      <c r="J123" s="50"/>
      <c r="K123" s="50"/>
      <c r="L123" s="50"/>
      <c r="M123" s="107"/>
      <c r="N123" s="107"/>
      <c r="O123" s="50"/>
      <c r="P123" s="52"/>
      <c r="Q123" s="50"/>
      <c r="R123" s="51"/>
      <c r="S123" s="50"/>
      <c r="T123" s="50"/>
      <c r="U123" s="50"/>
    </row>
    <row r="124" ht="12.75" customHeight="1">
      <c r="A124" s="50"/>
      <c r="B124" s="50"/>
      <c r="C124" s="50"/>
      <c r="D124" s="50"/>
      <c r="E124" s="50"/>
      <c r="F124" s="50"/>
      <c r="G124" s="50"/>
      <c r="H124" s="50"/>
      <c r="I124" s="50"/>
      <c r="J124" s="50"/>
      <c r="K124" s="50"/>
      <c r="L124" s="50"/>
      <c r="M124" s="107"/>
      <c r="N124" s="107"/>
      <c r="O124" s="50"/>
      <c r="P124" s="52"/>
      <c r="Q124" s="50"/>
      <c r="R124" s="51"/>
      <c r="S124" s="50"/>
      <c r="T124" s="50"/>
      <c r="U124" s="50"/>
    </row>
    <row r="125" ht="12.75" customHeight="1">
      <c r="A125" s="50"/>
      <c r="B125" s="50"/>
      <c r="C125" s="50"/>
      <c r="D125" s="50"/>
      <c r="E125" s="50"/>
      <c r="F125" s="50"/>
      <c r="G125" s="50"/>
      <c r="H125" s="50"/>
      <c r="I125" s="50"/>
      <c r="J125" s="50"/>
      <c r="K125" s="50"/>
      <c r="L125" s="50"/>
      <c r="M125" s="107"/>
      <c r="N125" s="107"/>
      <c r="O125" s="50"/>
      <c r="P125" s="52"/>
      <c r="Q125" s="50"/>
      <c r="R125" s="51"/>
      <c r="S125" s="50"/>
      <c r="T125" s="50"/>
      <c r="U125" s="50"/>
    </row>
    <row r="126" ht="12.75" customHeight="1">
      <c r="A126" s="50"/>
      <c r="B126" s="50"/>
      <c r="C126" s="50"/>
      <c r="D126" s="50"/>
      <c r="E126" s="50"/>
      <c r="F126" s="50"/>
      <c r="G126" s="50"/>
      <c r="H126" s="50"/>
      <c r="I126" s="50"/>
      <c r="J126" s="50"/>
      <c r="K126" s="50"/>
      <c r="L126" s="50"/>
      <c r="M126" s="107"/>
      <c r="N126" s="107"/>
      <c r="O126" s="50"/>
      <c r="P126" s="52"/>
      <c r="Q126" s="50"/>
      <c r="R126" s="51"/>
      <c r="S126" s="50"/>
      <c r="T126" s="50"/>
      <c r="U126" s="50"/>
    </row>
    <row r="127" ht="12.75" customHeight="1">
      <c r="A127" s="50"/>
      <c r="B127" s="50"/>
      <c r="C127" s="50"/>
      <c r="D127" s="50"/>
      <c r="E127" s="50"/>
      <c r="F127" s="50"/>
      <c r="G127" s="50"/>
      <c r="H127" s="50"/>
      <c r="I127" s="50"/>
      <c r="J127" s="50"/>
      <c r="K127" s="50"/>
      <c r="L127" s="50"/>
      <c r="M127" s="107"/>
      <c r="N127" s="107"/>
      <c r="O127" s="50"/>
      <c r="P127" s="52"/>
      <c r="Q127" s="50"/>
      <c r="R127" s="51"/>
      <c r="S127" s="50"/>
      <c r="T127" s="50"/>
      <c r="U127" s="50"/>
    </row>
    <row r="128" ht="12.75" customHeight="1">
      <c r="A128" s="50"/>
      <c r="B128" s="50"/>
      <c r="C128" s="50"/>
      <c r="D128" s="50"/>
      <c r="E128" s="50"/>
      <c r="F128" s="50"/>
      <c r="G128" s="50"/>
      <c r="H128" s="50"/>
      <c r="I128" s="50"/>
      <c r="J128" s="50"/>
      <c r="K128" s="50"/>
      <c r="L128" s="50"/>
      <c r="M128" s="107"/>
      <c r="N128" s="107"/>
      <c r="O128" s="50"/>
      <c r="P128" s="52"/>
      <c r="Q128" s="50"/>
      <c r="R128" s="51"/>
      <c r="S128" s="50"/>
      <c r="T128" s="50"/>
      <c r="U128" s="50"/>
    </row>
    <row r="129" ht="12.75" customHeight="1">
      <c r="A129" s="50"/>
      <c r="B129" s="50"/>
      <c r="C129" s="50"/>
      <c r="D129" s="50"/>
      <c r="E129" s="50"/>
      <c r="F129" s="50"/>
      <c r="G129" s="50"/>
      <c r="H129" s="50"/>
      <c r="I129" s="50"/>
      <c r="J129" s="50"/>
      <c r="K129" s="50"/>
      <c r="L129" s="50"/>
      <c r="M129" s="107"/>
      <c r="N129" s="107"/>
      <c r="O129" s="50"/>
      <c r="P129" s="52"/>
      <c r="Q129" s="50"/>
      <c r="R129" s="51"/>
      <c r="S129" s="50"/>
      <c r="T129" s="50"/>
      <c r="U129" s="50"/>
    </row>
    <row r="130" ht="12.75" customHeight="1">
      <c r="A130" s="50"/>
      <c r="B130" s="50"/>
      <c r="C130" s="50"/>
      <c r="D130" s="50"/>
      <c r="E130" s="50"/>
      <c r="F130" s="50"/>
      <c r="G130" s="50"/>
      <c r="H130" s="50"/>
      <c r="I130" s="50"/>
      <c r="J130" s="50"/>
      <c r="K130" s="50"/>
      <c r="L130" s="50"/>
      <c r="M130" s="107"/>
      <c r="N130" s="107"/>
      <c r="O130" s="50"/>
      <c r="P130" s="52"/>
      <c r="Q130" s="50"/>
      <c r="R130" s="51"/>
      <c r="S130" s="50"/>
      <c r="T130" s="50"/>
      <c r="U130" s="50"/>
    </row>
    <row r="131" ht="12.75" customHeight="1">
      <c r="A131" s="50"/>
      <c r="B131" s="50"/>
      <c r="C131" s="50"/>
      <c r="D131" s="50"/>
      <c r="E131" s="50"/>
      <c r="F131" s="50"/>
      <c r="G131" s="50"/>
      <c r="H131" s="50"/>
      <c r="I131" s="50"/>
      <c r="J131" s="50"/>
      <c r="K131" s="50"/>
      <c r="L131" s="50"/>
      <c r="M131" s="107"/>
      <c r="N131" s="107"/>
      <c r="O131" s="50"/>
      <c r="P131" s="52"/>
      <c r="Q131" s="50"/>
      <c r="R131" s="51"/>
      <c r="S131" s="50"/>
      <c r="T131" s="50"/>
      <c r="U131" s="50"/>
    </row>
    <row r="132" ht="12.75" customHeight="1">
      <c r="A132" s="50"/>
      <c r="B132" s="50"/>
      <c r="C132" s="50"/>
      <c r="D132" s="50"/>
      <c r="E132" s="50"/>
      <c r="F132" s="50"/>
      <c r="G132" s="50"/>
      <c r="H132" s="50"/>
      <c r="I132" s="50"/>
      <c r="J132" s="50"/>
      <c r="K132" s="50"/>
      <c r="L132" s="50"/>
      <c r="M132" s="107"/>
      <c r="N132" s="107"/>
      <c r="O132" s="50"/>
      <c r="P132" s="52"/>
      <c r="Q132" s="50"/>
      <c r="R132" s="51"/>
      <c r="S132" s="50"/>
      <c r="T132" s="50"/>
      <c r="U132" s="50"/>
    </row>
    <row r="133" ht="12.75" customHeight="1">
      <c r="A133" s="50"/>
      <c r="B133" s="50"/>
      <c r="C133" s="50"/>
      <c r="D133" s="50"/>
      <c r="E133" s="50"/>
      <c r="F133" s="50"/>
      <c r="G133" s="50"/>
      <c r="H133" s="50"/>
      <c r="I133" s="50"/>
      <c r="J133" s="50"/>
      <c r="K133" s="50"/>
      <c r="L133" s="50"/>
      <c r="M133" s="107"/>
      <c r="N133" s="107"/>
      <c r="O133" s="50"/>
      <c r="P133" s="52"/>
      <c r="Q133" s="50"/>
      <c r="R133" s="51"/>
      <c r="S133" s="50"/>
      <c r="T133" s="50"/>
      <c r="U133" s="50"/>
    </row>
    <row r="134" ht="12.75" customHeight="1">
      <c r="A134" s="50"/>
      <c r="B134" s="50"/>
      <c r="C134" s="50"/>
      <c r="D134" s="50"/>
      <c r="E134" s="50"/>
      <c r="F134" s="50"/>
      <c r="G134" s="50"/>
      <c r="H134" s="50"/>
      <c r="I134" s="50"/>
      <c r="J134" s="50"/>
      <c r="K134" s="50"/>
      <c r="L134" s="50"/>
      <c r="M134" s="107"/>
      <c r="N134" s="107"/>
      <c r="O134" s="50"/>
      <c r="P134" s="52"/>
      <c r="Q134" s="50"/>
      <c r="R134" s="51"/>
      <c r="S134" s="50"/>
      <c r="T134" s="50"/>
      <c r="U134" s="50"/>
    </row>
    <row r="135" ht="12.75" customHeight="1">
      <c r="A135" s="50"/>
      <c r="B135" s="50"/>
      <c r="C135" s="50"/>
      <c r="D135" s="50"/>
      <c r="E135" s="50"/>
      <c r="F135" s="50"/>
      <c r="G135" s="50"/>
      <c r="H135" s="50"/>
      <c r="I135" s="50"/>
      <c r="J135" s="50"/>
      <c r="K135" s="50"/>
      <c r="L135" s="50"/>
      <c r="M135" s="107"/>
      <c r="N135" s="107"/>
      <c r="O135" s="50"/>
      <c r="P135" s="52"/>
      <c r="Q135" s="50"/>
      <c r="R135" s="51"/>
      <c r="S135" s="50"/>
      <c r="T135" s="50"/>
      <c r="U135" s="50"/>
    </row>
    <row r="136" ht="12.75" customHeight="1">
      <c r="A136" s="50"/>
      <c r="B136" s="50"/>
      <c r="C136" s="50"/>
      <c r="D136" s="50"/>
      <c r="E136" s="50"/>
      <c r="F136" s="50"/>
      <c r="G136" s="50"/>
      <c r="H136" s="50"/>
      <c r="I136" s="50"/>
      <c r="J136" s="50"/>
      <c r="K136" s="50"/>
      <c r="L136" s="50"/>
      <c r="M136" s="107"/>
      <c r="N136" s="107"/>
      <c r="O136" s="50"/>
      <c r="P136" s="52"/>
      <c r="Q136" s="50"/>
      <c r="R136" s="51"/>
      <c r="S136" s="50"/>
      <c r="T136" s="50"/>
      <c r="U136" s="50"/>
    </row>
    <row r="137" ht="12.75" customHeight="1">
      <c r="A137" s="50"/>
      <c r="B137" s="50"/>
      <c r="C137" s="50"/>
      <c r="D137" s="50"/>
      <c r="E137" s="50"/>
      <c r="F137" s="50"/>
      <c r="G137" s="50"/>
      <c r="H137" s="50"/>
      <c r="I137" s="50"/>
      <c r="J137" s="50"/>
      <c r="K137" s="50"/>
      <c r="L137" s="50"/>
      <c r="M137" s="107"/>
      <c r="N137" s="107"/>
      <c r="O137" s="50"/>
      <c r="P137" s="52"/>
      <c r="Q137" s="50"/>
      <c r="R137" s="51"/>
      <c r="S137" s="50"/>
      <c r="T137" s="50"/>
      <c r="U137" s="50"/>
    </row>
    <row r="138" ht="12.75" customHeight="1">
      <c r="A138" s="50"/>
      <c r="B138" s="50"/>
      <c r="C138" s="50"/>
      <c r="D138" s="50"/>
      <c r="E138" s="50"/>
      <c r="F138" s="50"/>
      <c r="G138" s="50"/>
      <c r="H138" s="50"/>
      <c r="I138" s="50"/>
      <c r="J138" s="50"/>
      <c r="K138" s="50"/>
      <c r="L138" s="50"/>
      <c r="M138" s="107"/>
      <c r="N138" s="107"/>
      <c r="O138" s="50"/>
      <c r="P138" s="52"/>
      <c r="Q138" s="50"/>
      <c r="R138" s="51"/>
      <c r="S138" s="50"/>
      <c r="T138" s="50"/>
      <c r="U138" s="50"/>
    </row>
    <row r="139" ht="12.75" customHeight="1">
      <c r="A139" s="50"/>
      <c r="B139" s="50"/>
      <c r="C139" s="50"/>
      <c r="D139" s="50"/>
      <c r="E139" s="50"/>
      <c r="F139" s="50"/>
      <c r="G139" s="50"/>
      <c r="H139" s="50"/>
      <c r="I139" s="50"/>
      <c r="J139" s="50"/>
      <c r="K139" s="50"/>
      <c r="L139" s="50"/>
      <c r="M139" s="107"/>
      <c r="N139" s="107"/>
      <c r="O139" s="50"/>
      <c r="P139" s="52"/>
      <c r="Q139" s="50"/>
      <c r="R139" s="51"/>
      <c r="S139" s="50"/>
      <c r="T139" s="50"/>
      <c r="U139" s="50"/>
    </row>
    <row r="140" ht="12.75" customHeight="1">
      <c r="A140" s="50"/>
      <c r="B140" s="50"/>
      <c r="C140" s="50"/>
      <c r="D140" s="50"/>
      <c r="E140" s="50"/>
      <c r="F140" s="50"/>
      <c r="G140" s="50"/>
      <c r="H140" s="50"/>
      <c r="I140" s="50"/>
      <c r="J140" s="50"/>
      <c r="K140" s="50"/>
      <c r="L140" s="50"/>
      <c r="M140" s="107"/>
      <c r="N140" s="107"/>
      <c r="O140" s="50"/>
      <c r="P140" s="52"/>
      <c r="Q140" s="50"/>
      <c r="R140" s="51"/>
      <c r="S140" s="50"/>
      <c r="T140" s="50"/>
      <c r="U140" s="50"/>
    </row>
    <row r="141" ht="12.75" customHeight="1">
      <c r="A141" s="50"/>
      <c r="B141" s="50"/>
      <c r="C141" s="50"/>
      <c r="D141" s="50"/>
      <c r="E141" s="50"/>
      <c r="F141" s="50"/>
      <c r="G141" s="50"/>
      <c r="H141" s="50"/>
      <c r="I141" s="50"/>
      <c r="J141" s="50"/>
      <c r="K141" s="50"/>
      <c r="L141" s="50"/>
      <c r="M141" s="107"/>
      <c r="N141" s="107"/>
      <c r="O141" s="50"/>
      <c r="P141" s="52"/>
      <c r="Q141" s="50"/>
      <c r="R141" s="51"/>
      <c r="S141" s="50"/>
      <c r="T141" s="50"/>
      <c r="U141" s="50"/>
    </row>
    <row r="142" ht="12.75" customHeight="1">
      <c r="A142" s="50"/>
      <c r="B142" s="50"/>
      <c r="C142" s="50"/>
      <c r="D142" s="50"/>
      <c r="E142" s="50"/>
      <c r="F142" s="50"/>
      <c r="G142" s="50"/>
      <c r="H142" s="50"/>
      <c r="I142" s="50"/>
      <c r="J142" s="50"/>
      <c r="K142" s="50"/>
      <c r="L142" s="50"/>
      <c r="M142" s="107"/>
      <c r="N142" s="107"/>
      <c r="O142" s="50"/>
      <c r="P142" s="52"/>
      <c r="Q142" s="50"/>
      <c r="R142" s="51"/>
      <c r="S142" s="50"/>
      <c r="T142" s="50"/>
      <c r="U142" s="50"/>
    </row>
    <row r="143" ht="12.75" customHeight="1">
      <c r="A143" s="50"/>
      <c r="B143" s="50"/>
      <c r="C143" s="50"/>
      <c r="D143" s="50"/>
      <c r="E143" s="50"/>
      <c r="F143" s="50"/>
      <c r="G143" s="50"/>
      <c r="H143" s="50"/>
      <c r="I143" s="50"/>
      <c r="J143" s="50"/>
      <c r="K143" s="50"/>
      <c r="L143" s="50"/>
      <c r="M143" s="107"/>
      <c r="N143" s="107"/>
      <c r="O143" s="50"/>
      <c r="P143" s="52"/>
      <c r="Q143" s="50"/>
      <c r="R143" s="51"/>
      <c r="S143" s="50"/>
      <c r="T143" s="50"/>
      <c r="U143" s="50"/>
    </row>
    <row r="144" ht="12.75" customHeight="1">
      <c r="A144" s="50"/>
      <c r="B144" s="50"/>
      <c r="C144" s="50"/>
      <c r="D144" s="50"/>
      <c r="E144" s="50"/>
      <c r="F144" s="50"/>
      <c r="G144" s="50"/>
      <c r="H144" s="50"/>
      <c r="I144" s="50"/>
      <c r="J144" s="50"/>
      <c r="K144" s="50"/>
      <c r="L144" s="50"/>
      <c r="M144" s="107"/>
      <c r="N144" s="107"/>
      <c r="O144" s="50"/>
      <c r="P144" s="52"/>
      <c r="Q144" s="50"/>
      <c r="R144" s="51"/>
      <c r="S144" s="50"/>
      <c r="T144" s="50"/>
      <c r="U144" s="50"/>
    </row>
    <row r="145" ht="12.75" customHeight="1">
      <c r="A145" s="50"/>
      <c r="B145" s="50"/>
      <c r="C145" s="50"/>
      <c r="D145" s="50"/>
      <c r="E145" s="50"/>
      <c r="F145" s="50"/>
      <c r="G145" s="50"/>
      <c r="H145" s="50"/>
      <c r="I145" s="50"/>
      <c r="J145" s="50"/>
      <c r="K145" s="50"/>
      <c r="L145" s="50"/>
      <c r="M145" s="107"/>
      <c r="N145" s="107"/>
      <c r="O145" s="50"/>
      <c r="P145" s="52"/>
      <c r="Q145" s="50"/>
      <c r="R145" s="51"/>
      <c r="S145" s="50"/>
      <c r="T145" s="50"/>
      <c r="U145" s="50"/>
    </row>
    <row r="146" ht="12.75" customHeight="1">
      <c r="A146" s="50"/>
      <c r="B146" s="50"/>
      <c r="C146" s="50"/>
      <c r="D146" s="50"/>
      <c r="E146" s="50"/>
      <c r="F146" s="50"/>
      <c r="G146" s="50"/>
      <c r="H146" s="50"/>
      <c r="I146" s="50"/>
      <c r="J146" s="50"/>
      <c r="K146" s="50"/>
      <c r="L146" s="50"/>
      <c r="M146" s="107"/>
      <c r="N146" s="107"/>
      <c r="O146" s="50"/>
      <c r="P146" s="52"/>
      <c r="Q146" s="50"/>
      <c r="R146" s="51"/>
      <c r="S146" s="50"/>
      <c r="T146" s="50"/>
      <c r="U146" s="50"/>
    </row>
    <row r="147" ht="12.75" customHeight="1">
      <c r="A147" s="50"/>
      <c r="B147" s="50"/>
      <c r="C147" s="50"/>
      <c r="D147" s="50"/>
      <c r="E147" s="50"/>
      <c r="F147" s="50"/>
      <c r="G147" s="50"/>
      <c r="H147" s="50"/>
      <c r="I147" s="50"/>
      <c r="J147" s="50"/>
      <c r="K147" s="50"/>
      <c r="L147" s="50"/>
      <c r="M147" s="107"/>
      <c r="N147" s="107"/>
      <c r="O147" s="50"/>
      <c r="P147" s="52"/>
      <c r="Q147" s="50"/>
      <c r="R147" s="51"/>
      <c r="S147" s="50"/>
      <c r="T147" s="50"/>
      <c r="U147" s="50"/>
    </row>
    <row r="148" ht="12.75" customHeight="1">
      <c r="A148" s="50"/>
      <c r="B148" s="50"/>
      <c r="C148" s="50"/>
      <c r="D148" s="50"/>
      <c r="E148" s="50"/>
      <c r="F148" s="50"/>
      <c r="G148" s="50"/>
      <c r="H148" s="50"/>
      <c r="I148" s="50"/>
      <c r="J148" s="50"/>
      <c r="K148" s="50"/>
      <c r="L148" s="50"/>
      <c r="M148" s="107"/>
      <c r="N148" s="107"/>
      <c r="O148" s="50"/>
      <c r="P148" s="52"/>
      <c r="Q148" s="50"/>
      <c r="R148" s="51"/>
      <c r="S148" s="50"/>
      <c r="T148" s="50"/>
      <c r="U148" s="50"/>
    </row>
    <row r="149" ht="12.75" customHeight="1">
      <c r="A149" s="50"/>
      <c r="B149" s="50"/>
      <c r="C149" s="50"/>
      <c r="D149" s="50"/>
      <c r="E149" s="50"/>
      <c r="F149" s="50"/>
      <c r="G149" s="50"/>
      <c r="H149" s="50"/>
      <c r="I149" s="50"/>
      <c r="J149" s="50"/>
      <c r="K149" s="50"/>
      <c r="L149" s="50"/>
      <c r="M149" s="107"/>
      <c r="N149" s="107"/>
      <c r="O149" s="50"/>
      <c r="P149" s="52"/>
      <c r="Q149" s="50"/>
      <c r="R149" s="51"/>
      <c r="S149" s="50"/>
      <c r="T149" s="50"/>
      <c r="U149" s="50"/>
    </row>
    <row r="150" ht="12.75" customHeight="1">
      <c r="A150" s="50"/>
      <c r="B150" s="50"/>
      <c r="C150" s="50"/>
      <c r="D150" s="50"/>
      <c r="E150" s="50"/>
      <c r="F150" s="50"/>
      <c r="G150" s="50"/>
      <c r="H150" s="50"/>
      <c r="I150" s="50"/>
      <c r="J150" s="50"/>
      <c r="K150" s="50"/>
      <c r="L150" s="50"/>
      <c r="M150" s="107"/>
      <c r="N150" s="107"/>
      <c r="O150" s="50"/>
      <c r="P150" s="52"/>
      <c r="Q150" s="50"/>
      <c r="R150" s="51"/>
      <c r="S150" s="50"/>
      <c r="T150" s="50"/>
      <c r="U150" s="50"/>
    </row>
    <row r="151" ht="12.75" customHeight="1">
      <c r="A151" s="50"/>
      <c r="B151" s="50"/>
      <c r="C151" s="50"/>
      <c r="D151" s="50"/>
      <c r="E151" s="50"/>
      <c r="F151" s="50"/>
      <c r="G151" s="50"/>
      <c r="H151" s="50"/>
      <c r="I151" s="50"/>
      <c r="J151" s="50"/>
      <c r="K151" s="50"/>
      <c r="L151" s="50"/>
      <c r="M151" s="107"/>
      <c r="N151" s="107"/>
      <c r="O151" s="50"/>
      <c r="P151" s="52"/>
      <c r="Q151" s="50"/>
      <c r="R151" s="51"/>
      <c r="S151" s="50"/>
      <c r="T151" s="50"/>
      <c r="U151" s="50"/>
    </row>
    <row r="152" ht="12.75" customHeight="1">
      <c r="A152" s="50"/>
      <c r="B152" s="50"/>
      <c r="C152" s="50"/>
      <c r="D152" s="50"/>
      <c r="E152" s="50"/>
      <c r="F152" s="50"/>
      <c r="G152" s="50"/>
      <c r="H152" s="50"/>
      <c r="I152" s="50"/>
      <c r="J152" s="50"/>
      <c r="K152" s="50"/>
      <c r="L152" s="50"/>
      <c r="M152" s="107"/>
      <c r="N152" s="107"/>
      <c r="O152" s="50"/>
      <c r="P152" s="52"/>
      <c r="Q152" s="50"/>
      <c r="R152" s="51"/>
      <c r="S152" s="50"/>
      <c r="T152" s="50"/>
      <c r="U152" s="50"/>
    </row>
    <row r="153" ht="12.75" customHeight="1">
      <c r="A153" s="50"/>
      <c r="B153" s="50"/>
      <c r="C153" s="50"/>
      <c r="D153" s="50"/>
      <c r="E153" s="50"/>
      <c r="F153" s="50"/>
      <c r="G153" s="50"/>
      <c r="H153" s="50"/>
      <c r="I153" s="50"/>
      <c r="J153" s="50"/>
      <c r="K153" s="50"/>
      <c r="L153" s="50"/>
      <c r="M153" s="107"/>
      <c r="N153" s="107"/>
      <c r="O153" s="50"/>
      <c r="P153" s="52"/>
      <c r="Q153" s="50"/>
      <c r="R153" s="51"/>
      <c r="S153" s="50"/>
      <c r="T153" s="50"/>
      <c r="U153" s="50"/>
    </row>
    <row r="154" ht="12.75" customHeight="1">
      <c r="A154" s="50"/>
      <c r="B154" s="50"/>
      <c r="C154" s="50"/>
      <c r="D154" s="50"/>
      <c r="E154" s="50"/>
      <c r="F154" s="50"/>
      <c r="G154" s="50"/>
      <c r="H154" s="50"/>
      <c r="I154" s="50"/>
      <c r="J154" s="50"/>
      <c r="K154" s="50"/>
      <c r="L154" s="50"/>
      <c r="M154" s="107"/>
      <c r="N154" s="107"/>
      <c r="O154" s="50"/>
      <c r="P154" s="52"/>
      <c r="Q154" s="50"/>
      <c r="R154" s="51"/>
      <c r="S154" s="50"/>
      <c r="T154" s="50"/>
      <c r="U154" s="50"/>
    </row>
    <row r="155" ht="12.75" customHeight="1">
      <c r="A155" s="50"/>
      <c r="B155" s="50"/>
      <c r="C155" s="50"/>
      <c r="D155" s="50"/>
      <c r="E155" s="50"/>
      <c r="F155" s="50"/>
      <c r="G155" s="50"/>
      <c r="H155" s="50"/>
      <c r="I155" s="50"/>
      <c r="J155" s="50"/>
      <c r="K155" s="50"/>
      <c r="L155" s="50"/>
      <c r="M155" s="107"/>
      <c r="N155" s="107"/>
      <c r="O155" s="50"/>
      <c r="P155" s="52"/>
      <c r="Q155" s="50"/>
      <c r="R155" s="51"/>
      <c r="S155" s="50"/>
      <c r="T155" s="50"/>
      <c r="U155" s="50"/>
    </row>
    <row r="156" ht="12.75" customHeight="1">
      <c r="A156" s="50"/>
      <c r="B156" s="50"/>
      <c r="C156" s="50"/>
      <c r="D156" s="50"/>
      <c r="E156" s="50"/>
      <c r="F156" s="50"/>
      <c r="G156" s="50"/>
      <c r="H156" s="50"/>
      <c r="I156" s="50"/>
      <c r="J156" s="50"/>
      <c r="K156" s="50"/>
      <c r="L156" s="50"/>
      <c r="M156" s="107"/>
      <c r="N156" s="107"/>
      <c r="O156" s="50"/>
      <c r="P156" s="52"/>
      <c r="Q156" s="50"/>
      <c r="R156" s="51"/>
      <c r="S156" s="50"/>
      <c r="T156" s="50"/>
      <c r="U156" s="50"/>
    </row>
    <row r="157" ht="12.75" customHeight="1">
      <c r="A157" s="50"/>
      <c r="B157" s="50"/>
      <c r="C157" s="50"/>
      <c r="D157" s="50"/>
      <c r="E157" s="50"/>
      <c r="F157" s="50"/>
      <c r="G157" s="50"/>
      <c r="H157" s="50"/>
      <c r="I157" s="50"/>
      <c r="J157" s="50"/>
      <c r="K157" s="50"/>
      <c r="L157" s="50"/>
      <c r="M157" s="107"/>
      <c r="N157" s="107"/>
      <c r="O157" s="50"/>
      <c r="P157" s="52"/>
      <c r="Q157" s="50"/>
      <c r="R157" s="51"/>
      <c r="S157" s="50"/>
      <c r="T157" s="50"/>
      <c r="U157" s="50"/>
    </row>
    <row r="158" ht="12.75" customHeight="1">
      <c r="A158" s="50"/>
      <c r="B158" s="50"/>
      <c r="C158" s="50"/>
      <c r="D158" s="50"/>
      <c r="E158" s="50"/>
      <c r="F158" s="50"/>
      <c r="G158" s="50"/>
      <c r="H158" s="50"/>
      <c r="I158" s="50"/>
      <c r="J158" s="50"/>
      <c r="K158" s="50"/>
      <c r="L158" s="50"/>
      <c r="M158" s="107"/>
      <c r="N158" s="107"/>
      <c r="O158" s="50"/>
      <c r="P158" s="52"/>
      <c r="Q158" s="50"/>
      <c r="R158" s="51"/>
      <c r="S158" s="50"/>
      <c r="T158" s="50"/>
      <c r="U158" s="50"/>
    </row>
    <row r="159" ht="12.75" customHeight="1">
      <c r="A159" s="50"/>
      <c r="B159" s="50"/>
      <c r="C159" s="50"/>
      <c r="D159" s="50"/>
      <c r="E159" s="50"/>
      <c r="F159" s="50"/>
      <c r="G159" s="50"/>
      <c r="H159" s="50"/>
      <c r="I159" s="50"/>
      <c r="J159" s="50"/>
      <c r="K159" s="50"/>
      <c r="L159" s="50"/>
      <c r="M159" s="107"/>
      <c r="N159" s="107"/>
      <c r="O159" s="50"/>
      <c r="P159" s="52"/>
      <c r="Q159" s="50"/>
      <c r="R159" s="51"/>
      <c r="S159" s="50"/>
      <c r="T159" s="50"/>
      <c r="U159" s="50"/>
    </row>
    <row r="160" ht="12.75" customHeight="1">
      <c r="A160" s="50"/>
      <c r="B160" s="50"/>
      <c r="C160" s="50"/>
      <c r="D160" s="50"/>
      <c r="E160" s="50"/>
      <c r="F160" s="50"/>
      <c r="G160" s="50"/>
      <c r="H160" s="50"/>
      <c r="I160" s="50"/>
      <c r="J160" s="50"/>
      <c r="K160" s="50"/>
      <c r="L160" s="50"/>
      <c r="M160" s="107"/>
      <c r="N160" s="107"/>
      <c r="O160" s="50"/>
      <c r="P160" s="52"/>
      <c r="Q160" s="50"/>
      <c r="R160" s="51"/>
      <c r="S160" s="50"/>
      <c r="T160" s="50"/>
      <c r="U160" s="50"/>
    </row>
    <row r="161" ht="12.75" customHeight="1">
      <c r="A161" s="50"/>
      <c r="B161" s="50"/>
      <c r="C161" s="50"/>
      <c r="D161" s="50"/>
      <c r="E161" s="50"/>
      <c r="F161" s="50"/>
      <c r="G161" s="50"/>
      <c r="H161" s="50"/>
      <c r="I161" s="50"/>
      <c r="J161" s="50"/>
      <c r="K161" s="50"/>
      <c r="L161" s="50"/>
      <c r="M161" s="107"/>
      <c r="N161" s="107"/>
      <c r="O161" s="50"/>
      <c r="P161" s="52"/>
      <c r="Q161" s="50"/>
      <c r="R161" s="51"/>
      <c r="S161" s="50"/>
      <c r="T161" s="50"/>
      <c r="U161" s="50"/>
    </row>
    <row r="162" ht="12.75" customHeight="1">
      <c r="A162" s="50"/>
      <c r="B162" s="50"/>
      <c r="C162" s="50"/>
      <c r="D162" s="50"/>
      <c r="E162" s="50"/>
      <c r="F162" s="50"/>
      <c r="G162" s="50"/>
      <c r="H162" s="50"/>
      <c r="I162" s="50"/>
      <c r="J162" s="50"/>
      <c r="K162" s="50"/>
      <c r="L162" s="50"/>
      <c r="M162" s="107"/>
      <c r="N162" s="107"/>
      <c r="O162" s="50"/>
      <c r="P162" s="52"/>
      <c r="Q162" s="50"/>
      <c r="R162" s="51"/>
      <c r="S162" s="50"/>
      <c r="T162" s="50"/>
      <c r="U162" s="50"/>
    </row>
    <row r="163" ht="12.75" customHeight="1">
      <c r="A163" s="50"/>
      <c r="B163" s="50"/>
      <c r="C163" s="50"/>
      <c r="D163" s="50"/>
      <c r="E163" s="50"/>
      <c r="F163" s="50"/>
      <c r="G163" s="50"/>
      <c r="H163" s="50"/>
      <c r="I163" s="50"/>
      <c r="J163" s="50"/>
      <c r="K163" s="50"/>
      <c r="L163" s="50"/>
      <c r="M163" s="107"/>
      <c r="N163" s="107"/>
      <c r="O163" s="50"/>
      <c r="P163" s="52"/>
      <c r="Q163" s="50"/>
      <c r="R163" s="51"/>
      <c r="S163" s="50"/>
      <c r="T163" s="50"/>
      <c r="U163" s="50"/>
    </row>
    <row r="164" ht="12.75" customHeight="1">
      <c r="A164" s="50"/>
      <c r="B164" s="50"/>
      <c r="C164" s="50"/>
      <c r="D164" s="50"/>
      <c r="E164" s="50"/>
      <c r="F164" s="50"/>
      <c r="G164" s="50"/>
      <c r="H164" s="50"/>
      <c r="I164" s="50"/>
      <c r="J164" s="50"/>
      <c r="K164" s="50"/>
      <c r="L164" s="50"/>
      <c r="M164" s="107"/>
      <c r="N164" s="107"/>
      <c r="O164" s="50"/>
      <c r="P164" s="52"/>
      <c r="Q164" s="50"/>
      <c r="R164" s="51"/>
      <c r="S164" s="50"/>
      <c r="T164" s="50"/>
      <c r="U164" s="50"/>
    </row>
    <row r="165" ht="12.75" customHeight="1">
      <c r="A165" s="50"/>
      <c r="B165" s="50"/>
      <c r="C165" s="50"/>
      <c r="D165" s="50"/>
      <c r="E165" s="50"/>
      <c r="F165" s="50"/>
      <c r="G165" s="50"/>
      <c r="H165" s="50"/>
      <c r="I165" s="50"/>
      <c r="J165" s="50"/>
      <c r="K165" s="50"/>
      <c r="L165" s="50"/>
      <c r="M165" s="107"/>
      <c r="N165" s="107"/>
      <c r="O165" s="50"/>
      <c r="P165" s="52"/>
      <c r="Q165" s="50"/>
      <c r="R165" s="51"/>
      <c r="S165" s="50"/>
      <c r="T165" s="50"/>
      <c r="U165" s="50"/>
    </row>
    <row r="166" ht="12.75" customHeight="1">
      <c r="A166" s="50"/>
      <c r="B166" s="50"/>
      <c r="C166" s="50"/>
      <c r="D166" s="50"/>
      <c r="E166" s="50"/>
      <c r="F166" s="50"/>
      <c r="G166" s="50"/>
      <c r="H166" s="50"/>
      <c r="I166" s="50"/>
      <c r="J166" s="50"/>
      <c r="K166" s="50"/>
      <c r="L166" s="50"/>
      <c r="M166" s="107"/>
      <c r="N166" s="107"/>
      <c r="O166" s="50"/>
      <c r="P166" s="52"/>
      <c r="Q166" s="50"/>
      <c r="R166" s="51"/>
      <c r="S166" s="50"/>
      <c r="T166" s="50"/>
      <c r="U166" s="50"/>
    </row>
    <row r="167" ht="12.75" customHeight="1">
      <c r="A167" s="50"/>
      <c r="B167" s="50"/>
      <c r="C167" s="50"/>
      <c r="D167" s="50"/>
      <c r="E167" s="50"/>
      <c r="F167" s="50"/>
      <c r="G167" s="50"/>
      <c r="H167" s="50"/>
      <c r="I167" s="50"/>
      <c r="J167" s="50"/>
      <c r="K167" s="50"/>
      <c r="L167" s="50"/>
      <c r="M167" s="107"/>
      <c r="N167" s="107"/>
      <c r="O167" s="50"/>
      <c r="P167" s="52"/>
      <c r="Q167" s="50"/>
      <c r="R167" s="51"/>
      <c r="S167" s="50"/>
      <c r="T167" s="50"/>
      <c r="U167" s="50"/>
    </row>
    <row r="168" ht="12.75" customHeight="1">
      <c r="A168" s="50"/>
      <c r="B168" s="50"/>
      <c r="C168" s="50"/>
      <c r="D168" s="50"/>
      <c r="E168" s="50"/>
      <c r="F168" s="50"/>
      <c r="G168" s="50"/>
      <c r="H168" s="50"/>
      <c r="I168" s="50"/>
      <c r="J168" s="50"/>
      <c r="K168" s="50"/>
      <c r="L168" s="50"/>
      <c r="M168" s="107"/>
      <c r="N168" s="107"/>
      <c r="O168" s="50"/>
      <c r="P168" s="52"/>
      <c r="Q168" s="50"/>
      <c r="R168" s="51"/>
      <c r="S168" s="50"/>
      <c r="T168" s="50"/>
      <c r="U168" s="50"/>
    </row>
    <row r="169" ht="12.75" customHeight="1">
      <c r="A169" s="50"/>
      <c r="B169" s="50"/>
      <c r="C169" s="50"/>
      <c r="D169" s="50"/>
      <c r="E169" s="50"/>
      <c r="F169" s="50"/>
      <c r="G169" s="50"/>
      <c r="H169" s="50"/>
      <c r="I169" s="50"/>
      <c r="J169" s="50"/>
      <c r="K169" s="50"/>
      <c r="L169" s="50"/>
      <c r="M169" s="107"/>
      <c r="N169" s="107"/>
      <c r="O169" s="50"/>
      <c r="P169" s="52"/>
      <c r="Q169" s="50"/>
      <c r="R169" s="51"/>
      <c r="S169" s="50"/>
      <c r="T169" s="50"/>
      <c r="U169" s="50"/>
    </row>
    <row r="170" ht="12.75" customHeight="1">
      <c r="A170" s="50"/>
      <c r="B170" s="50"/>
      <c r="C170" s="50"/>
      <c r="D170" s="50"/>
      <c r="E170" s="50"/>
      <c r="F170" s="50"/>
      <c r="G170" s="50"/>
      <c r="H170" s="50"/>
      <c r="I170" s="50"/>
      <c r="J170" s="50"/>
      <c r="K170" s="50"/>
      <c r="L170" s="50"/>
      <c r="M170" s="107"/>
      <c r="N170" s="107"/>
      <c r="O170" s="50"/>
      <c r="P170" s="52"/>
      <c r="Q170" s="50"/>
      <c r="R170" s="51"/>
      <c r="S170" s="50"/>
      <c r="T170" s="50"/>
      <c r="U170" s="50"/>
    </row>
    <row r="171" ht="12.75" customHeight="1">
      <c r="A171" s="50"/>
      <c r="B171" s="50"/>
      <c r="C171" s="50"/>
      <c r="D171" s="50"/>
      <c r="E171" s="50"/>
      <c r="F171" s="50"/>
      <c r="G171" s="50"/>
      <c r="H171" s="50"/>
      <c r="I171" s="50"/>
      <c r="J171" s="50"/>
      <c r="K171" s="50"/>
      <c r="L171" s="50"/>
      <c r="M171" s="107"/>
      <c r="N171" s="107"/>
      <c r="O171" s="50"/>
      <c r="P171" s="52"/>
      <c r="Q171" s="50"/>
      <c r="R171" s="51"/>
      <c r="S171" s="50"/>
      <c r="T171" s="50"/>
      <c r="U171" s="50"/>
    </row>
    <row r="172" ht="12.75" customHeight="1">
      <c r="A172" s="50"/>
      <c r="B172" s="50"/>
      <c r="C172" s="50"/>
      <c r="D172" s="50"/>
      <c r="E172" s="50"/>
      <c r="F172" s="50"/>
      <c r="G172" s="50"/>
      <c r="H172" s="50"/>
      <c r="I172" s="50"/>
      <c r="J172" s="50"/>
      <c r="K172" s="50"/>
      <c r="L172" s="50"/>
      <c r="M172" s="107"/>
      <c r="N172" s="107"/>
      <c r="O172" s="50"/>
      <c r="P172" s="52"/>
      <c r="Q172" s="50"/>
      <c r="R172" s="51"/>
      <c r="S172" s="50"/>
      <c r="T172" s="50"/>
      <c r="U172" s="50"/>
    </row>
    <row r="173" ht="12.75" customHeight="1">
      <c r="A173" s="50"/>
      <c r="B173" s="50"/>
      <c r="C173" s="50"/>
      <c r="D173" s="50"/>
      <c r="E173" s="50"/>
      <c r="F173" s="50"/>
      <c r="G173" s="50"/>
      <c r="H173" s="50"/>
      <c r="I173" s="50"/>
      <c r="J173" s="50"/>
      <c r="K173" s="50"/>
      <c r="L173" s="50"/>
      <c r="M173" s="107"/>
      <c r="N173" s="107"/>
      <c r="O173" s="50"/>
      <c r="P173" s="52"/>
      <c r="Q173" s="50"/>
      <c r="R173" s="51"/>
      <c r="S173" s="50"/>
      <c r="T173" s="50"/>
      <c r="U173" s="50"/>
    </row>
    <row r="174" ht="12.75" customHeight="1">
      <c r="A174" s="50"/>
      <c r="B174" s="50"/>
      <c r="C174" s="50"/>
      <c r="D174" s="50"/>
      <c r="E174" s="50"/>
      <c r="F174" s="50"/>
      <c r="G174" s="50"/>
      <c r="H174" s="50"/>
      <c r="I174" s="50"/>
      <c r="J174" s="50"/>
      <c r="K174" s="50"/>
      <c r="L174" s="50"/>
      <c r="M174" s="107"/>
      <c r="N174" s="107"/>
      <c r="O174" s="50"/>
      <c r="P174" s="52"/>
      <c r="Q174" s="50"/>
      <c r="R174" s="51"/>
      <c r="S174" s="50"/>
      <c r="T174" s="50"/>
      <c r="U174" s="50"/>
    </row>
    <row r="175" ht="12.75" customHeight="1">
      <c r="A175" s="50"/>
      <c r="B175" s="50"/>
      <c r="C175" s="50"/>
      <c r="D175" s="50"/>
      <c r="E175" s="50"/>
      <c r="F175" s="50"/>
      <c r="G175" s="50"/>
      <c r="H175" s="50"/>
      <c r="I175" s="50"/>
      <c r="J175" s="50"/>
      <c r="K175" s="50"/>
      <c r="L175" s="50"/>
      <c r="M175" s="107"/>
      <c r="N175" s="107"/>
      <c r="O175" s="50"/>
      <c r="P175" s="52"/>
      <c r="Q175" s="50"/>
      <c r="R175" s="51"/>
      <c r="S175" s="50"/>
      <c r="T175" s="50"/>
      <c r="U175" s="50"/>
    </row>
    <row r="176" ht="12.75" customHeight="1">
      <c r="A176" s="50"/>
      <c r="B176" s="50"/>
      <c r="C176" s="50"/>
      <c r="D176" s="50"/>
      <c r="E176" s="50"/>
      <c r="F176" s="50"/>
      <c r="G176" s="50"/>
      <c r="H176" s="50"/>
      <c r="I176" s="50"/>
      <c r="J176" s="50"/>
      <c r="K176" s="50"/>
      <c r="L176" s="50"/>
      <c r="M176" s="107"/>
      <c r="N176" s="107"/>
      <c r="O176" s="50"/>
      <c r="P176" s="52"/>
      <c r="Q176" s="50"/>
      <c r="R176" s="51"/>
      <c r="S176" s="50"/>
      <c r="T176" s="50"/>
      <c r="U176" s="50"/>
    </row>
    <row r="177" ht="12.75" customHeight="1">
      <c r="A177" s="50"/>
      <c r="B177" s="50"/>
      <c r="C177" s="50"/>
      <c r="D177" s="50"/>
      <c r="E177" s="50"/>
      <c r="F177" s="50"/>
      <c r="G177" s="50"/>
      <c r="H177" s="50"/>
      <c r="I177" s="50"/>
      <c r="J177" s="50"/>
      <c r="K177" s="50"/>
      <c r="L177" s="50"/>
      <c r="M177" s="107"/>
      <c r="N177" s="107"/>
      <c r="O177" s="50"/>
      <c r="P177" s="52"/>
      <c r="Q177" s="50"/>
      <c r="R177" s="51"/>
      <c r="S177" s="50"/>
      <c r="T177" s="50"/>
      <c r="U177" s="50"/>
    </row>
    <row r="178" ht="12.75" customHeight="1">
      <c r="A178" s="50"/>
      <c r="B178" s="50"/>
      <c r="C178" s="50"/>
      <c r="D178" s="50"/>
      <c r="E178" s="50"/>
      <c r="F178" s="50"/>
      <c r="G178" s="50"/>
      <c r="H178" s="50"/>
      <c r="I178" s="50"/>
      <c r="J178" s="50"/>
      <c r="K178" s="50"/>
      <c r="L178" s="50"/>
      <c r="M178" s="107"/>
      <c r="N178" s="107"/>
      <c r="O178" s="50"/>
      <c r="P178" s="52"/>
      <c r="Q178" s="50"/>
      <c r="R178" s="51"/>
      <c r="S178" s="50"/>
      <c r="T178" s="50"/>
      <c r="U178" s="50"/>
    </row>
    <row r="179" ht="12.75" customHeight="1">
      <c r="A179" s="50"/>
      <c r="B179" s="50"/>
      <c r="C179" s="50"/>
      <c r="D179" s="50"/>
      <c r="E179" s="50"/>
      <c r="F179" s="50"/>
      <c r="G179" s="50"/>
      <c r="H179" s="50"/>
      <c r="I179" s="50"/>
      <c r="J179" s="50"/>
      <c r="K179" s="50"/>
      <c r="L179" s="50"/>
      <c r="M179" s="107"/>
      <c r="N179" s="107"/>
      <c r="O179" s="50"/>
      <c r="P179" s="52"/>
      <c r="Q179" s="50"/>
      <c r="R179" s="51"/>
      <c r="S179" s="50"/>
      <c r="T179" s="50"/>
      <c r="U179" s="50"/>
    </row>
    <row r="180" ht="12.75" customHeight="1">
      <c r="A180" s="50"/>
      <c r="B180" s="50"/>
      <c r="C180" s="50"/>
      <c r="D180" s="50"/>
      <c r="E180" s="50"/>
      <c r="F180" s="50"/>
      <c r="G180" s="50"/>
      <c r="H180" s="50"/>
      <c r="I180" s="50"/>
      <c r="J180" s="50"/>
      <c r="K180" s="50"/>
      <c r="L180" s="50"/>
      <c r="M180" s="107"/>
      <c r="N180" s="107"/>
      <c r="O180" s="50"/>
      <c r="P180" s="52"/>
      <c r="Q180" s="50"/>
      <c r="R180" s="51"/>
      <c r="S180" s="50"/>
      <c r="T180" s="50"/>
      <c r="U180" s="50"/>
    </row>
    <row r="181" ht="12.75" customHeight="1">
      <c r="A181" s="50"/>
      <c r="B181" s="50"/>
      <c r="C181" s="50"/>
      <c r="D181" s="50"/>
      <c r="E181" s="50"/>
      <c r="F181" s="50"/>
      <c r="G181" s="50"/>
      <c r="H181" s="50"/>
      <c r="I181" s="50"/>
      <c r="J181" s="50"/>
      <c r="K181" s="50"/>
      <c r="L181" s="50"/>
      <c r="M181" s="107"/>
      <c r="N181" s="107"/>
      <c r="O181" s="50"/>
      <c r="P181" s="52"/>
      <c r="Q181" s="50"/>
      <c r="R181" s="51"/>
      <c r="S181" s="50"/>
      <c r="T181" s="50"/>
      <c r="U181" s="50"/>
    </row>
    <row r="182" ht="12.75" customHeight="1">
      <c r="A182" s="50"/>
      <c r="B182" s="50"/>
      <c r="C182" s="50"/>
      <c r="D182" s="50"/>
      <c r="E182" s="50"/>
      <c r="F182" s="50"/>
      <c r="G182" s="50"/>
      <c r="H182" s="50"/>
      <c r="I182" s="50"/>
      <c r="J182" s="50"/>
      <c r="K182" s="50"/>
      <c r="L182" s="50"/>
      <c r="M182" s="107"/>
      <c r="N182" s="107"/>
      <c r="O182" s="50"/>
      <c r="P182" s="52"/>
      <c r="Q182" s="50"/>
      <c r="R182" s="51"/>
      <c r="S182" s="50"/>
      <c r="T182" s="50"/>
      <c r="U182" s="50"/>
    </row>
    <row r="183" ht="12.75" customHeight="1">
      <c r="A183" s="50"/>
      <c r="B183" s="50"/>
      <c r="C183" s="50"/>
      <c r="D183" s="50"/>
      <c r="E183" s="50"/>
      <c r="F183" s="50"/>
      <c r="G183" s="50"/>
      <c r="H183" s="50"/>
      <c r="I183" s="50"/>
      <c r="J183" s="50"/>
      <c r="K183" s="50"/>
      <c r="L183" s="50"/>
      <c r="M183" s="107"/>
      <c r="N183" s="107"/>
      <c r="O183" s="50"/>
      <c r="P183" s="52"/>
      <c r="Q183" s="50"/>
      <c r="R183" s="51"/>
      <c r="S183" s="50"/>
      <c r="T183" s="50"/>
      <c r="U183" s="50"/>
    </row>
    <row r="184" ht="12.75" customHeight="1">
      <c r="A184" s="50"/>
      <c r="B184" s="50"/>
      <c r="C184" s="50"/>
      <c r="D184" s="50"/>
      <c r="E184" s="50"/>
      <c r="F184" s="50"/>
      <c r="G184" s="50"/>
      <c r="H184" s="50"/>
      <c r="I184" s="50"/>
      <c r="J184" s="50"/>
      <c r="K184" s="50"/>
      <c r="L184" s="50"/>
      <c r="M184" s="107"/>
      <c r="N184" s="107"/>
      <c r="O184" s="50"/>
      <c r="P184" s="52"/>
      <c r="Q184" s="50"/>
      <c r="R184" s="51"/>
      <c r="S184" s="50"/>
      <c r="T184" s="50"/>
      <c r="U184" s="50"/>
    </row>
    <row r="185" ht="12.75" customHeight="1">
      <c r="A185" s="50"/>
      <c r="B185" s="50"/>
      <c r="C185" s="50"/>
      <c r="D185" s="50"/>
      <c r="E185" s="50"/>
      <c r="F185" s="50"/>
      <c r="G185" s="50"/>
      <c r="H185" s="50"/>
      <c r="I185" s="50"/>
      <c r="J185" s="50"/>
      <c r="K185" s="50"/>
      <c r="L185" s="50"/>
      <c r="M185" s="107"/>
      <c r="N185" s="107"/>
      <c r="O185" s="50"/>
      <c r="P185" s="52"/>
      <c r="Q185" s="50"/>
      <c r="R185" s="51"/>
      <c r="S185" s="50"/>
      <c r="T185" s="50"/>
      <c r="U185" s="50"/>
    </row>
    <row r="186" ht="12.75" customHeight="1">
      <c r="A186" s="50"/>
      <c r="B186" s="50"/>
      <c r="C186" s="50"/>
      <c r="D186" s="50"/>
      <c r="E186" s="50"/>
      <c r="F186" s="50"/>
      <c r="G186" s="50"/>
      <c r="H186" s="50"/>
      <c r="I186" s="50"/>
      <c r="J186" s="50"/>
      <c r="K186" s="50"/>
      <c r="L186" s="50"/>
      <c r="M186" s="107"/>
      <c r="N186" s="107"/>
      <c r="O186" s="50"/>
      <c r="P186" s="52"/>
      <c r="Q186" s="50"/>
      <c r="R186" s="51"/>
      <c r="S186" s="50"/>
      <c r="T186" s="50"/>
      <c r="U186" s="50"/>
    </row>
    <row r="187" ht="12.75" customHeight="1">
      <c r="A187" s="50"/>
      <c r="B187" s="50"/>
      <c r="C187" s="50"/>
      <c r="D187" s="50"/>
      <c r="E187" s="50"/>
      <c r="F187" s="50"/>
      <c r="G187" s="50"/>
      <c r="H187" s="50"/>
      <c r="I187" s="50"/>
      <c r="J187" s="50"/>
      <c r="K187" s="50"/>
      <c r="L187" s="50"/>
      <c r="M187" s="107"/>
      <c r="N187" s="107"/>
      <c r="O187" s="50"/>
      <c r="P187" s="52"/>
      <c r="Q187" s="50"/>
      <c r="R187" s="51"/>
      <c r="S187" s="50"/>
      <c r="T187" s="50"/>
      <c r="U187" s="50"/>
    </row>
    <row r="188" ht="12.75" customHeight="1">
      <c r="A188" s="50"/>
      <c r="B188" s="50"/>
      <c r="C188" s="50"/>
      <c r="D188" s="50"/>
      <c r="E188" s="50"/>
      <c r="F188" s="50"/>
      <c r="G188" s="50"/>
      <c r="H188" s="50"/>
      <c r="I188" s="50"/>
      <c r="J188" s="50"/>
      <c r="K188" s="50"/>
      <c r="L188" s="50"/>
      <c r="M188" s="107"/>
      <c r="N188" s="107"/>
      <c r="O188" s="50"/>
      <c r="P188" s="52"/>
      <c r="Q188" s="50"/>
      <c r="R188" s="51"/>
      <c r="S188" s="50"/>
      <c r="T188" s="50"/>
      <c r="U188" s="50"/>
    </row>
    <row r="189" ht="12.75" customHeight="1">
      <c r="A189" s="50"/>
      <c r="B189" s="50"/>
      <c r="C189" s="50"/>
      <c r="D189" s="50"/>
      <c r="E189" s="50"/>
      <c r="F189" s="50"/>
      <c r="G189" s="50"/>
      <c r="H189" s="50"/>
      <c r="I189" s="50"/>
      <c r="J189" s="50"/>
      <c r="K189" s="50"/>
      <c r="L189" s="50"/>
      <c r="M189" s="107"/>
      <c r="N189" s="107"/>
      <c r="O189" s="50"/>
      <c r="P189" s="52"/>
      <c r="Q189" s="50"/>
      <c r="R189" s="51"/>
      <c r="S189" s="50"/>
      <c r="T189" s="50"/>
      <c r="U189" s="50"/>
    </row>
    <row r="190" ht="12.75" customHeight="1">
      <c r="A190" s="50"/>
      <c r="B190" s="50"/>
      <c r="C190" s="50"/>
      <c r="D190" s="50"/>
      <c r="E190" s="50"/>
      <c r="F190" s="50"/>
      <c r="G190" s="50"/>
      <c r="H190" s="50"/>
      <c r="I190" s="50"/>
      <c r="J190" s="50"/>
      <c r="K190" s="50"/>
      <c r="L190" s="50"/>
      <c r="M190" s="107"/>
      <c r="N190" s="107"/>
      <c r="O190" s="50"/>
      <c r="P190" s="52"/>
      <c r="Q190" s="50"/>
      <c r="R190" s="51"/>
      <c r="S190" s="50"/>
      <c r="T190" s="50"/>
      <c r="U190" s="50"/>
    </row>
    <row r="191" ht="12.75" customHeight="1">
      <c r="A191" s="50"/>
      <c r="B191" s="50"/>
      <c r="C191" s="50"/>
      <c r="D191" s="50"/>
      <c r="E191" s="50"/>
      <c r="F191" s="50"/>
      <c r="G191" s="50"/>
      <c r="H191" s="50"/>
      <c r="I191" s="50"/>
      <c r="J191" s="50"/>
      <c r="K191" s="50"/>
      <c r="L191" s="50"/>
      <c r="M191" s="107"/>
      <c r="N191" s="107"/>
      <c r="O191" s="50"/>
      <c r="P191" s="52"/>
      <c r="Q191" s="50"/>
      <c r="R191" s="51"/>
      <c r="S191" s="50"/>
      <c r="T191" s="50"/>
      <c r="U191" s="50"/>
    </row>
    <row r="192" ht="12.75" customHeight="1">
      <c r="A192" s="50"/>
      <c r="B192" s="50"/>
      <c r="C192" s="50"/>
      <c r="D192" s="50"/>
      <c r="E192" s="50"/>
      <c r="F192" s="50"/>
      <c r="G192" s="50"/>
      <c r="H192" s="50"/>
      <c r="I192" s="50"/>
      <c r="J192" s="50"/>
      <c r="K192" s="50"/>
      <c r="L192" s="50"/>
      <c r="M192" s="107"/>
      <c r="N192" s="107"/>
      <c r="O192" s="50"/>
      <c r="P192" s="52"/>
      <c r="Q192" s="50"/>
      <c r="R192" s="51"/>
      <c r="S192" s="50"/>
      <c r="T192" s="50"/>
      <c r="U192" s="50"/>
    </row>
    <row r="193" ht="12.75" customHeight="1">
      <c r="A193" s="50"/>
      <c r="B193" s="50"/>
      <c r="C193" s="50"/>
      <c r="D193" s="50"/>
      <c r="E193" s="50"/>
      <c r="F193" s="50"/>
      <c r="G193" s="50"/>
      <c r="H193" s="50"/>
      <c r="I193" s="50"/>
      <c r="J193" s="50"/>
      <c r="K193" s="50"/>
      <c r="L193" s="50"/>
      <c r="M193" s="107"/>
      <c r="N193" s="107"/>
      <c r="O193" s="50"/>
      <c r="P193" s="52"/>
      <c r="Q193" s="50"/>
      <c r="R193" s="51"/>
      <c r="S193" s="50"/>
      <c r="T193" s="50"/>
      <c r="U193" s="50"/>
    </row>
    <row r="194" ht="12.75" customHeight="1">
      <c r="A194" s="50"/>
      <c r="B194" s="50"/>
      <c r="C194" s="50"/>
      <c r="D194" s="50"/>
      <c r="E194" s="50"/>
      <c r="F194" s="50"/>
      <c r="G194" s="50"/>
      <c r="H194" s="50"/>
      <c r="I194" s="50"/>
      <c r="J194" s="50"/>
      <c r="K194" s="50"/>
      <c r="L194" s="50"/>
      <c r="M194" s="107"/>
      <c r="N194" s="107"/>
      <c r="O194" s="50"/>
      <c r="P194" s="52"/>
      <c r="Q194" s="50"/>
      <c r="R194" s="51"/>
      <c r="S194" s="50"/>
      <c r="T194" s="50"/>
      <c r="U194" s="50"/>
    </row>
    <row r="195" ht="12.75" customHeight="1">
      <c r="A195" s="50"/>
      <c r="B195" s="50"/>
      <c r="C195" s="50"/>
      <c r="D195" s="50"/>
      <c r="E195" s="50"/>
      <c r="F195" s="50"/>
      <c r="G195" s="50"/>
      <c r="H195" s="50"/>
      <c r="I195" s="50"/>
      <c r="J195" s="50"/>
      <c r="K195" s="50"/>
      <c r="L195" s="50"/>
      <c r="M195" s="107"/>
      <c r="N195" s="107"/>
      <c r="O195" s="50"/>
      <c r="P195" s="52"/>
      <c r="Q195" s="50"/>
      <c r="R195" s="51"/>
      <c r="S195" s="50"/>
      <c r="T195" s="50"/>
      <c r="U195" s="50"/>
    </row>
    <row r="196" ht="12.75" customHeight="1">
      <c r="A196" s="50"/>
      <c r="B196" s="50"/>
      <c r="C196" s="50"/>
      <c r="D196" s="50"/>
      <c r="E196" s="50"/>
      <c r="F196" s="50"/>
      <c r="G196" s="50"/>
      <c r="H196" s="50"/>
      <c r="I196" s="50"/>
      <c r="J196" s="50"/>
      <c r="K196" s="50"/>
      <c r="L196" s="50"/>
      <c r="M196" s="107"/>
      <c r="N196" s="107"/>
      <c r="O196" s="50"/>
      <c r="P196" s="52"/>
      <c r="Q196" s="50"/>
      <c r="R196" s="51"/>
      <c r="S196" s="50"/>
      <c r="T196" s="50"/>
      <c r="U196" s="50"/>
    </row>
    <row r="197" ht="12.75" customHeight="1">
      <c r="A197" s="50"/>
      <c r="B197" s="50"/>
      <c r="C197" s="50"/>
      <c r="D197" s="50"/>
      <c r="E197" s="50"/>
      <c r="F197" s="50"/>
      <c r="G197" s="50"/>
      <c r="H197" s="50"/>
      <c r="I197" s="50"/>
      <c r="J197" s="50"/>
      <c r="K197" s="50"/>
      <c r="L197" s="50"/>
      <c r="M197" s="107"/>
      <c r="N197" s="107"/>
      <c r="O197" s="50"/>
      <c r="P197" s="52"/>
      <c r="Q197" s="50"/>
      <c r="R197" s="51"/>
      <c r="S197" s="50"/>
      <c r="T197" s="50"/>
      <c r="U197" s="50"/>
    </row>
    <row r="198" ht="12.75" customHeight="1">
      <c r="A198" s="50"/>
      <c r="B198" s="50"/>
      <c r="C198" s="50"/>
      <c r="D198" s="50"/>
      <c r="E198" s="50"/>
      <c r="F198" s="50"/>
      <c r="G198" s="50"/>
      <c r="H198" s="50"/>
      <c r="I198" s="50"/>
      <c r="J198" s="50"/>
      <c r="K198" s="50"/>
      <c r="L198" s="50"/>
      <c r="M198" s="107"/>
      <c r="N198" s="107"/>
      <c r="O198" s="50"/>
      <c r="P198" s="52"/>
      <c r="Q198" s="50"/>
      <c r="R198" s="51"/>
      <c r="S198" s="50"/>
      <c r="T198" s="50"/>
      <c r="U198" s="50"/>
    </row>
    <row r="199" ht="12.75" customHeight="1">
      <c r="A199" s="50"/>
      <c r="B199" s="50"/>
      <c r="C199" s="50"/>
      <c r="D199" s="50"/>
      <c r="E199" s="50"/>
      <c r="F199" s="50"/>
      <c r="G199" s="50"/>
      <c r="H199" s="50"/>
      <c r="I199" s="50"/>
      <c r="J199" s="50"/>
      <c r="K199" s="50"/>
      <c r="L199" s="50"/>
      <c r="M199" s="107"/>
      <c r="N199" s="107"/>
      <c r="O199" s="50"/>
      <c r="P199" s="52"/>
      <c r="Q199" s="50"/>
      <c r="R199" s="51"/>
      <c r="S199" s="50"/>
      <c r="T199" s="50"/>
      <c r="U199" s="50"/>
    </row>
    <row r="200" ht="12.75" customHeight="1">
      <c r="A200" s="50"/>
      <c r="B200" s="50"/>
      <c r="C200" s="50"/>
      <c r="D200" s="50"/>
      <c r="E200" s="50"/>
      <c r="F200" s="50"/>
      <c r="G200" s="50"/>
      <c r="H200" s="50"/>
      <c r="I200" s="50"/>
      <c r="J200" s="50"/>
      <c r="K200" s="50"/>
      <c r="L200" s="50"/>
      <c r="M200" s="107"/>
      <c r="N200" s="107"/>
      <c r="O200" s="50"/>
      <c r="P200" s="52"/>
      <c r="Q200" s="50"/>
      <c r="R200" s="51"/>
      <c r="S200" s="50"/>
      <c r="T200" s="50"/>
      <c r="U200" s="50"/>
    </row>
    <row r="201" ht="12.75" customHeight="1">
      <c r="A201" s="50"/>
      <c r="B201" s="50"/>
      <c r="C201" s="50"/>
      <c r="D201" s="50"/>
      <c r="E201" s="50"/>
      <c r="F201" s="50"/>
      <c r="G201" s="50"/>
      <c r="H201" s="50"/>
      <c r="I201" s="50"/>
      <c r="J201" s="50"/>
      <c r="K201" s="50"/>
      <c r="L201" s="50"/>
      <c r="M201" s="107"/>
      <c r="N201" s="107"/>
      <c r="O201" s="50"/>
      <c r="P201" s="52"/>
      <c r="Q201" s="50"/>
      <c r="R201" s="51"/>
      <c r="S201" s="50"/>
      <c r="T201" s="50"/>
      <c r="U201" s="50"/>
    </row>
    <row r="202" ht="12.75" customHeight="1">
      <c r="A202" s="50"/>
      <c r="B202" s="50"/>
      <c r="C202" s="50"/>
      <c r="D202" s="50"/>
      <c r="E202" s="50"/>
      <c r="F202" s="50"/>
      <c r="G202" s="50"/>
      <c r="H202" s="50"/>
      <c r="I202" s="50"/>
      <c r="J202" s="50"/>
      <c r="K202" s="50"/>
      <c r="L202" s="50"/>
      <c r="M202" s="107"/>
      <c r="N202" s="107"/>
      <c r="O202" s="50"/>
      <c r="P202" s="52"/>
      <c r="Q202" s="50"/>
      <c r="R202" s="51"/>
      <c r="S202" s="50"/>
      <c r="T202" s="50"/>
      <c r="U202" s="50"/>
    </row>
    <row r="203" ht="12.75" customHeight="1">
      <c r="A203" s="50"/>
      <c r="B203" s="50"/>
      <c r="C203" s="50"/>
      <c r="D203" s="50"/>
      <c r="E203" s="50"/>
      <c r="F203" s="50"/>
      <c r="G203" s="50"/>
      <c r="H203" s="50"/>
      <c r="I203" s="50"/>
      <c r="J203" s="50"/>
      <c r="K203" s="50"/>
      <c r="L203" s="50"/>
      <c r="M203" s="107"/>
      <c r="N203" s="107"/>
      <c r="O203" s="50"/>
      <c r="P203" s="52"/>
      <c r="Q203" s="50"/>
      <c r="R203" s="51"/>
      <c r="S203" s="50"/>
      <c r="T203" s="50"/>
      <c r="U203" s="50"/>
    </row>
    <row r="204" ht="12.75" customHeight="1">
      <c r="A204" s="50"/>
      <c r="B204" s="50"/>
      <c r="C204" s="50"/>
      <c r="D204" s="50"/>
      <c r="E204" s="50"/>
      <c r="F204" s="50"/>
      <c r="G204" s="50"/>
      <c r="H204" s="50"/>
      <c r="I204" s="50"/>
      <c r="J204" s="50"/>
      <c r="K204" s="50"/>
      <c r="L204" s="50"/>
      <c r="M204" s="107"/>
      <c r="N204" s="107"/>
      <c r="O204" s="50"/>
      <c r="P204" s="52"/>
      <c r="Q204" s="50"/>
      <c r="R204" s="51"/>
      <c r="S204" s="50"/>
      <c r="T204" s="50"/>
      <c r="U204" s="50"/>
    </row>
    <row r="205" ht="12.75" customHeight="1">
      <c r="A205" s="50"/>
      <c r="B205" s="50"/>
      <c r="C205" s="50"/>
      <c r="D205" s="50"/>
      <c r="E205" s="50"/>
      <c r="F205" s="50"/>
      <c r="G205" s="50"/>
      <c r="H205" s="50"/>
      <c r="I205" s="50"/>
      <c r="J205" s="50"/>
      <c r="K205" s="50"/>
      <c r="L205" s="50"/>
      <c r="M205" s="107"/>
      <c r="N205" s="107"/>
      <c r="O205" s="50"/>
      <c r="P205" s="52"/>
      <c r="Q205" s="50"/>
      <c r="R205" s="51"/>
      <c r="S205" s="50"/>
      <c r="T205" s="50"/>
      <c r="U205" s="50"/>
    </row>
    <row r="206" ht="12.75" customHeight="1">
      <c r="A206" s="50"/>
      <c r="B206" s="50"/>
      <c r="C206" s="50"/>
      <c r="D206" s="50"/>
      <c r="E206" s="50"/>
      <c r="F206" s="50"/>
      <c r="G206" s="50"/>
      <c r="H206" s="50"/>
      <c r="I206" s="50"/>
      <c r="J206" s="50"/>
      <c r="K206" s="50"/>
      <c r="L206" s="50"/>
      <c r="M206" s="107"/>
      <c r="N206" s="107"/>
      <c r="O206" s="50"/>
      <c r="P206" s="52"/>
      <c r="Q206" s="50"/>
      <c r="R206" s="51"/>
      <c r="S206" s="50"/>
      <c r="T206" s="50"/>
      <c r="U206" s="50"/>
    </row>
    <row r="207" ht="12.75" customHeight="1">
      <c r="A207" s="50"/>
      <c r="B207" s="50"/>
      <c r="C207" s="50"/>
      <c r="D207" s="50"/>
      <c r="E207" s="50"/>
      <c r="F207" s="50"/>
      <c r="G207" s="50"/>
      <c r="H207" s="50"/>
      <c r="I207" s="50"/>
      <c r="J207" s="50"/>
      <c r="K207" s="50"/>
      <c r="L207" s="50"/>
      <c r="M207" s="107"/>
      <c r="N207" s="107"/>
      <c r="O207" s="50"/>
      <c r="P207" s="52"/>
      <c r="Q207" s="50"/>
      <c r="R207" s="51"/>
      <c r="S207" s="50"/>
      <c r="T207" s="50"/>
      <c r="U207" s="50"/>
    </row>
    <row r="208" ht="12.75" customHeight="1">
      <c r="A208" s="50"/>
      <c r="B208" s="50"/>
      <c r="C208" s="50"/>
      <c r="D208" s="50"/>
      <c r="E208" s="50"/>
      <c r="F208" s="50"/>
      <c r="G208" s="50"/>
      <c r="H208" s="50"/>
      <c r="I208" s="50"/>
      <c r="J208" s="50"/>
      <c r="K208" s="50"/>
      <c r="L208" s="50"/>
      <c r="M208" s="107"/>
      <c r="N208" s="107"/>
      <c r="O208" s="50"/>
      <c r="P208" s="52"/>
      <c r="Q208" s="50"/>
      <c r="R208" s="51"/>
      <c r="S208" s="50"/>
      <c r="T208" s="50"/>
      <c r="U208" s="50"/>
    </row>
    <row r="209" ht="12.75" customHeight="1">
      <c r="A209" s="50"/>
      <c r="B209" s="50"/>
      <c r="C209" s="50"/>
      <c r="D209" s="50"/>
      <c r="E209" s="50"/>
      <c r="F209" s="50"/>
      <c r="G209" s="50"/>
      <c r="H209" s="50"/>
      <c r="I209" s="50"/>
      <c r="J209" s="50"/>
      <c r="K209" s="50"/>
      <c r="L209" s="50"/>
      <c r="M209" s="107"/>
      <c r="N209" s="107"/>
      <c r="O209" s="50"/>
      <c r="P209" s="52"/>
      <c r="Q209" s="50"/>
      <c r="R209" s="51"/>
      <c r="S209" s="50"/>
      <c r="T209" s="50"/>
      <c r="U209" s="50"/>
    </row>
    <row r="210" ht="12.75" customHeight="1">
      <c r="A210" s="50"/>
      <c r="B210" s="50"/>
      <c r="C210" s="50"/>
      <c r="D210" s="50"/>
      <c r="E210" s="50"/>
      <c r="F210" s="50"/>
      <c r="G210" s="50"/>
      <c r="H210" s="50"/>
      <c r="I210" s="50"/>
      <c r="J210" s="50"/>
      <c r="K210" s="50"/>
      <c r="L210" s="50"/>
      <c r="M210" s="107"/>
      <c r="N210" s="107"/>
      <c r="O210" s="50"/>
      <c r="P210" s="52"/>
      <c r="Q210" s="50"/>
      <c r="R210" s="51"/>
      <c r="S210" s="50"/>
      <c r="T210" s="50"/>
      <c r="U210" s="50"/>
    </row>
    <row r="211" ht="12.75" customHeight="1">
      <c r="A211" s="50"/>
      <c r="B211" s="50"/>
      <c r="C211" s="50"/>
      <c r="D211" s="50"/>
      <c r="E211" s="50"/>
      <c r="F211" s="50"/>
      <c r="G211" s="50"/>
      <c r="H211" s="50"/>
      <c r="I211" s="50"/>
      <c r="J211" s="50"/>
      <c r="K211" s="50"/>
      <c r="L211" s="50"/>
      <c r="M211" s="107"/>
      <c r="N211" s="107"/>
      <c r="O211" s="50"/>
      <c r="P211" s="52"/>
      <c r="Q211" s="50"/>
      <c r="R211" s="51"/>
      <c r="S211" s="50"/>
      <c r="T211" s="50"/>
      <c r="U211" s="50"/>
    </row>
    <row r="212" ht="12.75" customHeight="1">
      <c r="A212" s="50"/>
      <c r="B212" s="50"/>
      <c r="C212" s="50"/>
      <c r="D212" s="50"/>
      <c r="E212" s="50"/>
      <c r="F212" s="50"/>
      <c r="G212" s="50"/>
      <c r="H212" s="50"/>
      <c r="I212" s="50"/>
      <c r="J212" s="50"/>
      <c r="K212" s="50"/>
      <c r="L212" s="50"/>
      <c r="M212" s="107"/>
      <c r="N212" s="107"/>
      <c r="O212" s="50"/>
      <c r="P212" s="52"/>
      <c r="Q212" s="50"/>
      <c r="R212" s="51"/>
      <c r="S212" s="50"/>
      <c r="T212" s="50"/>
      <c r="U212" s="50"/>
    </row>
    <row r="213" ht="12.75" customHeight="1">
      <c r="A213" s="50"/>
      <c r="B213" s="50"/>
      <c r="C213" s="50"/>
      <c r="D213" s="50"/>
      <c r="E213" s="50"/>
      <c r="F213" s="50"/>
      <c r="G213" s="50"/>
      <c r="H213" s="50"/>
      <c r="I213" s="50"/>
      <c r="J213" s="50"/>
      <c r="K213" s="50"/>
      <c r="L213" s="50"/>
      <c r="M213" s="107"/>
      <c r="N213" s="107"/>
      <c r="O213" s="50"/>
      <c r="P213" s="52"/>
      <c r="Q213" s="50"/>
      <c r="R213" s="51"/>
      <c r="S213" s="50"/>
      <c r="T213" s="50"/>
      <c r="U213" s="50"/>
    </row>
    <row r="214" ht="12.75" customHeight="1">
      <c r="A214" s="50"/>
      <c r="B214" s="50"/>
      <c r="C214" s="50"/>
      <c r="D214" s="50"/>
      <c r="E214" s="50"/>
      <c r="F214" s="50"/>
      <c r="G214" s="50"/>
      <c r="H214" s="50"/>
      <c r="I214" s="50"/>
      <c r="J214" s="50"/>
      <c r="K214" s="50"/>
      <c r="L214" s="50"/>
      <c r="M214" s="107"/>
      <c r="N214" s="107"/>
      <c r="O214" s="50"/>
      <c r="P214" s="52"/>
      <c r="Q214" s="50"/>
      <c r="R214" s="51"/>
      <c r="S214" s="50"/>
      <c r="T214" s="50"/>
      <c r="U214" s="50"/>
    </row>
    <row r="215" ht="12.75" customHeight="1">
      <c r="A215" s="50"/>
      <c r="B215" s="50"/>
      <c r="C215" s="50"/>
      <c r="D215" s="50"/>
      <c r="E215" s="50"/>
      <c r="F215" s="50"/>
      <c r="G215" s="50"/>
      <c r="H215" s="50"/>
      <c r="I215" s="50"/>
      <c r="J215" s="50"/>
      <c r="K215" s="50"/>
      <c r="L215" s="50"/>
      <c r="M215" s="107"/>
      <c r="N215" s="107"/>
      <c r="O215" s="50"/>
      <c r="P215" s="52"/>
      <c r="Q215" s="50"/>
      <c r="R215" s="51"/>
      <c r="S215" s="50"/>
      <c r="T215" s="50"/>
      <c r="U215" s="50"/>
    </row>
    <row r="216" ht="12.75" customHeight="1">
      <c r="A216" s="50"/>
      <c r="B216" s="50"/>
      <c r="C216" s="50"/>
      <c r="D216" s="50"/>
      <c r="E216" s="50"/>
      <c r="F216" s="50"/>
      <c r="G216" s="50"/>
      <c r="H216" s="50"/>
      <c r="I216" s="50"/>
      <c r="J216" s="50"/>
      <c r="K216" s="50"/>
      <c r="L216" s="50"/>
      <c r="M216" s="107"/>
      <c r="N216" s="107"/>
      <c r="O216" s="50"/>
      <c r="P216" s="52"/>
      <c r="Q216" s="50"/>
      <c r="R216" s="51"/>
      <c r="S216" s="50"/>
      <c r="T216" s="50"/>
      <c r="U216" s="50"/>
    </row>
    <row r="217" ht="12.75" customHeight="1">
      <c r="A217" s="50"/>
      <c r="B217" s="50"/>
      <c r="C217" s="50"/>
      <c r="D217" s="50"/>
      <c r="E217" s="50"/>
      <c r="F217" s="50"/>
      <c r="G217" s="50"/>
      <c r="H217" s="50"/>
      <c r="I217" s="50"/>
      <c r="J217" s="50"/>
      <c r="K217" s="50"/>
      <c r="L217" s="50"/>
      <c r="M217" s="107"/>
      <c r="N217" s="107"/>
      <c r="O217" s="50"/>
      <c r="P217" s="52"/>
      <c r="Q217" s="50"/>
      <c r="R217" s="51"/>
      <c r="S217" s="50"/>
      <c r="T217" s="50"/>
      <c r="U217" s="50"/>
    </row>
    <row r="218" ht="12.75" customHeight="1">
      <c r="A218" s="50"/>
      <c r="B218" s="50"/>
      <c r="C218" s="50"/>
      <c r="D218" s="50"/>
      <c r="E218" s="50"/>
      <c r="F218" s="50"/>
      <c r="G218" s="50"/>
      <c r="H218" s="50"/>
      <c r="I218" s="50"/>
      <c r="J218" s="50"/>
      <c r="K218" s="50"/>
      <c r="L218" s="50"/>
      <c r="M218" s="107"/>
      <c r="N218" s="107"/>
      <c r="O218" s="50"/>
      <c r="P218" s="52"/>
      <c r="Q218" s="50"/>
      <c r="R218" s="51"/>
      <c r="S218" s="50"/>
      <c r="T218" s="50"/>
      <c r="U218" s="50"/>
    </row>
    <row r="219" ht="12.75" customHeight="1">
      <c r="A219" s="50"/>
      <c r="B219" s="50"/>
      <c r="C219" s="50"/>
      <c r="D219" s="50"/>
      <c r="E219" s="50"/>
      <c r="F219" s="50"/>
      <c r="G219" s="50"/>
      <c r="H219" s="50"/>
      <c r="I219" s="50"/>
      <c r="J219" s="50"/>
      <c r="K219" s="50"/>
      <c r="L219" s="50"/>
      <c r="M219" s="107"/>
      <c r="N219" s="107"/>
      <c r="O219" s="50"/>
      <c r="P219" s="52"/>
      <c r="Q219" s="50"/>
      <c r="R219" s="51"/>
      <c r="S219" s="50"/>
      <c r="T219" s="50"/>
      <c r="U219" s="50"/>
    </row>
    <row r="220" ht="12.75" customHeight="1">
      <c r="A220" s="50"/>
      <c r="B220" s="50"/>
      <c r="C220" s="50"/>
      <c r="D220" s="50"/>
      <c r="E220" s="50"/>
      <c r="F220" s="50"/>
      <c r="G220" s="50"/>
      <c r="H220" s="50"/>
      <c r="I220" s="50"/>
      <c r="J220" s="50"/>
      <c r="K220" s="50"/>
      <c r="L220" s="50"/>
      <c r="M220" s="107"/>
      <c r="N220" s="107"/>
      <c r="O220" s="50"/>
      <c r="P220" s="52"/>
      <c r="Q220" s="50"/>
      <c r="R220" s="51"/>
      <c r="S220" s="50"/>
      <c r="T220" s="50"/>
      <c r="U220" s="50"/>
    </row>
    <row r="221" ht="12.75" customHeight="1">
      <c r="A221" s="50"/>
      <c r="B221" s="50"/>
      <c r="C221" s="50"/>
      <c r="D221" s="50"/>
      <c r="E221" s="50"/>
      <c r="F221" s="50"/>
      <c r="G221" s="50"/>
      <c r="H221" s="50"/>
      <c r="I221" s="50"/>
      <c r="J221" s="50"/>
      <c r="K221" s="50"/>
      <c r="L221" s="50"/>
      <c r="M221" s="107"/>
      <c r="N221" s="107"/>
      <c r="O221" s="50"/>
      <c r="P221" s="52"/>
      <c r="Q221" s="50"/>
      <c r="R221" s="51"/>
      <c r="S221" s="50"/>
      <c r="T221" s="50"/>
      <c r="U221" s="50"/>
    </row>
    <row r="222" ht="12.75" customHeight="1">
      <c r="A222" s="50"/>
      <c r="B222" s="50"/>
      <c r="C222" s="50"/>
      <c r="D222" s="50"/>
      <c r="E222" s="50"/>
      <c r="F222" s="50"/>
      <c r="G222" s="50"/>
      <c r="H222" s="50"/>
      <c r="I222" s="50"/>
      <c r="J222" s="50"/>
      <c r="K222" s="50"/>
      <c r="L222" s="50"/>
      <c r="M222" s="107"/>
      <c r="N222" s="107"/>
      <c r="O222" s="50"/>
      <c r="P222" s="52"/>
      <c r="Q222" s="50"/>
      <c r="R222" s="51"/>
      <c r="S222" s="50"/>
      <c r="T222" s="50"/>
      <c r="U222" s="50"/>
    </row>
    <row r="223" ht="12.75" customHeight="1">
      <c r="A223" s="50"/>
      <c r="B223" s="50"/>
      <c r="C223" s="50"/>
      <c r="D223" s="50"/>
      <c r="E223" s="50"/>
      <c r="F223" s="50"/>
      <c r="G223" s="50"/>
      <c r="H223" s="50"/>
      <c r="I223" s="50"/>
      <c r="J223" s="50"/>
      <c r="K223" s="50"/>
      <c r="L223" s="50"/>
      <c r="M223" s="107"/>
      <c r="N223" s="107"/>
      <c r="O223" s="50"/>
      <c r="P223" s="52"/>
      <c r="Q223" s="50"/>
      <c r="R223" s="51"/>
      <c r="S223" s="50"/>
      <c r="T223" s="50"/>
      <c r="U223" s="50"/>
    </row>
    <row r="224" ht="12.75" customHeight="1">
      <c r="A224" s="50"/>
      <c r="B224" s="50"/>
      <c r="C224" s="50"/>
      <c r="D224" s="50"/>
      <c r="E224" s="50"/>
      <c r="F224" s="50"/>
      <c r="G224" s="50"/>
      <c r="H224" s="50"/>
      <c r="I224" s="50"/>
      <c r="J224" s="50"/>
      <c r="K224" s="50"/>
      <c r="L224" s="50"/>
      <c r="M224" s="107"/>
      <c r="N224" s="107"/>
      <c r="O224" s="50"/>
      <c r="P224" s="52"/>
      <c r="Q224" s="50"/>
      <c r="R224" s="51"/>
      <c r="S224" s="50"/>
      <c r="T224" s="50"/>
      <c r="U224" s="50"/>
    </row>
    <row r="225" ht="12.75" customHeight="1">
      <c r="A225" s="50"/>
      <c r="B225" s="50"/>
      <c r="C225" s="50"/>
      <c r="D225" s="50"/>
      <c r="E225" s="50"/>
      <c r="F225" s="50"/>
      <c r="G225" s="50"/>
      <c r="H225" s="50"/>
      <c r="I225" s="50"/>
      <c r="J225" s="50"/>
      <c r="K225" s="50"/>
      <c r="L225" s="50"/>
      <c r="M225" s="107"/>
      <c r="N225" s="107"/>
      <c r="O225" s="50"/>
      <c r="P225" s="52"/>
      <c r="Q225" s="50"/>
      <c r="R225" s="51"/>
      <c r="S225" s="50"/>
      <c r="T225" s="50"/>
      <c r="U225" s="50"/>
    </row>
    <row r="226" ht="12.75" customHeight="1">
      <c r="A226" s="50"/>
      <c r="B226" s="50"/>
      <c r="C226" s="50"/>
      <c r="D226" s="50"/>
      <c r="E226" s="50"/>
      <c r="F226" s="50"/>
      <c r="G226" s="50"/>
      <c r="H226" s="50"/>
      <c r="I226" s="50"/>
      <c r="J226" s="50"/>
      <c r="K226" s="50"/>
      <c r="L226" s="50"/>
      <c r="M226" s="107"/>
      <c r="N226" s="107"/>
      <c r="O226" s="50"/>
      <c r="P226" s="52"/>
      <c r="Q226" s="50"/>
      <c r="R226" s="51"/>
      <c r="S226" s="50"/>
      <c r="T226" s="50"/>
      <c r="U226" s="50"/>
    </row>
    <row r="227" ht="12.75" customHeight="1">
      <c r="A227" s="50"/>
      <c r="B227" s="50"/>
      <c r="C227" s="50"/>
      <c r="D227" s="50"/>
      <c r="E227" s="50"/>
      <c r="F227" s="50"/>
      <c r="G227" s="50"/>
      <c r="H227" s="50"/>
      <c r="I227" s="50"/>
      <c r="J227" s="50"/>
      <c r="K227" s="50"/>
      <c r="L227" s="50"/>
      <c r="M227" s="107"/>
      <c r="N227" s="107"/>
      <c r="O227" s="50"/>
      <c r="P227" s="52"/>
      <c r="Q227" s="50"/>
      <c r="R227" s="51"/>
      <c r="S227" s="50"/>
      <c r="T227" s="50"/>
      <c r="U227" s="50"/>
    </row>
    <row r="228" ht="12.75" customHeight="1">
      <c r="A228" s="50"/>
      <c r="B228" s="50"/>
      <c r="C228" s="50"/>
      <c r="D228" s="50"/>
      <c r="E228" s="50"/>
      <c r="F228" s="50"/>
      <c r="G228" s="50"/>
      <c r="H228" s="50"/>
      <c r="I228" s="50"/>
      <c r="J228" s="50"/>
      <c r="K228" s="50"/>
      <c r="L228" s="50"/>
      <c r="M228" s="107"/>
      <c r="N228" s="107"/>
      <c r="O228" s="50"/>
      <c r="P228" s="52"/>
      <c r="Q228" s="50"/>
      <c r="R228" s="51"/>
      <c r="S228" s="50"/>
      <c r="T228" s="50"/>
      <c r="U228" s="50"/>
    </row>
    <row r="229" ht="12.75" customHeight="1">
      <c r="A229" s="50"/>
      <c r="B229" s="50"/>
      <c r="C229" s="50"/>
      <c r="D229" s="50"/>
      <c r="E229" s="50"/>
      <c r="F229" s="50"/>
      <c r="G229" s="50"/>
      <c r="H229" s="50"/>
      <c r="I229" s="50"/>
      <c r="J229" s="50"/>
      <c r="K229" s="50"/>
      <c r="L229" s="50"/>
      <c r="M229" s="107"/>
      <c r="N229" s="107"/>
      <c r="O229" s="50"/>
      <c r="P229" s="52"/>
      <c r="Q229" s="50"/>
      <c r="R229" s="51"/>
      <c r="S229" s="50"/>
      <c r="T229" s="50"/>
      <c r="U229" s="50"/>
    </row>
    <row r="230" ht="12.75" customHeight="1">
      <c r="A230" s="50"/>
      <c r="B230" s="50"/>
      <c r="C230" s="50"/>
      <c r="D230" s="50"/>
      <c r="E230" s="50"/>
      <c r="F230" s="50"/>
      <c r="G230" s="50"/>
      <c r="H230" s="50"/>
      <c r="I230" s="50"/>
      <c r="J230" s="50"/>
      <c r="K230" s="50"/>
      <c r="L230" s="50"/>
      <c r="M230" s="107"/>
      <c r="N230" s="107"/>
      <c r="O230" s="50"/>
      <c r="P230" s="52"/>
      <c r="Q230" s="50"/>
      <c r="R230" s="51"/>
      <c r="S230" s="50"/>
      <c r="T230" s="50"/>
      <c r="U230" s="50"/>
    </row>
    <row r="231" ht="12.75" customHeight="1">
      <c r="A231" s="50"/>
      <c r="B231" s="50"/>
      <c r="C231" s="50"/>
      <c r="D231" s="50"/>
      <c r="E231" s="50"/>
      <c r="F231" s="50"/>
      <c r="G231" s="50"/>
      <c r="H231" s="50"/>
      <c r="I231" s="50"/>
      <c r="J231" s="50"/>
      <c r="K231" s="50"/>
      <c r="L231" s="50"/>
      <c r="M231" s="107"/>
      <c r="N231" s="107"/>
      <c r="O231" s="50"/>
      <c r="P231" s="52"/>
      <c r="Q231" s="50"/>
      <c r="R231" s="51"/>
      <c r="S231" s="50"/>
      <c r="T231" s="50"/>
      <c r="U231" s="50"/>
    </row>
    <row r="232" ht="12.75" customHeight="1">
      <c r="A232" s="50"/>
      <c r="B232" s="50"/>
      <c r="C232" s="50"/>
      <c r="D232" s="50"/>
      <c r="E232" s="50"/>
      <c r="F232" s="50"/>
      <c r="G232" s="50"/>
      <c r="H232" s="50"/>
      <c r="I232" s="50"/>
      <c r="J232" s="50"/>
      <c r="K232" s="50"/>
      <c r="L232" s="50"/>
      <c r="M232" s="107"/>
      <c r="N232" s="107"/>
      <c r="O232" s="50"/>
      <c r="P232" s="52"/>
      <c r="Q232" s="50"/>
      <c r="R232" s="51"/>
      <c r="S232" s="50"/>
      <c r="T232" s="50"/>
      <c r="U232" s="50"/>
    </row>
    <row r="233" ht="12.75" customHeight="1">
      <c r="A233" s="50"/>
      <c r="B233" s="50"/>
      <c r="C233" s="50"/>
      <c r="D233" s="50"/>
      <c r="E233" s="50"/>
      <c r="F233" s="50"/>
      <c r="G233" s="50"/>
      <c r="H233" s="50"/>
      <c r="I233" s="50"/>
      <c r="J233" s="50"/>
      <c r="K233" s="50"/>
      <c r="L233" s="50"/>
      <c r="M233" s="107"/>
      <c r="N233" s="107"/>
      <c r="O233" s="50"/>
      <c r="P233" s="52"/>
      <c r="Q233" s="50"/>
      <c r="R233" s="51"/>
      <c r="S233" s="50"/>
      <c r="T233" s="50"/>
      <c r="U233" s="50"/>
    </row>
    <row r="234" ht="12.75" customHeight="1">
      <c r="A234" s="50"/>
      <c r="B234" s="50"/>
      <c r="C234" s="50"/>
      <c r="D234" s="50"/>
      <c r="E234" s="50"/>
      <c r="F234" s="50"/>
      <c r="G234" s="50"/>
      <c r="H234" s="50"/>
      <c r="I234" s="50"/>
      <c r="J234" s="50"/>
      <c r="K234" s="50"/>
      <c r="L234" s="50"/>
      <c r="M234" s="107"/>
      <c r="N234" s="107"/>
      <c r="O234" s="50"/>
      <c r="P234" s="52"/>
      <c r="Q234" s="50"/>
      <c r="R234" s="51"/>
      <c r="S234" s="50"/>
      <c r="T234" s="50"/>
      <c r="U234" s="50"/>
    </row>
    <row r="235" ht="12.75" customHeight="1">
      <c r="A235" s="50"/>
      <c r="B235" s="50"/>
      <c r="C235" s="50"/>
      <c r="D235" s="50"/>
      <c r="E235" s="50"/>
      <c r="F235" s="50"/>
      <c r="G235" s="50"/>
      <c r="H235" s="50"/>
      <c r="I235" s="50"/>
      <c r="J235" s="50"/>
      <c r="K235" s="50"/>
      <c r="L235" s="50"/>
      <c r="M235" s="107"/>
      <c r="N235" s="107"/>
      <c r="O235" s="50"/>
      <c r="P235" s="52"/>
      <c r="Q235" s="50"/>
      <c r="R235" s="51"/>
      <c r="S235" s="50"/>
      <c r="T235" s="50"/>
      <c r="U235" s="50"/>
    </row>
    <row r="236" ht="12.75" customHeight="1">
      <c r="A236" s="50"/>
      <c r="B236" s="50"/>
      <c r="C236" s="50"/>
      <c r="D236" s="50"/>
      <c r="E236" s="50"/>
      <c r="F236" s="50"/>
      <c r="G236" s="50"/>
      <c r="H236" s="50"/>
      <c r="I236" s="50"/>
      <c r="J236" s="50"/>
      <c r="K236" s="50"/>
      <c r="L236" s="50"/>
      <c r="M236" s="107"/>
      <c r="N236" s="107"/>
      <c r="O236" s="50"/>
      <c r="P236" s="52"/>
      <c r="Q236" s="50"/>
      <c r="R236" s="51"/>
      <c r="S236" s="50"/>
      <c r="T236" s="50"/>
      <c r="U236" s="50"/>
    </row>
    <row r="237" ht="12.75" customHeight="1">
      <c r="A237" s="50"/>
      <c r="B237" s="50"/>
      <c r="C237" s="50"/>
      <c r="D237" s="50"/>
      <c r="E237" s="50"/>
      <c r="F237" s="50"/>
      <c r="G237" s="50"/>
      <c r="H237" s="50"/>
      <c r="I237" s="50"/>
      <c r="J237" s="50"/>
      <c r="K237" s="50"/>
      <c r="L237" s="50"/>
      <c r="M237" s="107"/>
      <c r="N237" s="107"/>
      <c r="O237" s="50"/>
      <c r="P237" s="52"/>
      <c r="Q237" s="50"/>
      <c r="R237" s="51"/>
      <c r="S237" s="50"/>
      <c r="T237" s="50"/>
      <c r="U237" s="50"/>
    </row>
    <row r="238" ht="12.75" customHeight="1">
      <c r="A238" s="50"/>
      <c r="B238" s="50"/>
      <c r="C238" s="50"/>
      <c r="D238" s="50"/>
      <c r="E238" s="50"/>
      <c r="F238" s="50"/>
      <c r="G238" s="50"/>
      <c r="H238" s="50"/>
      <c r="I238" s="50"/>
      <c r="J238" s="50"/>
      <c r="K238" s="50"/>
      <c r="L238" s="50"/>
      <c r="M238" s="107"/>
      <c r="N238" s="107"/>
      <c r="O238" s="50"/>
      <c r="P238" s="52"/>
      <c r="Q238" s="50"/>
      <c r="R238" s="51"/>
      <c r="S238" s="50"/>
      <c r="T238" s="50"/>
      <c r="U238" s="50"/>
    </row>
    <row r="239" ht="12.75" customHeight="1">
      <c r="A239" s="50"/>
      <c r="B239" s="50"/>
      <c r="C239" s="50"/>
      <c r="D239" s="50"/>
      <c r="E239" s="50"/>
      <c r="F239" s="50"/>
      <c r="G239" s="50"/>
      <c r="H239" s="50"/>
      <c r="I239" s="50"/>
      <c r="J239" s="50"/>
      <c r="K239" s="50"/>
      <c r="L239" s="50"/>
      <c r="M239" s="107"/>
      <c r="N239" s="107"/>
      <c r="O239" s="50"/>
      <c r="P239" s="52"/>
      <c r="Q239" s="50"/>
      <c r="R239" s="51"/>
      <c r="S239" s="50"/>
      <c r="T239" s="50"/>
      <c r="U239" s="50"/>
    </row>
    <row r="240" ht="12.75" customHeight="1">
      <c r="A240" s="50"/>
      <c r="B240" s="50"/>
      <c r="C240" s="50"/>
      <c r="D240" s="50"/>
      <c r="E240" s="50"/>
      <c r="F240" s="50"/>
      <c r="G240" s="50"/>
      <c r="H240" s="50"/>
      <c r="I240" s="50"/>
      <c r="J240" s="50"/>
      <c r="K240" s="50"/>
      <c r="L240" s="50"/>
      <c r="M240" s="107"/>
      <c r="N240" s="107"/>
      <c r="O240" s="50"/>
      <c r="P240" s="52"/>
      <c r="Q240" s="50"/>
      <c r="R240" s="51"/>
      <c r="S240" s="50"/>
      <c r="T240" s="50"/>
      <c r="U240" s="50"/>
    </row>
    <row r="241" ht="12.75" customHeight="1">
      <c r="A241" s="50"/>
      <c r="B241" s="50"/>
      <c r="C241" s="50"/>
      <c r="D241" s="50"/>
      <c r="E241" s="50"/>
      <c r="F241" s="50"/>
      <c r="G241" s="50"/>
      <c r="H241" s="50"/>
      <c r="I241" s="50"/>
      <c r="J241" s="50"/>
      <c r="K241" s="50"/>
      <c r="L241" s="50"/>
      <c r="M241" s="107"/>
      <c r="N241" s="107"/>
      <c r="O241" s="50"/>
      <c r="P241" s="52"/>
      <c r="Q241" s="50"/>
      <c r="R241" s="51"/>
      <c r="S241" s="50"/>
      <c r="T241" s="50"/>
      <c r="U241" s="50"/>
    </row>
    <row r="242" ht="12.75" customHeight="1">
      <c r="A242" s="50"/>
      <c r="B242" s="50"/>
      <c r="C242" s="50"/>
      <c r="D242" s="50"/>
      <c r="E242" s="50"/>
      <c r="F242" s="50"/>
      <c r="G242" s="50"/>
      <c r="H242" s="50"/>
      <c r="I242" s="50"/>
      <c r="J242" s="50"/>
      <c r="K242" s="50"/>
      <c r="L242" s="50"/>
      <c r="M242" s="107"/>
      <c r="N242" s="107"/>
      <c r="O242" s="50"/>
      <c r="P242" s="52"/>
      <c r="Q242" s="50"/>
      <c r="R242" s="51"/>
      <c r="S242" s="50"/>
      <c r="T242" s="50"/>
      <c r="U242" s="50"/>
    </row>
    <row r="243" ht="12.75" customHeight="1">
      <c r="A243" s="50"/>
      <c r="B243" s="50"/>
      <c r="C243" s="50"/>
      <c r="D243" s="50"/>
      <c r="E243" s="50"/>
      <c r="F243" s="50"/>
      <c r="G243" s="50"/>
      <c r="H243" s="50"/>
      <c r="I243" s="50"/>
      <c r="J243" s="50"/>
      <c r="K243" s="50"/>
      <c r="L243" s="50"/>
      <c r="M243" s="107"/>
      <c r="N243" s="107"/>
      <c r="O243" s="50"/>
      <c r="P243" s="52"/>
      <c r="Q243" s="50"/>
      <c r="R243" s="51"/>
      <c r="S243" s="50"/>
      <c r="T243" s="50"/>
      <c r="U243" s="50"/>
    </row>
    <row r="244" ht="12.75" customHeight="1">
      <c r="A244" s="50"/>
      <c r="B244" s="50"/>
      <c r="C244" s="50"/>
      <c r="D244" s="50"/>
      <c r="E244" s="50"/>
      <c r="F244" s="50"/>
      <c r="G244" s="50"/>
      <c r="H244" s="50"/>
      <c r="I244" s="50"/>
      <c r="J244" s="50"/>
      <c r="K244" s="50"/>
      <c r="L244" s="50"/>
      <c r="M244" s="107"/>
      <c r="N244" s="107"/>
      <c r="O244" s="50"/>
      <c r="P244" s="52"/>
      <c r="Q244" s="50"/>
      <c r="R244" s="51"/>
      <c r="S244" s="50"/>
      <c r="T244" s="50"/>
      <c r="U244" s="50"/>
    </row>
    <row r="245" ht="12.75" customHeight="1">
      <c r="A245" s="50"/>
      <c r="B245" s="50"/>
      <c r="C245" s="50"/>
      <c r="D245" s="50"/>
      <c r="E245" s="50"/>
      <c r="F245" s="50"/>
      <c r="G245" s="50"/>
      <c r="H245" s="50"/>
      <c r="I245" s="50"/>
      <c r="J245" s="50"/>
      <c r="K245" s="50"/>
      <c r="L245" s="50"/>
      <c r="M245" s="107"/>
      <c r="N245" s="107"/>
      <c r="O245" s="50"/>
      <c r="P245" s="52"/>
      <c r="Q245" s="50"/>
      <c r="R245" s="51"/>
      <c r="S245" s="50"/>
      <c r="T245" s="50"/>
      <c r="U245" s="50"/>
    </row>
    <row r="246" ht="12.75" customHeight="1">
      <c r="A246" s="50"/>
      <c r="B246" s="50"/>
      <c r="C246" s="50"/>
      <c r="D246" s="50"/>
      <c r="E246" s="50"/>
      <c r="F246" s="50"/>
      <c r="G246" s="50"/>
      <c r="H246" s="50"/>
      <c r="I246" s="50"/>
      <c r="J246" s="50"/>
      <c r="K246" s="50"/>
      <c r="L246" s="50"/>
      <c r="M246" s="107"/>
      <c r="N246" s="107"/>
      <c r="O246" s="50"/>
      <c r="P246" s="52"/>
      <c r="Q246" s="50"/>
      <c r="R246" s="51"/>
      <c r="S246" s="50"/>
      <c r="T246" s="50"/>
      <c r="U246" s="50"/>
    </row>
    <row r="247" ht="12.75" customHeight="1">
      <c r="A247" s="50"/>
      <c r="B247" s="50"/>
      <c r="C247" s="50"/>
      <c r="D247" s="50"/>
      <c r="E247" s="50"/>
      <c r="F247" s="50"/>
      <c r="G247" s="50"/>
      <c r="H247" s="50"/>
      <c r="I247" s="50"/>
      <c r="J247" s="50"/>
      <c r="K247" s="50"/>
      <c r="L247" s="50"/>
      <c r="M247" s="107"/>
      <c r="N247" s="107"/>
      <c r="O247" s="50"/>
      <c r="P247" s="52"/>
      <c r="Q247" s="50"/>
      <c r="R247" s="51"/>
      <c r="S247" s="50"/>
      <c r="T247" s="50"/>
      <c r="U247" s="50"/>
    </row>
    <row r="248" ht="12.75" customHeight="1">
      <c r="A248" s="50"/>
      <c r="B248" s="50"/>
      <c r="C248" s="50"/>
      <c r="D248" s="50"/>
      <c r="E248" s="50"/>
      <c r="F248" s="50"/>
      <c r="G248" s="50"/>
      <c r="H248" s="50"/>
      <c r="I248" s="50"/>
      <c r="J248" s="50"/>
      <c r="K248" s="50"/>
      <c r="L248" s="50"/>
      <c r="M248" s="107"/>
      <c r="N248" s="107"/>
      <c r="O248" s="50"/>
      <c r="P248" s="52"/>
      <c r="Q248" s="50"/>
      <c r="R248" s="51"/>
      <c r="S248" s="50"/>
      <c r="T248" s="50"/>
      <c r="U248" s="50"/>
    </row>
    <row r="249" ht="12.75" customHeight="1">
      <c r="A249" s="50"/>
      <c r="B249" s="50"/>
      <c r="C249" s="50"/>
      <c r="D249" s="50"/>
      <c r="E249" s="50"/>
      <c r="F249" s="50"/>
      <c r="G249" s="50"/>
      <c r="H249" s="50"/>
      <c r="I249" s="50"/>
      <c r="J249" s="50"/>
      <c r="K249" s="50"/>
      <c r="L249" s="50"/>
      <c r="M249" s="107"/>
      <c r="N249" s="107"/>
      <c r="O249" s="50"/>
      <c r="P249" s="52"/>
      <c r="Q249" s="50"/>
      <c r="R249" s="51"/>
      <c r="S249" s="50"/>
      <c r="T249" s="50"/>
      <c r="U249" s="50"/>
    </row>
    <row r="250" ht="12.75" customHeight="1">
      <c r="A250" s="50"/>
      <c r="B250" s="50"/>
      <c r="C250" s="50"/>
      <c r="D250" s="50"/>
      <c r="E250" s="50"/>
      <c r="F250" s="50"/>
      <c r="G250" s="50"/>
      <c r="H250" s="50"/>
      <c r="I250" s="50"/>
      <c r="J250" s="50"/>
      <c r="K250" s="50"/>
      <c r="L250" s="50"/>
      <c r="M250" s="107"/>
      <c r="N250" s="107"/>
      <c r="O250" s="50"/>
      <c r="P250" s="52"/>
      <c r="Q250" s="50"/>
      <c r="R250" s="51"/>
      <c r="S250" s="50"/>
      <c r="T250" s="50"/>
      <c r="U250" s="50"/>
    </row>
    <row r="251" ht="12.75" customHeight="1">
      <c r="A251" s="50"/>
      <c r="B251" s="50"/>
      <c r="C251" s="50"/>
      <c r="D251" s="50"/>
      <c r="E251" s="50"/>
      <c r="F251" s="50"/>
      <c r="G251" s="50"/>
      <c r="H251" s="50"/>
      <c r="I251" s="50"/>
      <c r="J251" s="50"/>
      <c r="K251" s="50"/>
      <c r="L251" s="50"/>
      <c r="M251" s="107"/>
      <c r="N251" s="107"/>
      <c r="O251" s="50"/>
      <c r="P251" s="52"/>
      <c r="Q251" s="50"/>
      <c r="R251" s="51"/>
      <c r="S251" s="50"/>
      <c r="T251" s="50"/>
      <c r="U251" s="50"/>
    </row>
    <row r="252" ht="12.75" customHeight="1">
      <c r="A252" s="50"/>
      <c r="B252" s="50"/>
      <c r="C252" s="50"/>
      <c r="D252" s="50"/>
      <c r="E252" s="50"/>
      <c r="F252" s="50"/>
      <c r="G252" s="50"/>
      <c r="H252" s="50"/>
      <c r="I252" s="50"/>
      <c r="J252" s="50"/>
      <c r="K252" s="50"/>
      <c r="L252" s="50"/>
      <c r="M252" s="107"/>
      <c r="N252" s="107"/>
      <c r="O252" s="50"/>
      <c r="P252" s="52"/>
      <c r="Q252" s="50"/>
      <c r="R252" s="51"/>
      <c r="S252" s="50"/>
      <c r="T252" s="50"/>
      <c r="U252" s="50"/>
    </row>
    <row r="253" ht="12.75" customHeight="1">
      <c r="A253" s="50"/>
      <c r="B253" s="50"/>
      <c r="C253" s="50"/>
      <c r="D253" s="50"/>
      <c r="E253" s="50"/>
      <c r="F253" s="50"/>
      <c r="G253" s="50"/>
      <c r="H253" s="50"/>
      <c r="I253" s="50"/>
      <c r="J253" s="50"/>
      <c r="K253" s="50"/>
      <c r="L253" s="50"/>
      <c r="M253" s="107"/>
      <c r="N253" s="107"/>
      <c r="O253" s="50"/>
      <c r="P253" s="52"/>
      <c r="Q253" s="50"/>
      <c r="R253" s="51"/>
      <c r="S253" s="50"/>
      <c r="T253" s="50"/>
      <c r="U253" s="50"/>
    </row>
    <row r="254" ht="12.75" customHeight="1">
      <c r="A254" s="50"/>
      <c r="B254" s="50"/>
      <c r="C254" s="50"/>
      <c r="D254" s="50"/>
      <c r="E254" s="50"/>
      <c r="F254" s="50"/>
      <c r="G254" s="50"/>
      <c r="H254" s="50"/>
      <c r="I254" s="50"/>
      <c r="J254" s="50"/>
      <c r="K254" s="50"/>
      <c r="L254" s="50"/>
      <c r="M254" s="107"/>
      <c r="N254" s="107"/>
      <c r="O254" s="50"/>
      <c r="P254" s="52"/>
      <c r="Q254" s="50"/>
      <c r="R254" s="51"/>
      <c r="S254" s="50"/>
      <c r="T254" s="50"/>
      <c r="U254" s="50"/>
    </row>
    <row r="255" ht="12.75" customHeight="1">
      <c r="A255" s="50"/>
      <c r="B255" s="50"/>
      <c r="C255" s="50"/>
      <c r="D255" s="50"/>
      <c r="E255" s="50"/>
      <c r="F255" s="50"/>
      <c r="G255" s="50"/>
      <c r="H255" s="50"/>
      <c r="I255" s="50"/>
      <c r="J255" s="50"/>
      <c r="K255" s="50"/>
      <c r="L255" s="50"/>
      <c r="M255" s="107"/>
      <c r="N255" s="107"/>
      <c r="O255" s="50"/>
      <c r="P255" s="52"/>
      <c r="Q255" s="50"/>
      <c r="R255" s="51"/>
      <c r="S255" s="50"/>
      <c r="T255" s="50"/>
      <c r="U255" s="50"/>
    </row>
    <row r="256" ht="12.75" customHeight="1">
      <c r="A256" s="50"/>
      <c r="B256" s="50"/>
      <c r="C256" s="50"/>
      <c r="D256" s="50"/>
      <c r="E256" s="50"/>
      <c r="F256" s="50"/>
      <c r="G256" s="50"/>
      <c r="H256" s="50"/>
      <c r="I256" s="50"/>
      <c r="J256" s="50"/>
      <c r="K256" s="50"/>
      <c r="L256" s="50"/>
      <c r="M256" s="107"/>
      <c r="N256" s="107"/>
      <c r="O256" s="50"/>
      <c r="P256" s="52"/>
      <c r="Q256" s="50"/>
      <c r="R256" s="51"/>
      <c r="S256" s="50"/>
      <c r="T256" s="50"/>
      <c r="U256" s="50"/>
    </row>
    <row r="257" ht="12.75" customHeight="1">
      <c r="A257" s="50"/>
      <c r="B257" s="50"/>
      <c r="C257" s="50"/>
      <c r="D257" s="50"/>
      <c r="E257" s="50"/>
      <c r="F257" s="50"/>
      <c r="G257" s="50"/>
      <c r="H257" s="50"/>
      <c r="I257" s="50"/>
      <c r="J257" s="50"/>
      <c r="K257" s="50"/>
      <c r="L257" s="50"/>
      <c r="M257" s="107"/>
      <c r="N257" s="107"/>
      <c r="O257" s="50"/>
      <c r="P257" s="52"/>
      <c r="Q257" s="50"/>
      <c r="R257" s="51"/>
      <c r="S257" s="50"/>
      <c r="T257" s="50"/>
      <c r="U257" s="50"/>
    </row>
    <row r="258" ht="12.75" customHeight="1">
      <c r="A258" s="50"/>
      <c r="B258" s="50"/>
      <c r="C258" s="50"/>
      <c r="D258" s="50"/>
      <c r="E258" s="50"/>
      <c r="F258" s="50"/>
      <c r="G258" s="50"/>
      <c r="H258" s="50"/>
      <c r="I258" s="50"/>
      <c r="J258" s="50"/>
      <c r="K258" s="50"/>
      <c r="L258" s="50"/>
      <c r="M258" s="107"/>
      <c r="N258" s="107"/>
      <c r="O258" s="50"/>
      <c r="P258" s="52"/>
      <c r="Q258" s="50"/>
      <c r="R258" s="51"/>
      <c r="S258" s="50"/>
      <c r="T258" s="50"/>
      <c r="U258" s="50"/>
    </row>
    <row r="259" ht="12.75" customHeight="1">
      <c r="A259" s="50"/>
      <c r="B259" s="50"/>
      <c r="C259" s="50"/>
      <c r="D259" s="50"/>
      <c r="E259" s="50"/>
      <c r="F259" s="50"/>
      <c r="G259" s="50"/>
      <c r="H259" s="50"/>
      <c r="I259" s="50"/>
      <c r="J259" s="50"/>
      <c r="K259" s="50"/>
      <c r="L259" s="50"/>
      <c r="M259" s="107"/>
      <c r="N259" s="107"/>
      <c r="O259" s="50"/>
      <c r="P259" s="52"/>
      <c r="Q259" s="50"/>
      <c r="R259" s="51"/>
      <c r="S259" s="50"/>
      <c r="T259" s="50"/>
      <c r="U259" s="50"/>
    </row>
    <row r="260" ht="12.75" customHeight="1">
      <c r="A260" s="50"/>
      <c r="B260" s="50"/>
      <c r="C260" s="50"/>
      <c r="D260" s="50"/>
      <c r="E260" s="50"/>
      <c r="F260" s="50"/>
      <c r="G260" s="50"/>
      <c r="H260" s="50"/>
      <c r="I260" s="50"/>
      <c r="J260" s="50"/>
      <c r="K260" s="50"/>
      <c r="L260" s="50"/>
      <c r="M260" s="107"/>
      <c r="N260" s="107"/>
      <c r="O260" s="50"/>
      <c r="P260" s="52"/>
      <c r="Q260" s="50"/>
      <c r="R260" s="51"/>
      <c r="S260" s="50"/>
      <c r="T260" s="50"/>
      <c r="U260" s="50"/>
    </row>
    <row r="261" ht="12.75" customHeight="1">
      <c r="A261" s="50"/>
      <c r="B261" s="50"/>
      <c r="C261" s="50"/>
      <c r="D261" s="50"/>
      <c r="E261" s="50"/>
      <c r="F261" s="50"/>
      <c r="G261" s="50"/>
      <c r="H261" s="50"/>
      <c r="I261" s="50"/>
      <c r="J261" s="50"/>
      <c r="K261" s="50"/>
      <c r="L261" s="50"/>
      <c r="M261" s="107"/>
      <c r="N261" s="107"/>
      <c r="O261" s="50"/>
      <c r="P261" s="52"/>
      <c r="Q261" s="50"/>
      <c r="R261" s="51"/>
      <c r="S261" s="50"/>
      <c r="T261" s="50"/>
      <c r="U261" s="50"/>
    </row>
    <row r="262" ht="12.75" customHeight="1">
      <c r="A262" s="50"/>
      <c r="B262" s="50"/>
      <c r="C262" s="50"/>
      <c r="D262" s="50"/>
      <c r="E262" s="50"/>
      <c r="F262" s="50"/>
      <c r="G262" s="50"/>
      <c r="H262" s="50"/>
      <c r="I262" s="50"/>
      <c r="J262" s="50"/>
      <c r="K262" s="50"/>
      <c r="L262" s="50"/>
      <c r="M262" s="107"/>
      <c r="N262" s="107"/>
      <c r="O262" s="50"/>
      <c r="P262" s="52"/>
      <c r="Q262" s="50"/>
      <c r="R262" s="51"/>
      <c r="S262" s="50"/>
      <c r="T262" s="50"/>
      <c r="U262" s="50"/>
    </row>
    <row r="263" ht="12.75" customHeight="1">
      <c r="A263" s="50"/>
      <c r="B263" s="50"/>
      <c r="C263" s="50"/>
      <c r="D263" s="50"/>
      <c r="E263" s="50"/>
      <c r="F263" s="50"/>
      <c r="G263" s="50"/>
      <c r="H263" s="50"/>
      <c r="I263" s="50"/>
      <c r="J263" s="50"/>
      <c r="K263" s="50"/>
      <c r="L263" s="50"/>
      <c r="M263" s="107"/>
      <c r="N263" s="107"/>
      <c r="O263" s="50"/>
      <c r="P263" s="52"/>
      <c r="Q263" s="50"/>
      <c r="R263" s="51"/>
      <c r="S263" s="50"/>
      <c r="T263" s="50"/>
      <c r="U263" s="50"/>
    </row>
    <row r="264" ht="12.75" customHeight="1">
      <c r="A264" s="50"/>
      <c r="B264" s="50"/>
      <c r="C264" s="50"/>
      <c r="D264" s="50"/>
      <c r="E264" s="50"/>
      <c r="F264" s="50"/>
      <c r="G264" s="50"/>
      <c r="H264" s="50"/>
      <c r="I264" s="50"/>
      <c r="J264" s="50"/>
      <c r="K264" s="50"/>
      <c r="L264" s="50"/>
      <c r="M264" s="107"/>
      <c r="N264" s="107"/>
      <c r="O264" s="50"/>
      <c r="P264" s="52"/>
      <c r="Q264" s="50"/>
      <c r="R264" s="51"/>
      <c r="S264" s="50"/>
      <c r="T264" s="50"/>
      <c r="U264" s="50"/>
    </row>
    <row r="265" ht="12.75" customHeight="1">
      <c r="A265" s="50"/>
      <c r="B265" s="50"/>
      <c r="C265" s="50"/>
      <c r="D265" s="50"/>
      <c r="E265" s="50"/>
      <c r="F265" s="50"/>
      <c r="G265" s="50"/>
      <c r="H265" s="50"/>
      <c r="I265" s="50"/>
      <c r="J265" s="50"/>
      <c r="K265" s="50"/>
      <c r="L265" s="50"/>
      <c r="M265" s="107"/>
      <c r="N265" s="107"/>
      <c r="O265" s="50"/>
      <c r="P265" s="52"/>
      <c r="Q265" s="50"/>
      <c r="R265" s="51"/>
      <c r="S265" s="50"/>
      <c r="T265" s="50"/>
      <c r="U265" s="50"/>
    </row>
    <row r="266" ht="12.75" customHeight="1">
      <c r="A266" s="50"/>
      <c r="B266" s="50"/>
      <c r="C266" s="50"/>
      <c r="D266" s="50"/>
      <c r="E266" s="50"/>
      <c r="F266" s="50"/>
      <c r="G266" s="50"/>
      <c r="H266" s="50"/>
      <c r="I266" s="50"/>
      <c r="J266" s="50"/>
      <c r="K266" s="50"/>
      <c r="L266" s="50"/>
      <c r="M266" s="107"/>
      <c r="N266" s="107"/>
      <c r="O266" s="50"/>
      <c r="P266" s="52"/>
      <c r="Q266" s="50"/>
      <c r="R266" s="51"/>
      <c r="S266" s="50"/>
      <c r="T266" s="50"/>
      <c r="U266" s="50"/>
    </row>
    <row r="267" ht="12.75" customHeight="1">
      <c r="A267" s="50"/>
      <c r="B267" s="50"/>
      <c r="C267" s="50"/>
      <c r="D267" s="50"/>
      <c r="E267" s="50"/>
      <c r="F267" s="50"/>
      <c r="G267" s="50"/>
      <c r="H267" s="50"/>
      <c r="I267" s="50"/>
      <c r="J267" s="50"/>
      <c r="K267" s="50"/>
      <c r="L267" s="50"/>
      <c r="M267" s="107"/>
      <c r="N267" s="107"/>
      <c r="O267" s="50"/>
      <c r="P267" s="52"/>
      <c r="Q267" s="50"/>
      <c r="R267" s="51"/>
      <c r="S267" s="50"/>
      <c r="T267" s="50"/>
      <c r="U267" s="50"/>
    </row>
    <row r="268" ht="12.75" customHeight="1">
      <c r="A268" s="50"/>
      <c r="B268" s="50"/>
      <c r="C268" s="50"/>
      <c r="D268" s="50"/>
      <c r="E268" s="50"/>
      <c r="F268" s="50"/>
      <c r="G268" s="50"/>
      <c r="H268" s="50"/>
      <c r="I268" s="50"/>
      <c r="J268" s="50"/>
      <c r="K268" s="50"/>
      <c r="L268" s="50"/>
      <c r="M268" s="107"/>
      <c r="N268" s="107"/>
      <c r="O268" s="50"/>
      <c r="P268" s="52"/>
      <c r="Q268" s="50"/>
      <c r="R268" s="51"/>
      <c r="S268" s="50"/>
      <c r="T268" s="50"/>
      <c r="U268" s="50"/>
    </row>
    <row r="269" ht="12.75" customHeight="1">
      <c r="A269" s="50"/>
      <c r="B269" s="50"/>
      <c r="C269" s="50"/>
      <c r="D269" s="50"/>
      <c r="E269" s="50"/>
      <c r="F269" s="50"/>
      <c r="G269" s="50"/>
      <c r="H269" s="50"/>
      <c r="I269" s="50"/>
      <c r="J269" s="50"/>
      <c r="K269" s="50"/>
      <c r="L269" s="50"/>
      <c r="M269" s="107"/>
      <c r="N269" s="107"/>
      <c r="O269" s="50"/>
      <c r="P269" s="52"/>
      <c r="Q269" s="50"/>
      <c r="R269" s="51"/>
      <c r="S269" s="50"/>
      <c r="T269" s="50"/>
      <c r="U269" s="50"/>
    </row>
    <row r="270" ht="12.75" customHeight="1">
      <c r="A270" s="50"/>
      <c r="B270" s="50"/>
      <c r="C270" s="50"/>
      <c r="D270" s="50"/>
      <c r="E270" s="50"/>
      <c r="F270" s="50"/>
      <c r="G270" s="50"/>
      <c r="H270" s="50"/>
      <c r="I270" s="50"/>
      <c r="J270" s="50"/>
      <c r="K270" s="50"/>
      <c r="L270" s="50"/>
      <c r="M270" s="107"/>
      <c r="N270" s="107"/>
      <c r="O270" s="50"/>
      <c r="P270" s="52"/>
      <c r="Q270" s="50"/>
      <c r="R270" s="51"/>
      <c r="S270" s="50"/>
      <c r="T270" s="50"/>
      <c r="U270" s="50"/>
    </row>
    <row r="271" ht="12.75" customHeight="1">
      <c r="A271" s="50"/>
      <c r="B271" s="50"/>
      <c r="C271" s="50"/>
      <c r="D271" s="50"/>
      <c r="E271" s="50"/>
      <c r="F271" s="50"/>
      <c r="G271" s="50"/>
      <c r="H271" s="50"/>
      <c r="I271" s="50"/>
      <c r="J271" s="50"/>
      <c r="K271" s="50"/>
      <c r="L271" s="50"/>
      <c r="M271" s="107"/>
      <c r="N271" s="107"/>
      <c r="O271" s="50"/>
      <c r="P271" s="52"/>
      <c r="Q271" s="50"/>
      <c r="R271" s="51"/>
      <c r="S271" s="50"/>
      <c r="T271" s="50"/>
      <c r="U271" s="50"/>
    </row>
    <row r="272" ht="12.75" customHeight="1">
      <c r="A272" s="50"/>
      <c r="B272" s="50"/>
      <c r="C272" s="50"/>
      <c r="D272" s="50"/>
      <c r="E272" s="50"/>
      <c r="F272" s="50"/>
      <c r="G272" s="50"/>
      <c r="H272" s="50"/>
      <c r="I272" s="50"/>
      <c r="J272" s="50"/>
      <c r="K272" s="50"/>
      <c r="L272" s="50"/>
      <c r="M272" s="107"/>
      <c r="N272" s="107"/>
      <c r="O272" s="50"/>
      <c r="P272" s="52"/>
      <c r="Q272" s="50"/>
      <c r="R272" s="51"/>
      <c r="S272" s="50"/>
      <c r="T272" s="50"/>
      <c r="U272" s="50"/>
    </row>
    <row r="273" ht="12.75" customHeight="1">
      <c r="A273" s="50"/>
      <c r="B273" s="50"/>
      <c r="C273" s="50"/>
      <c r="D273" s="50"/>
      <c r="E273" s="50"/>
      <c r="F273" s="50"/>
      <c r="G273" s="50"/>
      <c r="H273" s="50"/>
      <c r="I273" s="50"/>
      <c r="J273" s="50"/>
      <c r="K273" s="50"/>
      <c r="L273" s="50"/>
      <c r="M273" s="107"/>
      <c r="N273" s="107"/>
      <c r="O273" s="50"/>
      <c r="P273" s="52"/>
      <c r="Q273" s="50"/>
      <c r="R273" s="51"/>
      <c r="S273" s="50"/>
      <c r="T273" s="50"/>
      <c r="U273" s="50"/>
    </row>
    <row r="274" ht="12.75" customHeight="1">
      <c r="A274" s="50"/>
      <c r="B274" s="50"/>
      <c r="C274" s="50"/>
      <c r="D274" s="50"/>
      <c r="E274" s="50"/>
      <c r="F274" s="50"/>
      <c r="G274" s="50"/>
      <c r="H274" s="50"/>
      <c r="I274" s="50"/>
      <c r="J274" s="50"/>
      <c r="K274" s="50"/>
      <c r="L274" s="50"/>
      <c r="M274" s="107"/>
      <c r="N274" s="107"/>
      <c r="O274" s="50"/>
      <c r="P274" s="52"/>
      <c r="Q274" s="50"/>
      <c r="R274" s="51"/>
      <c r="S274" s="50"/>
      <c r="T274" s="50"/>
      <c r="U274" s="50"/>
    </row>
    <row r="275" ht="12.75" customHeight="1">
      <c r="A275" s="50"/>
      <c r="B275" s="50"/>
      <c r="C275" s="50"/>
      <c r="D275" s="50"/>
      <c r="E275" s="50"/>
      <c r="F275" s="50"/>
      <c r="G275" s="50"/>
      <c r="H275" s="50"/>
      <c r="I275" s="50"/>
      <c r="J275" s="50"/>
      <c r="K275" s="50"/>
      <c r="L275" s="50"/>
      <c r="M275" s="107"/>
      <c r="N275" s="107"/>
      <c r="O275" s="50"/>
      <c r="P275" s="52"/>
      <c r="Q275" s="50"/>
      <c r="R275" s="51"/>
      <c r="S275" s="50"/>
      <c r="T275" s="50"/>
      <c r="U275" s="50"/>
    </row>
    <row r="276" ht="12.75" customHeight="1">
      <c r="A276" s="50"/>
      <c r="B276" s="50"/>
      <c r="C276" s="50"/>
      <c r="D276" s="50"/>
      <c r="E276" s="50"/>
      <c r="F276" s="50"/>
      <c r="G276" s="50"/>
      <c r="H276" s="50"/>
      <c r="I276" s="50"/>
      <c r="J276" s="50"/>
      <c r="K276" s="50"/>
      <c r="L276" s="50"/>
      <c r="M276" s="107"/>
      <c r="N276" s="107"/>
      <c r="O276" s="50"/>
      <c r="P276" s="52"/>
      <c r="Q276" s="50"/>
      <c r="R276" s="51"/>
      <c r="S276" s="50"/>
      <c r="T276" s="50"/>
      <c r="U276" s="50"/>
    </row>
    <row r="277" ht="12.75" customHeight="1">
      <c r="A277" s="50"/>
      <c r="B277" s="50"/>
      <c r="C277" s="50"/>
      <c r="D277" s="50"/>
      <c r="E277" s="50"/>
      <c r="F277" s="50"/>
      <c r="G277" s="50"/>
      <c r="H277" s="50"/>
      <c r="I277" s="50"/>
      <c r="J277" s="50"/>
      <c r="K277" s="50"/>
      <c r="L277" s="50"/>
      <c r="M277" s="107"/>
      <c r="N277" s="107"/>
      <c r="O277" s="50"/>
      <c r="P277" s="52"/>
      <c r="Q277" s="50"/>
      <c r="R277" s="51"/>
      <c r="S277" s="50"/>
      <c r="T277" s="50"/>
      <c r="U277" s="50"/>
    </row>
    <row r="278" ht="12.75" customHeight="1">
      <c r="A278" s="50"/>
      <c r="B278" s="50"/>
      <c r="C278" s="50"/>
      <c r="D278" s="50"/>
      <c r="E278" s="50"/>
      <c r="F278" s="50"/>
      <c r="G278" s="50"/>
      <c r="H278" s="50"/>
      <c r="I278" s="50"/>
      <c r="J278" s="50"/>
      <c r="K278" s="50"/>
      <c r="L278" s="50"/>
      <c r="M278" s="107"/>
      <c r="N278" s="107"/>
      <c r="O278" s="50"/>
      <c r="P278" s="52"/>
      <c r="Q278" s="50"/>
      <c r="R278" s="51"/>
      <c r="S278" s="50"/>
      <c r="T278" s="50"/>
      <c r="U278" s="50"/>
    </row>
    <row r="279" ht="12.75" customHeight="1">
      <c r="A279" s="50"/>
      <c r="B279" s="50"/>
      <c r="C279" s="50"/>
      <c r="D279" s="50"/>
      <c r="E279" s="50"/>
      <c r="F279" s="50"/>
      <c r="G279" s="50"/>
      <c r="H279" s="50"/>
      <c r="I279" s="50"/>
      <c r="J279" s="50"/>
      <c r="K279" s="50"/>
      <c r="L279" s="50"/>
      <c r="M279" s="107"/>
      <c r="N279" s="107"/>
      <c r="O279" s="50"/>
      <c r="P279" s="52"/>
      <c r="Q279" s="50"/>
      <c r="R279" s="51"/>
      <c r="S279" s="50"/>
      <c r="T279" s="50"/>
      <c r="U279" s="50"/>
    </row>
    <row r="280" ht="12.75" customHeight="1">
      <c r="A280" s="50"/>
      <c r="B280" s="50"/>
      <c r="C280" s="50"/>
      <c r="D280" s="50"/>
      <c r="E280" s="50"/>
      <c r="F280" s="50"/>
      <c r="G280" s="50"/>
      <c r="H280" s="50"/>
      <c r="I280" s="50"/>
      <c r="J280" s="50"/>
      <c r="K280" s="50"/>
      <c r="L280" s="50"/>
      <c r="M280" s="107"/>
      <c r="N280" s="107"/>
      <c r="O280" s="50"/>
      <c r="P280" s="52"/>
      <c r="Q280" s="50"/>
      <c r="R280" s="51"/>
      <c r="S280" s="50"/>
      <c r="T280" s="50"/>
      <c r="U280" s="50"/>
    </row>
    <row r="281" ht="12.75" customHeight="1">
      <c r="A281" s="50"/>
      <c r="B281" s="50"/>
      <c r="C281" s="50"/>
      <c r="D281" s="50"/>
      <c r="E281" s="50"/>
      <c r="F281" s="50"/>
      <c r="G281" s="50"/>
      <c r="H281" s="50"/>
      <c r="I281" s="50"/>
      <c r="J281" s="50"/>
      <c r="K281" s="50"/>
      <c r="L281" s="50"/>
      <c r="M281" s="107"/>
      <c r="N281" s="107"/>
      <c r="O281" s="50"/>
      <c r="P281" s="52"/>
      <c r="Q281" s="50"/>
      <c r="R281" s="51"/>
      <c r="S281" s="50"/>
      <c r="T281" s="50"/>
      <c r="U281" s="50"/>
    </row>
    <row r="282" ht="12.75" customHeight="1">
      <c r="A282" s="50"/>
      <c r="B282" s="50"/>
      <c r="C282" s="50"/>
      <c r="D282" s="50"/>
      <c r="E282" s="50"/>
      <c r="F282" s="50"/>
      <c r="G282" s="50"/>
      <c r="H282" s="50"/>
      <c r="I282" s="50"/>
      <c r="J282" s="50"/>
      <c r="K282" s="50"/>
      <c r="L282" s="50"/>
      <c r="M282" s="107"/>
      <c r="N282" s="107"/>
      <c r="O282" s="50"/>
      <c r="P282" s="52"/>
      <c r="Q282" s="50"/>
      <c r="R282" s="51"/>
      <c r="S282" s="50"/>
      <c r="T282" s="50"/>
      <c r="U282" s="50"/>
    </row>
    <row r="283" ht="12.75" customHeight="1">
      <c r="A283" s="50"/>
      <c r="B283" s="50"/>
      <c r="C283" s="50"/>
      <c r="D283" s="50"/>
      <c r="E283" s="50"/>
      <c r="F283" s="50"/>
      <c r="G283" s="50"/>
      <c r="H283" s="50"/>
      <c r="I283" s="50"/>
      <c r="J283" s="50"/>
      <c r="K283" s="50"/>
      <c r="L283" s="50"/>
      <c r="M283" s="107"/>
      <c r="N283" s="107"/>
      <c r="O283" s="50"/>
      <c r="P283" s="52"/>
      <c r="Q283" s="50"/>
      <c r="R283" s="51"/>
      <c r="S283" s="50"/>
      <c r="T283" s="50"/>
      <c r="U283" s="50"/>
    </row>
    <row r="284" ht="12.75" customHeight="1">
      <c r="A284" s="50"/>
      <c r="B284" s="50"/>
      <c r="C284" s="50"/>
      <c r="D284" s="50"/>
      <c r="E284" s="50"/>
      <c r="F284" s="50"/>
      <c r="G284" s="50"/>
      <c r="H284" s="50"/>
      <c r="I284" s="50"/>
      <c r="J284" s="50"/>
      <c r="K284" s="50"/>
      <c r="L284" s="50"/>
      <c r="M284" s="107"/>
      <c r="N284" s="107"/>
      <c r="O284" s="50"/>
      <c r="P284" s="52"/>
      <c r="Q284" s="50"/>
      <c r="R284" s="51"/>
      <c r="S284" s="50"/>
      <c r="T284" s="50"/>
      <c r="U284" s="50"/>
    </row>
    <row r="285" ht="12.75" customHeight="1">
      <c r="A285" s="50"/>
      <c r="B285" s="50"/>
      <c r="C285" s="50"/>
      <c r="D285" s="50"/>
      <c r="E285" s="50"/>
      <c r="F285" s="50"/>
      <c r="G285" s="50"/>
      <c r="H285" s="50"/>
      <c r="I285" s="50"/>
      <c r="J285" s="50"/>
      <c r="K285" s="50"/>
      <c r="L285" s="50"/>
      <c r="M285" s="107"/>
      <c r="N285" s="107"/>
      <c r="O285" s="50"/>
      <c r="P285" s="52"/>
      <c r="Q285" s="50"/>
      <c r="R285" s="51"/>
      <c r="S285" s="50"/>
      <c r="T285" s="50"/>
      <c r="U285" s="50"/>
    </row>
    <row r="286" ht="12.75" customHeight="1">
      <c r="A286" s="50"/>
      <c r="B286" s="50"/>
      <c r="C286" s="50"/>
      <c r="D286" s="50"/>
      <c r="E286" s="50"/>
      <c r="F286" s="50"/>
      <c r="G286" s="50"/>
      <c r="H286" s="50"/>
      <c r="I286" s="50"/>
      <c r="J286" s="50"/>
      <c r="K286" s="50"/>
      <c r="L286" s="50"/>
      <c r="M286" s="107"/>
      <c r="N286" s="107"/>
      <c r="O286" s="50"/>
      <c r="P286" s="52"/>
      <c r="Q286" s="50"/>
      <c r="R286" s="51"/>
      <c r="S286" s="50"/>
      <c r="T286" s="50"/>
      <c r="U286" s="50"/>
    </row>
    <row r="287" ht="12.75" customHeight="1">
      <c r="A287" s="50"/>
      <c r="B287" s="50"/>
      <c r="C287" s="50"/>
      <c r="D287" s="50"/>
      <c r="E287" s="50"/>
      <c r="F287" s="50"/>
      <c r="G287" s="50"/>
      <c r="H287" s="50"/>
      <c r="I287" s="50"/>
      <c r="J287" s="50"/>
      <c r="K287" s="50"/>
      <c r="L287" s="50"/>
      <c r="M287" s="107"/>
      <c r="N287" s="107"/>
      <c r="O287" s="50"/>
      <c r="P287" s="52"/>
      <c r="Q287" s="50"/>
      <c r="R287" s="51"/>
      <c r="S287" s="50"/>
      <c r="T287" s="50"/>
      <c r="U287" s="50"/>
    </row>
    <row r="288" ht="12.75" customHeight="1">
      <c r="A288" s="50"/>
      <c r="B288" s="50"/>
      <c r="C288" s="50"/>
      <c r="D288" s="50"/>
      <c r="E288" s="50"/>
      <c r="F288" s="50"/>
      <c r="G288" s="50"/>
      <c r="H288" s="50"/>
      <c r="I288" s="50"/>
      <c r="J288" s="50"/>
      <c r="K288" s="50"/>
      <c r="L288" s="50"/>
      <c r="M288" s="107"/>
      <c r="N288" s="107"/>
      <c r="O288" s="50"/>
      <c r="P288" s="52"/>
      <c r="Q288" s="50"/>
      <c r="R288" s="51"/>
      <c r="S288" s="50"/>
      <c r="T288" s="50"/>
      <c r="U288" s="50"/>
    </row>
    <row r="289" ht="12.75" customHeight="1">
      <c r="A289" s="50"/>
      <c r="B289" s="50"/>
      <c r="C289" s="50"/>
      <c r="D289" s="50"/>
      <c r="E289" s="50"/>
      <c r="F289" s="50"/>
      <c r="G289" s="50"/>
      <c r="H289" s="50"/>
      <c r="I289" s="50"/>
      <c r="J289" s="50"/>
      <c r="K289" s="50"/>
      <c r="L289" s="50"/>
      <c r="M289" s="107"/>
      <c r="N289" s="107"/>
      <c r="O289" s="50"/>
      <c r="P289" s="52"/>
      <c r="Q289" s="50"/>
      <c r="R289" s="51"/>
      <c r="S289" s="50"/>
      <c r="T289" s="50"/>
      <c r="U289" s="50"/>
    </row>
    <row r="290" ht="12.75" customHeight="1">
      <c r="A290" s="50"/>
      <c r="B290" s="50"/>
      <c r="C290" s="50"/>
      <c r="D290" s="50"/>
      <c r="E290" s="50"/>
      <c r="F290" s="50"/>
      <c r="G290" s="50"/>
      <c r="H290" s="50"/>
      <c r="I290" s="50"/>
      <c r="J290" s="50"/>
      <c r="K290" s="50"/>
      <c r="L290" s="50"/>
      <c r="M290" s="107"/>
      <c r="N290" s="107"/>
      <c r="O290" s="50"/>
      <c r="P290" s="52"/>
      <c r="Q290" s="50"/>
      <c r="R290" s="51"/>
      <c r="S290" s="50"/>
      <c r="T290" s="50"/>
      <c r="U290" s="50"/>
    </row>
    <row r="291" ht="12.75" customHeight="1">
      <c r="A291" s="50"/>
      <c r="B291" s="50"/>
      <c r="C291" s="50"/>
      <c r="D291" s="50"/>
      <c r="E291" s="50"/>
      <c r="F291" s="50"/>
      <c r="G291" s="50"/>
      <c r="H291" s="50"/>
      <c r="I291" s="50"/>
      <c r="J291" s="50"/>
      <c r="K291" s="50"/>
      <c r="L291" s="50"/>
      <c r="M291" s="107"/>
      <c r="N291" s="107"/>
      <c r="O291" s="50"/>
      <c r="P291" s="52"/>
      <c r="Q291" s="50"/>
      <c r="R291" s="51"/>
      <c r="S291" s="50"/>
      <c r="T291" s="50"/>
      <c r="U291" s="50"/>
    </row>
    <row r="292" ht="12.75" customHeight="1">
      <c r="A292" s="50"/>
      <c r="B292" s="50"/>
      <c r="C292" s="50"/>
      <c r="D292" s="50"/>
      <c r="E292" s="50"/>
      <c r="F292" s="50"/>
      <c r="G292" s="50"/>
      <c r="H292" s="50"/>
      <c r="I292" s="50"/>
      <c r="J292" s="50"/>
      <c r="K292" s="50"/>
      <c r="L292" s="50"/>
      <c r="M292" s="107"/>
      <c r="N292" s="107"/>
      <c r="O292" s="50"/>
      <c r="P292" s="52"/>
      <c r="Q292" s="50"/>
      <c r="R292" s="51"/>
      <c r="S292" s="50"/>
      <c r="T292" s="50"/>
      <c r="U292" s="50"/>
    </row>
    <row r="293" ht="12.75" customHeight="1">
      <c r="A293" s="50"/>
      <c r="B293" s="50"/>
      <c r="C293" s="50"/>
      <c r="D293" s="50"/>
      <c r="E293" s="50"/>
      <c r="F293" s="50"/>
      <c r="G293" s="50"/>
      <c r="H293" s="50"/>
      <c r="I293" s="50"/>
      <c r="J293" s="50"/>
      <c r="K293" s="50"/>
      <c r="L293" s="50"/>
      <c r="M293" s="107"/>
      <c r="N293" s="107"/>
      <c r="O293" s="50"/>
      <c r="P293" s="52"/>
      <c r="Q293" s="50"/>
      <c r="R293" s="51"/>
      <c r="S293" s="50"/>
      <c r="T293" s="50"/>
      <c r="U293" s="50"/>
    </row>
    <row r="294" ht="12.75" customHeight="1">
      <c r="A294" s="50"/>
      <c r="B294" s="50"/>
      <c r="C294" s="50"/>
      <c r="D294" s="50"/>
      <c r="E294" s="50"/>
      <c r="F294" s="50"/>
      <c r="G294" s="50"/>
      <c r="H294" s="50"/>
      <c r="I294" s="50"/>
      <c r="J294" s="50"/>
      <c r="K294" s="50"/>
      <c r="L294" s="50"/>
      <c r="M294" s="107"/>
      <c r="N294" s="107"/>
      <c r="O294" s="50"/>
      <c r="P294" s="52"/>
      <c r="Q294" s="50"/>
      <c r="R294" s="51"/>
      <c r="S294" s="50"/>
      <c r="T294" s="50"/>
      <c r="U294" s="50"/>
    </row>
    <row r="295" ht="12.75" customHeight="1">
      <c r="A295" s="50"/>
      <c r="B295" s="50"/>
      <c r="C295" s="50"/>
      <c r="D295" s="50"/>
      <c r="E295" s="50"/>
      <c r="F295" s="50"/>
      <c r="G295" s="50"/>
      <c r="H295" s="50"/>
      <c r="I295" s="50"/>
      <c r="J295" s="50"/>
      <c r="K295" s="50"/>
      <c r="L295" s="50"/>
      <c r="M295" s="107"/>
      <c r="N295" s="107"/>
      <c r="O295" s="50"/>
      <c r="P295" s="52"/>
      <c r="Q295" s="50"/>
      <c r="R295" s="51"/>
      <c r="S295" s="50"/>
      <c r="T295" s="50"/>
      <c r="U295" s="50"/>
    </row>
    <row r="296" ht="12.75" customHeight="1">
      <c r="A296" s="50"/>
      <c r="B296" s="50"/>
      <c r="C296" s="50"/>
      <c r="D296" s="50"/>
      <c r="E296" s="50"/>
      <c r="F296" s="50"/>
      <c r="G296" s="50"/>
      <c r="H296" s="50"/>
      <c r="I296" s="50"/>
      <c r="J296" s="50"/>
      <c r="K296" s="50"/>
      <c r="L296" s="50"/>
      <c r="M296" s="107"/>
      <c r="N296" s="107"/>
      <c r="O296" s="50"/>
      <c r="P296" s="52"/>
      <c r="Q296" s="50"/>
      <c r="R296" s="51"/>
      <c r="S296" s="50"/>
      <c r="T296" s="50"/>
      <c r="U296" s="50"/>
    </row>
    <row r="297" ht="12.75" customHeight="1">
      <c r="A297" s="50"/>
      <c r="B297" s="50"/>
      <c r="C297" s="50"/>
      <c r="D297" s="50"/>
      <c r="E297" s="50"/>
      <c r="F297" s="50"/>
      <c r="G297" s="50"/>
      <c r="H297" s="50"/>
      <c r="I297" s="50"/>
      <c r="J297" s="50"/>
      <c r="K297" s="50"/>
      <c r="L297" s="50"/>
      <c r="M297" s="107"/>
      <c r="N297" s="107"/>
      <c r="O297" s="50"/>
      <c r="P297" s="52"/>
      <c r="Q297" s="50"/>
      <c r="R297" s="51"/>
      <c r="S297" s="50"/>
      <c r="T297" s="50"/>
      <c r="U297" s="50"/>
    </row>
    <row r="298" ht="12.75" customHeight="1">
      <c r="A298" s="50"/>
      <c r="B298" s="50"/>
      <c r="C298" s="50"/>
      <c r="D298" s="50"/>
      <c r="E298" s="50"/>
      <c r="F298" s="50"/>
      <c r="G298" s="50"/>
      <c r="H298" s="50"/>
      <c r="I298" s="50"/>
      <c r="J298" s="50"/>
      <c r="K298" s="50"/>
      <c r="L298" s="50"/>
      <c r="M298" s="107"/>
      <c r="N298" s="107"/>
      <c r="O298" s="50"/>
      <c r="P298" s="52"/>
      <c r="Q298" s="50"/>
      <c r="R298" s="51"/>
      <c r="S298" s="50"/>
      <c r="T298" s="50"/>
      <c r="U298" s="50"/>
    </row>
    <row r="299" ht="12.75" customHeight="1">
      <c r="A299" s="50"/>
      <c r="B299" s="50"/>
      <c r="C299" s="50"/>
      <c r="D299" s="50"/>
      <c r="E299" s="50"/>
      <c r="F299" s="50"/>
      <c r="G299" s="50"/>
      <c r="H299" s="50"/>
      <c r="I299" s="50"/>
      <c r="J299" s="50"/>
      <c r="K299" s="50"/>
      <c r="L299" s="50"/>
      <c r="M299" s="107"/>
      <c r="N299" s="107"/>
      <c r="O299" s="50"/>
      <c r="P299" s="52"/>
      <c r="Q299" s="50"/>
      <c r="R299" s="51"/>
      <c r="S299" s="50"/>
      <c r="T299" s="50"/>
      <c r="U299" s="50"/>
    </row>
    <row r="300" ht="12.75" customHeight="1">
      <c r="A300" s="50"/>
      <c r="B300" s="50"/>
      <c r="C300" s="50"/>
      <c r="D300" s="50"/>
      <c r="E300" s="50"/>
      <c r="F300" s="50"/>
      <c r="G300" s="50"/>
      <c r="H300" s="50"/>
      <c r="I300" s="50"/>
      <c r="J300" s="50"/>
      <c r="K300" s="50"/>
      <c r="L300" s="50"/>
      <c r="M300" s="107"/>
      <c r="N300" s="107"/>
      <c r="O300" s="50"/>
      <c r="P300" s="52"/>
      <c r="Q300" s="50"/>
      <c r="R300" s="51"/>
      <c r="S300" s="50"/>
      <c r="T300" s="50"/>
      <c r="U300" s="50"/>
    </row>
    <row r="301" ht="12.75" customHeight="1">
      <c r="A301" s="50"/>
      <c r="B301" s="50"/>
      <c r="C301" s="50"/>
      <c r="D301" s="50"/>
      <c r="E301" s="50"/>
      <c r="F301" s="50"/>
      <c r="G301" s="50"/>
      <c r="H301" s="50"/>
      <c r="I301" s="50"/>
      <c r="J301" s="50"/>
      <c r="K301" s="50"/>
      <c r="L301" s="50"/>
      <c r="M301" s="107"/>
      <c r="N301" s="107"/>
      <c r="O301" s="50"/>
      <c r="P301" s="52"/>
      <c r="Q301" s="50"/>
      <c r="R301" s="51"/>
      <c r="S301" s="50"/>
      <c r="T301" s="50"/>
      <c r="U301" s="50"/>
    </row>
    <row r="302" ht="12.75" customHeight="1">
      <c r="A302" s="50"/>
      <c r="B302" s="50"/>
      <c r="C302" s="50"/>
      <c r="D302" s="50"/>
      <c r="E302" s="50"/>
      <c r="F302" s="50"/>
      <c r="G302" s="50"/>
      <c r="H302" s="50"/>
      <c r="I302" s="50"/>
      <c r="J302" s="50"/>
      <c r="K302" s="50"/>
      <c r="L302" s="50"/>
      <c r="M302" s="107"/>
      <c r="N302" s="107"/>
      <c r="O302" s="50"/>
      <c r="P302" s="52"/>
      <c r="Q302" s="50"/>
      <c r="R302" s="51"/>
      <c r="S302" s="50"/>
      <c r="T302" s="50"/>
      <c r="U302" s="50"/>
    </row>
    <row r="303" ht="12.75" customHeight="1">
      <c r="A303" s="50"/>
      <c r="B303" s="50"/>
      <c r="C303" s="50"/>
      <c r="D303" s="50"/>
      <c r="E303" s="50"/>
      <c r="F303" s="50"/>
      <c r="G303" s="50"/>
      <c r="H303" s="50"/>
      <c r="I303" s="50"/>
      <c r="J303" s="50"/>
      <c r="K303" s="50"/>
      <c r="L303" s="50"/>
      <c r="M303" s="107"/>
      <c r="N303" s="107"/>
      <c r="O303" s="50"/>
      <c r="P303" s="52"/>
      <c r="Q303" s="50"/>
      <c r="R303" s="51"/>
      <c r="S303" s="50"/>
      <c r="T303" s="50"/>
      <c r="U303" s="50"/>
    </row>
    <row r="304" ht="12.75" customHeight="1">
      <c r="A304" s="50"/>
      <c r="B304" s="50"/>
      <c r="C304" s="50"/>
      <c r="D304" s="50"/>
      <c r="E304" s="50"/>
      <c r="F304" s="50"/>
      <c r="G304" s="50"/>
      <c r="H304" s="50"/>
      <c r="I304" s="50"/>
      <c r="J304" s="50"/>
      <c r="K304" s="50"/>
      <c r="L304" s="50"/>
      <c r="M304" s="107"/>
      <c r="N304" s="107"/>
      <c r="O304" s="50"/>
      <c r="P304" s="52"/>
      <c r="Q304" s="50"/>
      <c r="R304" s="51"/>
      <c r="S304" s="50"/>
      <c r="T304" s="50"/>
      <c r="U304" s="50"/>
    </row>
    <row r="305" ht="12.75" customHeight="1">
      <c r="A305" s="50"/>
      <c r="B305" s="50"/>
      <c r="C305" s="50"/>
      <c r="D305" s="50"/>
      <c r="E305" s="50"/>
      <c r="F305" s="50"/>
      <c r="G305" s="50"/>
      <c r="H305" s="50"/>
      <c r="I305" s="50"/>
      <c r="J305" s="50"/>
      <c r="K305" s="50"/>
      <c r="L305" s="50"/>
      <c r="M305" s="107"/>
      <c r="N305" s="107"/>
      <c r="O305" s="50"/>
      <c r="P305" s="52"/>
      <c r="Q305" s="50"/>
      <c r="R305" s="51"/>
      <c r="S305" s="50"/>
      <c r="T305" s="50"/>
      <c r="U305" s="50"/>
    </row>
    <row r="306" ht="12.75" customHeight="1">
      <c r="A306" s="50"/>
      <c r="B306" s="50"/>
      <c r="C306" s="50"/>
      <c r="D306" s="50"/>
      <c r="E306" s="50"/>
      <c r="F306" s="50"/>
      <c r="G306" s="50"/>
      <c r="H306" s="50"/>
      <c r="I306" s="50"/>
      <c r="J306" s="50"/>
      <c r="K306" s="50"/>
      <c r="L306" s="50"/>
      <c r="M306" s="107"/>
      <c r="N306" s="107"/>
      <c r="O306" s="50"/>
      <c r="P306" s="52"/>
      <c r="Q306" s="50"/>
      <c r="R306" s="51"/>
      <c r="S306" s="50"/>
      <c r="T306" s="50"/>
      <c r="U306" s="50"/>
    </row>
    <row r="307" ht="12.75" customHeight="1">
      <c r="A307" s="50"/>
      <c r="B307" s="50"/>
      <c r="C307" s="50"/>
      <c r="D307" s="50"/>
      <c r="E307" s="50"/>
      <c r="F307" s="50"/>
      <c r="G307" s="50"/>
      <c r="H307" s="50"/>
      <c r="I307" s="50"/>
      <c r="J307" s="50"/>
      <c r="K307" s="50"/>
      <c r="L307" s="50"/>
      <c r="M307" s="107"/>
      <c r="N307" s="107"/>
      <c r="O307" s="50"/>
      <c r="P307" s="52"/>
      <c r="Q307" s="50"/>
      <c r="R307" s="51"/>
      <c r="S307" s="50"/>
      <c r="T307" s="50"/>
      <c r="U307" s="50"/>
    </row>
    <row r="308" ht="12.75" customHeight="1">
      <c r="A308" s="50"/>
      <c r="B308" s="50"/>
      <c r="C308" s="50"/>
      <c r="D308" s="50"/>
      <c r="E308" s="50"/>
      <c r="F308" s="50"/>
      <c r="G308" s="50"/>
      <c r="H308" s="50"/>
      <c r="I308" s="50"/>
      <c r="J308" s="50"/>
      <c r="K308" s="50"/>
      <c r="L308" s="50"/>
      <c r="M308" s="107"/>
      <c r="N308" s="107"/>
      <c r="O308" s="50"/>
      <c r="P308" s="52"/>
      <c r="Q308" s="50"/>
      <c r="R308" s="51"/>
      <c r="S308" s="50"/>
      <c r="T308" s="50"/>
      <c r="U308" s="50"/>
    </row>
    <row r="309" ht="12.75" customHeight="1">
      <c r="A309" s="50"/>
      <c r="B309" s="50"/>
      <c r="C309" s="50"/>
      <c r="D309" s="50"/>
      <c r="E309" s="50"/>
      <c r="F309" s="50"/>
      <c r="G309" s="50"/>
      <c r="H309" s="50"/>
      <c r="I309" s="50"/>
      <c r="J309" s="50"/>
      <c r="K309" s="50"/>
      <c r="L309" s="50"/>
      <c r="M309" s="107"/>
      <c r="N309" s="107"/>
      <c r="O309" s="50"/>
      <c r="P309" s="52"/>
      <c r="Q309" s="50"/>
      <c r="R309" s="51"/>
      <c r="S309" s="50"/>
      <c r="T309" s="50"/>
      <c r="U309" s="50"/>
    </row>
    <row r="310" ht="12.75" customHeight="1">
      <c r="A310" s="50"/>
      <c r="B310" s="50"/>
      <c r="C310" s="50"/>
      <c r="D310" s="50"/>
      <c r="E310" s="50"/>
      <c r="F310" s="50"/>
      <c r="G310" s="50"/>
      <c r="H310" s="50"/>
      <c r="I310" s="50"/>
      <c r="J310" s="50"/>
      <c r="K310" s="50"/>
      <c r="L310" s="50"/>
      <c r="M310" s="107"/>
      <c r="N310" s="107"/>
      <c r="O310" s="50"/>
      <c r="P310" s="52"/>
      <c r="Q310" s="50"/>
      <c r="R310" s="51"/>
      <c r="S310" s="50"/>
      <c r="T310" s="50"/>
      <c r="U310" s="50"/>
    </row>
    <row r="311" ht="12.75" customHeight="1">
      <c r="A311" s="50"/>
      <c r="B311" s="50"/>
      <c r="C311" s="50"/>
      <c r="D311" s="50"/>
      <c r="E311" s="50"/>
      <c r="F311" s="50"/>
      <c r="G311" s="50"/>
      <c r="H311" s="50"/>
      <c r="I311" s="50"/>
      <c r="J311" s="50"/>
      <c r="K311" s="50"/>
      <c r="L311" s="50"/>
      <c r="M311" s="107"/>
      <c r="N311" s="107"/>
      <c r="O311" s="50"/>
      <c r="P311" s="52"/>
      <c r="Q311" s="50"/>
      <c r="R311" s="51"/>
      <c r="S311" s="50"/>
      <c r="T311" s="50"/>
      <c r="U311" s="50"/>
    </row>
    <row r="312" ht="12.75" customHeight="1">
      <c r="A312" s="50"/>
      <c r="B312" s="50"/>
      <c r="C312" s="50"/>
      <c r="D312" s="50"/>
      <c r="E312" s="50"/>
      <c r="F312" s="50"/>
      <c r="G312" s="50"/>
      <c r="H312" s="50"/>
      <c r="I312" s="50"/>
      <c r="J312" s="50"/>
      <c r="K312" s="50"/>
      <c r="L312" s="50"/>
      <c r="M312" s="107"/>
      <c r="N312" s="107"/>
      <c r="O312" s="50"/>
      <c r="P312" s="52"/>
      <c r="Q312" s="50"/>
      <c r="R312" s="51"/>
      <c r="S312" s="50"/>
      <c r="T312" s="50"/>
      <c r="U312" s="50"/>
    </row>
    <row r="313" ht="12.75" customHeight="1">
      <c r="A313" s="50"/>
      <c r="B313" s="50"/>
      <c r="C313" s="50"/>
      <c r="D313" s="50"/>
      <c r="E313" s="50"/>
      <c r="F313" s="50"/>
      <c r="G313" s="50"/>
      <c r="H313" s="50"/>
      <c r="I313" s="50"/>
      <c r="J313" s="50"/>
      <c r="K313" s="50"/>
      <c r="L313" s="50"/>
      <c r="M313" s="107"/>
      <c r="N313" s="107"/>
      <c r="O313" s="50"/>
      <c r="P313" s="52"/>
      <c r="Q313" s="50"/>
      <c r="R313" s="51"/>
      <c r="S313" s="50"/>
      <c r="T313" s="50"/>
      <c r="U313" s="50"/>
    </row>
    <row r="314" ht="12.75" customHeight="1">
      <c r="A314" s="50"/>
      <c r="B314" s="50"/>
      <c r="C314" s="50"/>
      <c r="D314" s="50"/>
      <c r="E314" s="50"/>
      <c r="F314" s="50"/>
      <c r="G314" s="50"/>
      <c r="H314" s="50"/>
      <c r="I314" s="50"/>
      <c r="J314" s="50"/>
      <c r="K314" s="50"/>
      <c r="L314" s="50"/>
      <c r="M314" s="107"/>
      <c r="N314" s="107"/>
      <c r="O314" s="50"/>
      <c r="P314" s="52"/>
      <c r="Q314" s="50"/>
      <c r="R314" s="51"/>
      <c r="S314" s="50"/>
      <c r="T314" s="50"/>
      <c r="U314" s="50"/>
    </row>
    <row r="315" ht="12.75" customHeight="1">
      <c r="A315" s="50"/>
      <c r="B315" s="50"/>
      <c r="C315" s="50"/>
      <c r="D315" s="50"/>
      <c r="E315" s="50"/>
      <c r="F315" s="50"/>
      <c r="G315" s="50"/>
      <c r="H315" s="50"/>
      <c r="I315" s="50"/>
      <c r="J315" s="50"/>
      <c r="K315" s="50"/>
      <c r="L315" s="50"/>
      <c r="M315" s="107"/>
      <c r="N315" s="107"/>
      <c r="O315" s="50"/>
      <c r="P315" s="52"/>
      <c r="Q315" s="50"/>
      <c r="R315" s="51"/>
      <c r="S315" s="50"/>
      <c r="T315" s="50"/>
      <c r="U315" s="50"/>
    </row>
    <row r="316" ht="12.75" customHeight="1">
      <c r="A316" s="50"/>
      <c r="B316" s="50"/>
      <c r="C316" s="50"/>
      <c r="D316" s="50"/>
      <c r="E316" s="50"/>
      <c r="F316" s="50"/>
      <c r="G316" s="50"/>
      <c r="H316" s="50"/>
      <c r="I316" s="50"/>
      <c r="J316" s="50"/>
      <c r="K316" s="50"/>
      <c r="L316" s="50"/>
      <c r="M316" s="107"/>
      <c r="N316" s="107"/>
      <c r="O316" s="50"/>
      <c r="P316" s="52"/>
      <c r="Q316" s="50"/>
      <c r="R316" s="51"/>
      <c r="S316" s="50"/>
      <c r="T316" s="50"/>
      <c r="U316" s="50"/>
    </row>
    <row r="317" ht="12.75" customHeight="1">
      <c r="A317" s="50"/>
      <c r="B317" s="50"/>
      <c r="C317" s="50"/>
      <c r="D317" s="50"/>
      <c r="E317" s="50"/>
      <c r="F317" s="50"/>
      <c r="G317" s="50"/>
      <c r="H317" s="50"/>
      <c r="I317" s="50"/>
      <c r="J317" s="50"/>
      <c r="K317" s="50"/>
      <c r="L317" s="50"/>
      <c r="M317" s="107"/>
      <c r="N317" s="107"/>
      <c r="O317" s="50"/>
      <c r="P317" s="52"/>
      <c r="Q317" s="50"/>
      <c r="R317" s="51"/>
      <c r="S317" s="50"/>
      <c r="T317" s="50"/>
      <c r="U317" s="50"/>
    </row>
    <row r="318" ht="12.75" customHeight="1">
      <c r="A318" s="50"/>
      <c r="B318" s="50"/>
      <c r="C318" s="50"/>
      <c r="D318" s="50"/>
      <c r="E318" s="50"/>
      <c r="F318" s="50"/>
      <c r="G318" s="50"/>
      <c r="H318" s="50"/>
      <c r="I318" s="50"/>
      <c r="J318" s="50"/>
      <c r="K318" s="50"/>
      <c r="L318" s="50"/>
      <c r="M318" s="107"/>
      <c r="N318" s="107"/>
      <c r="O318" s="50"/>
      <c r="P318" s="52"/>
      <c r="Q318" s="50"/>
      <c r="R318" s="51"/>
      <c r="S318" s="50"/>
      <c r="T318" s="50"/>
      <c r="U318" s="50"/>
    </row>
    <row r="319" ht="12.75" customHeight="1">
      <c r="A319" s="50"/>
      <c r="B319" s="50"/>
      <c r="C319" s="50"/>
      <c r="D319" s="50"/>
      <c r="E319" s="50"/>
      <c r="F319" s="50"/>
      <c r="G319" s="50"/>
      <c r="H319" s="50"/>
      <c r="I319" s="50"/>
      <c r="J319" s="50"/>
      <c r="K319" s="50"/>
      <c r="L319" s="50"/>
      <c r="M319" s="107"/>
      <c r="N319" s="107"/>
      <c r="O319" s="50"/>
      <c r="P319" s="52"/>
      <c r="Q319" s="50"/>
      <c r="R319" s="51"/>
      <c r="S319" s="50"/>
      <c r="T319" s="50"/>
      <c r="U319" s="50"/>
    </row>
    <row r="320" ht="12.75" customHeight="1">
      <c r="A320" s="50"/>
      <c r="B320" s="50"/>
      <c r="C320" s="50"/>
      <c r="D320" s="50"/>
      <c r="E320" s="50"/>
      <c r="F320" s="50"/>
      <c r="G320" s="50"/>
      <c r="H320" s="50"/>
      <c r="I320" s="50"/>
      <c r="J320" s="50"/>
      <c r="K320" s="50"/>
      <c r="L320" s="50"/>
      <c r="M320" s="107"/>
      <c r="N320" s="107"/>
      <c r="O320" s="50"/>
      <c r="P320" s="52"/>
      <c r="Q320" s="50"/>
      <c r="R320" s="51"/>
      <c r="S320" s="50"/>
      <c r="T320" s="50"/>
      <c r="U320" s="50"/>
    </row>
    <row r="321" ht="12.75" customHeight="1">
      <c r="A321" s="50"/>
      <c r="B321" s="50"/>
      <c r="C321" s="50"/>
      <c r="D321" s="50"/>
      <c r="E321" s="50"/>
      <c r="F321" s="50"/>
      <c r="G321" s="50"/>
      <c r="H321" s="50"/>
      <c r="I321" s="50"/>
      <c r="J321" s="50"/>
      <c r="K321" s="50"/>
      <c r="L321" s="50"/>
      <c r="M321" s="107"/>
      <c r="N321" s="107"/>
      <c r="O321" s="50"/>
      <c r="P321" s="52"/>
      <c r="Q321" s="50"/>
      <c r="R321" s="51"/>
      <c r="S321" s="50"/>
      <c r="T321" s="50"/>
      <c r="U321" s="50"/>
    </row>
    <row r="322" ht="12.75" customHeight="1">
      <c r="A322" s="50"/>
      <c r="B322" s="50"/>
      <c r="C322" s="50"/>
      <c r="D322" s="50"/>
      <c r="E322" s="50"/>
      <c r="F322" s="50"/>
      <c r="G322" s="50"/>
      <c r="H322" s="50"/>
      <c r="I322" s="50"/>
      <c r="J322" s="50"/>
      <c r="K322" s="50"/>
      <c r="L322" s="50"/>
      <c r="M322" s="107"/>
      <c r="N322" s="107"/>
      <c r="O322" s="50"/>
      <c r="P322" s="52"/>
      <c r="Q322" s="50"/>
      <c r="R322" s="51"/>
      <c r="S322" s="50"/>
      <c r="T322" s="50"/>
      <c r="U322" s="50"/>
    </row>
    <row r="323" ht="12.75" customHeight="1">
      <c r="A323" s="50"/>
      <c r="B323" s="50"/>
      <c r="C323" s="50"/>
      <c r="D323" s="50"/>
      <c r="E323" s="50"/>
      <c r="F323" s="50"/>
      <c r="G323" s="50"/>
      <c r="H323" s="50"/>
      <c r="I323" s="50"/>
      <c r="J323" s="50"/>
      <c r="K323" s="50"/>
      <c r="L323" s="50"/>
      <c r="M323" s="107"/>
      <c r="N323" s="107"/>
      <c r="O323" s="50"/>
      <c r="P323" s="52"/>
      <c r="Q323" s="50"/>
      <c r="R323" s="51"/>
      <c r="S323" s="50"/>
      <c r="T323" s="50"/>
      <c r="U323" s="50"/>
    </row>
    <row r="324" ht="12.75" customHeight="1">
      <c r="A324" s="50"/>
      <c r="B324" s="50"/>
      <c r="C324" s="50"/>
      <c r="D324" s="50"/>
      <c r="E324" s="50"/>
      <c r="F324" s="50"/>
      <c r="G324" s="50"/>
      <c r="H324" s="50"/>
      <c r="I324" s="50"/>
      <c r="J324" s="50"/>
      <c r="K324" s="50"/>
      <c r="L324" s="50"/>
      <c r="M324" s="107"/>
      <c r="N324" s="107"/>
      <c r="O324" s="50"/>
      <c r="P324" s="52"/>
      <c r="Q324" s="50"/>
      <c r="R324" s="51"/>
      <c r="S324" s="50"/>
      <c r="T324" s="50"/>
      <c r="U324" s="50"/>
    </row>
    <row r="325" ht="12.75" customHeight="1">
      <c r="A325" s="50"/>
      <c r="B325" s="50"/>
      <c r="C325" s="50"/>
      <c r="D325" s="50"/>
      <c r="E325" s="50"/>
      <c r="F325" s="50"/>
      <c r="G325" s="50"/>
      <c r="H325" s="50"/>
      <c r="I325" s="50"/>
      <c r="J325" s="50"/>
      <c r="K325" s="50"/>
      <c r="L325" s="50"/>
      <c r="M325" s="107"/>
      <c r="N325" s="107"/>
      <c r="O325" s="50"/>
      <c r="P325" s="52"/>
      <c r="Q325" s="50"/>
      <c r="R325" s="51"/>
      <c r="S325" s="50"/>
      <c r="T325" s="50"/>
      <c r="U325" s="50"/>
    </row>
    <row r="326" ht="12.75" customHeight="1">
      <c r="A326" s="50"/>
      <c r="B326" s="50"/>
      <c r="C326" s="50"/>
      <c r="D326" s="50"/>
      <c r="E326" s="50"/>
      <c r="F326" s="50"/>
      <c r="G326" s="50"/>
      <c r="H326" s="50"/>
      <c r="I326" s="50"/>
      <c r="J326" s="50"/>
      <c r="K326" s="50"/>
      <c r="L326" s="50"/>
      <c r="M326" s="107"/>
      <c r="N326" s="107"/>
      <c r="O326" s="50"/>
      <c r="P326" s="52"/>
      <c r="Q326" s="50"/>
      <c r="R326" s="51"/>
      <c r="S326" s="50"/>
      <c r="T326" s="50"/>
      <c r="U326" s="50"/>
    </row>
    <row r="327" ht="12.75" customHeight="1">
      <c r="A327" s="50"/>
      <c r="B327" s="50"/>
      <c r="C327" s="50"/>
      <c r="D327" s="50"/>
      <c r="E327" s="50"/>
      <c r="F327" s="50"/>
      <c r="G327" s="50"/>
      <c r="H327" s="50"/>
      <c r="I327" s="50"/>
      <c r="J327" s="50"/>
      <c r="K327" s="50"/>
      <c r="L327" s="50"/>
      <c r="M327" s="107"/>
      <c r="N327" s="107"/>
      <c r="O327" s="50"/>
      <c r="P327" s="52"/>
      <c r="Q327" s="50"/>
      <c r="R327" s="51"/>
      <c r="S327" s="50"/>
      <c r="T327" s="50"/>
      <c r="U327" s="50"/>
    </row>
    <row r="328" ht="12.75" customHeight="1">
      <c r="A328" s="50"/>
      <c r="B328" s="50"/>
      <c r="C328" s="50"/>
      <c r="D328" s="50"/>
      <c r="E328" s="50"/>
      <c r="F328" s="50"/>
      <c r="G328" s="50"/>
      <c r="H328" s="50"/>
      <c r="I328" s="50"/>
      <c r="J328" s="50"/>
      <c r="K328" s="50"/>
      <c r="L328" s="50"/>
      <c r="M328" s="107"/>
      <c r="N328" s="107"/>
      <c r="O328" s="50"/>
      <c r="P328" s="52"/>
      <c r="Q328" s="50"/>
      <c r="R328" s="51"/>
      <c r="S328" s="50"/>
      <c r="T328" s="50"/>
      <c r="U328" s="50"/>
    </row>
    <row r="329" ht="12.75" customHeight="1">
      <c r="A329" s="50"/>
      <c r="B329" s="50"/>
      <c r="C329" s="50"/>
      <c r="D329" s="50"/>
      <c r="E329" s="50"/>
      <c r="F329" s="50"/>
      <c r="G329" s="50"/>
      <c r="H329" s="50"/>
      <c r="I329" s="50"/>
      <c r="J329" s="50"/>
      <c r="K329" s="50"/>
      <c r="L329" s="50"/>
      <c r="M329" s="107"/>
      <c r="N329" s="107"/>
      <c r="O329" s="50"/>
      <c r="P329" s="52"/>
      <c r="Q329" s="50"/>
      <c r="R329" s="51"/>
      <c r="S329" s="50"/>
      <c r="T329" s="50"/>
      <c r="U329" s="50"/>
    </row>
    <row r="330" ht="12.75" customHeight="1">
      <c r="A330" s="50"/>
      <c r="B330" s="50"/>
      <c r="C330" s="50"/>
      <c r="D330" s="50"/>
      <c r="E330" s="50"/>
      <c r="F330" s="50"/>
      <c r="G330" s="50"/>
      <c r="H330" s="50"/>
      <c r="I330" s="50"/>
      <c r="J330" s="50"/>
      <c r="K330" s="50"/>
      <c r="L330" s="50"/>
      <c r="M330" s="107"/>
      <c r="N330" s="107"/>
      <c r="O330" s="50"/>
      <c r="P330" s="52"/>
      <c r="Q330" s="50"/>
      <c r="R330" s="51"/>
      <c r="S330" s="50"/>
      <c r="T330" s="50"/>
      <c r="U330" s="50"/>
    </row>
    <row r="331" ht="12.75" customHeight="1">
      <c r="A331" s="50"/>
      <c r="B331" s="50"/>
      <c r="C331" s="50"/>
      <c r="D331" s="50"/>
      <c r="E331" s="50"/>
      <c r="F331" s="50"/>
      <c r="G331" s="50"/>
      <c r="H331" s="50"/>
      <c r="I331" s="50"/>
      <c r="J331" s="50"/>
      <c r="K331" s="50"/>
      <c r="L331" s="50"/>
      <c r="M331" s="107"/>
      <c r="N331" s="107"/>
      <c r="O331" s="50"/>
      <c r="P331" s="52"/>
      <c r="Q331" s="50"/>
      <c r="R331" s="51"/>
      <c r="S331" s="50"/>
      <c r="T331" s="50"/>
      <c r="U331" s="50"/>
    </row>
    <row r="332" ht="12.75" customHeight="1">
      <c r="A332" s="50"/>
      <c r="B332" s="50"/>
      <c r="C332" s="50"/>
      <c r="D332" s="50"/>
      <c r="E332" s="50"/>
      <c r="F332" s="50"/>
      <c r="G332" s="50"/>
      <c r="H332" s="50"/>
      <c r="I332" s="50"/>
      <c r="J332" s="50"/>
      <c r="K332" s="50"/>
      <c r="L332" s="50"/>
      <c r="M332" s="107"/>
      <c r="N332" s="107"/>
      <c r="O332" s="50"/>
      <c r="P332" s="52"/>
      <c r="Q332" s="50"/>
      <c r="R332" s="51"/>
      <c r="S332" s="50"/>
      <c r="T332" s="50"/>
      <c r="U332" s="50"/>
    </row>
    <row r="333" ht="12.75" customHeight="1">
      <c r="A333" s="50"/>
      <c r="B333" s="50"/>
      <c r="C333" s="50"/>
      <c r="D333" s="50"/>
      <c r="E333" s="50"/>
      <c r="F333" s="50"/>
      <c r="G333" s="50"/>
      <c r="H333" s="50"/>
      <c r="I333" s="50"/>
      <c r="J333" s="50"/>
      <c r="K333" s="50"/>
      <c r="L333" s="50"/>
      <c r="M333" s="107"/>
      <c r="N333" s="107"/>
      <c r="O333" s="50"/>
      <c r="P333" s="52"/>
      <c r="Q333" s="50"/>
      <c r="R333" s="51"/>
      <c r="S333" s="50"/>
      <c r="T333" s="50"/>
      <c r="U333" s="50"/>
    </row>
    <row r="334" ht="12.75" customHeight="1">
      <c r="A334" s="50"/>
      <c r="B334" s="50"/>
      <c r="C334" s="50"/>
      <c r="D334" s="50"/>
      <c r="E334" s="50"/>
      <c r="F334" s="50"/>
      <c r="G334" s="50"/>
      <c r="H334" s="50"/>
      <c r="I334" s="50"/>
      <c r="J334" s="50"/>
      <c r="K334" s="50"/>
      <c r="L334" s="50"/>
      <c r="M334" s="107"/>
      <c r="N334" s="107"/>
      <c r="O334" s="50"/>
      <c r="P334" s="52"/>
      <c r="Q334" s="50"/>
      <c r="R334" s="51"/>
      <c r="S334" s="50"/>
      <c r="T334" s="50"/>
      <c r="U334" s="50"/>
    </row>
    <row r="335" ht="12.75" customHeight="1">
      <c r="A335" s="50"/>
      <c r="B335" s="50"/>
      <c r="C335" s="50"/>
      <c r="D335" s="50"/>
      <c r="E335" s="50"/>
      <c r="F335" s="50"/>
      <c r="G335" s="50"/>
      <c r="H335" s="50"/>
      <c r="I335" s="50"/>
      <c r="J335" s="50"/>
      <c r="K335" s="50"/>
      <c r="L335" s="50"/>
      <c r="M335" s="107"/>
      <c r="N335" s="107"/>
      <c r="O335" s="50"/>
      <c r="P335" s="52"/>
      <c r="Q335" s="50"/>
      <c r="R335" s="51"/>
      <c r="S335" s="50"/>
      <c r="T335" s="50"/>
      <c r="U335" s="50"/>
    </row>
    <row r="336" ht="12.75" customHeight="1">
      <c r="A336" s="50"/>
      <c r="B336" s="50"/>
      <c r="C336" s="50"/>
      <c r="D336" s="50"/>
      <c r="E336" s="50"/>
      <c r="F336" s="50"/>
      <c r="G336" s="50"/>
      <c r="H336" s="50"/>
      <c r="I336" s="50"/>
      <c r="J336" s="50"/>
      <c r="K336" s="50"/>
      <c r="L336" s="50"/>
      <c r="M336" s="107"/>
      <c r="N336" s="107"/>
      <c r="O336" s="50"/>
      <c r="P336" s="52"/>
      <c r="Q336" s="50"/>
      <c r="R336" s="51"/>
      <c r="S336" s="50"/>
      <c r="T336" s="50"/>
      <c r="U336" s="50"/>
    </row>
    <row r="337" ht="12.75" customHeight="1">
      <c r="A337" s="50"/>
      <c r="B337" s="50"/>
      <c r="C337" s="50"/>
      <c r="D337" s="50"/>
      <c r="E337" s="50"/>
      <c r="F337" s="50"/>
      <c r="G337" s="50"/>
      <c r="H337" s="50"/>
      <c r="I337" s="50"/>
      <c r="J337" s="50"/>
      <c r="K337" s="50"/>
      <c r="L337" s="50"/>
      <c r="M337" s="107"/>
      <c r="N337" s="107"/>
      <c r="O337" s="50"/>
      <c r="P337" s="52"/>
      <c r="Q337" s="50"/>
      <c r="R337" s="51"/>
      <c r="S337" s="50"/>
      <c r="T337" s="50"/>
      <c r="U337" s="50"/>
    </row>
    <row r="338" ht="12.75" customHeight="1">
      <c r="A338" s="50"/>
      <c r="B338" s="50"/>
      <c r="C338" s="50"/>
      <c r="D338" s="50"/>
      <c r="E338" s="50"/>
      <c r="F338" s="50"/>
      <c r="G338" s="50"/>
      <c r="H338" s="50"/>
      <c r="I338" s="50"/>
      <c r="J338" s="50"/>
      <c r="K338" s="50"/>
      <c r="L338" s="50"/>
      <c r="M338" s="107"/>
      <c r="N338" s="107"/>
      <c r="O338" s="50"/>
      <c r="P338" s="52"/>
      <c r="Q338" s="50"/>
      <c r="R338" s="51"/>
      <c r="S338" s="50"/>
      <c r="T338" s="50"/>
      <c r="U338" s="50"/>
    </row>
    <row r="339" ht="12.75" customHeight="1">
      <c r="A339" s="50"/>
      <c r="B339" s="50"/>
      <c r="C339" s="50"/>
      <c r="D339" s="50"/>
      <c r="E339" s="50"/>
      <c r="F339" s="50"/>
      <c r="G339" s="50"/>
      <c r="H339" s="50"/>
      <c r="I339" s="50"/>
      <c r="J339" s="50"/>
      <c r="K339" s="50"/>
      <c r="L339" s="50"/>
      <c r="M339" s="107"/>
      <c r="N339" s="107"/>
      <c r="O339" s="50"/>
      <c r="P339" s="52"/>
      <c r="Q339" s="50"/>
      <c r="R339" s="51"/>
      <c r="S339" s="50"/>
      <c r="T339" s="50"/>
      <c r="U339" s="50"/>
    </row>
    <row r="340" ht="12.75" customHeight="1">
      <c r="A340" s="50"/>
      <c r="B340" s="50"/>
      <c r="C340" s="50"/>
      <c r="D340" s="50"/>
      <c r="E340" s="50"/>
      <c r="F340" s="50"/>
      <c r="G340" s="50"/>
      <c r="H340" s="50"/>
      <c r="I340" s="50"/>
      <c r="J340" s="50"/>
      <c r="K340" s="50"/>
      <c r="L340" s="50"/>
      <c r="M340" s="107"/>
      <c r="N340" s="107"/>
      <c r="O340" s="50"/>
      <c r="P340" s="52"/>
      <c r="Q340" s="50"/>
      <c r="R340" s="51"/>
      <c r="S340" s="50"/>
      <c r="T340" s="50"/>
      <c r="U340" s="50"/>
    </row>
    <row r="341" ht="12.75" customHeight="1">
      <c r="A341" s="50"/>
      <c r="B341" s="50"/>
      <c r="C341" s="50"/>
      <c r="D341" s="50"/>
      <c r="E341" s="50"/>
      <c r="F341" s="50"/>
      <c r="G341" s="50"/>
      <c r="H341" s="50"/>
      <c r="I341" s="50"/>
      <c r="J341" s="50"/>
      <c r="K341" s="50"/>
      <c r="L341" s="50"/>
      <c r="M341" s="107"/>
      <c r="N341" s="107"/>
      <c r="O341" s="50"/>
      <c r="P341" s="52"/>
      <c r="Q341" s="50"/>
      <c r="R341" s="51"/>
      <c r="S341" s="50"/>
      <c r="T341" s="50"/>
      <c r="U341" s="50"/>
    </row>
    <row r="342" ht="12.75" customHeight="1">
      <c r="A342" s="50"/>
      <c r="B342" s="50"/>
      <c r="C342" s="50"/>
      <c r="D342" s="50"/>
      <c r="E342" s="50"/>
      <c r="F342" s="50"/>
      <c r="G342" s="50"/>
      <c r="H342" s="50"/>
      <c r="I342" s="50"/>
      <c r="J342" s="50"/>
      <c r="K342" s="50"/>
      <c r="L342" s="50"/>
      <c r="M342" s="107"/>
      <c r="N342" s="107"/>
      <c r="O342" s="50"/>
      <c r="P342" s="52"/>
      <c r="Q342" s="50"/>
      <c r="R342" s="51"/>
      <c r="S342" s="50"/>
      <c r="T342" s="50"/>
      <c r="U342" s="50"/>
    </row>
    <row r="343" ht="12.75" customHeight="1">
      <c r="A343" s="50"/>
      <c r="B343" s="50"/>
      <c r="C343" s="50"/>
      <c r="D343" s="50"/>
      <c r="E343" s="50"/>
      <c r="F343" s="50"/>
      <c r="G343" s="50"/>
      <c r="H343" s="50"/>
      <c r="I343" s="50"/>
      <c r="J343" s="50"/>
      <c r="K343" s="50"/>
      <c r="L343" s="50"/>
      <c r="M343" s="107"/>
      <c r="N343" s="107"/>
      <c r="O343" s="50"/>
      <c r="P343" s="52"/>
      <c r="Q343" s="50"/>
      <c r="R343" s="51"/>
      <c r="S343" s="50"/>
      <c r="T343" s="50"/>
      <c r="U343" s="50"/>
    </row>
    <row r="344" ht="12.75" customHeight="1">
      <c r="A344" s="50"/>
      <c r="B344" s="50"/>
      <c r="C344" s="50"/>
      <c r="D344" s="50"/>
      <c r="E344" s="50"/>
      <c r="F344" s="50"/>
      <c r="G344" s="50"/>
      <c r="H344" s="50"/>
      <c r="I344" s="50"/>
      <c r="J344" s="50"/>
      <c r="K344" s="50"/>
      <c r="L344" s="50"/>
      <c r="M344" s="107"/>
      <c r="N344" s="107"/>
      <c r="O344" s="50"/>
      <c r="P344" s="52"/>
      <c r="Q344" s="50"/>
      <c r="R344" s="51"/>
      <c r="S344" s="50"/>
      <c r="T344" s="50"/>
      <c r="U344" s="50"/>
    </row>
    <row r="345" ht="12.75" customHeight="1">
      <c r="A345" s="50"/>
      <c r="B345" s="50"/>
      <c r="C345" s="50"/>
      <c r="D345" s="50"/>
      <c r="E345" s="50"/>
      <c r="F345" s="50"/>
      <c r="G345" s="50"/>
      <c r="H345" s="50"/>
      <c r="I345" s="50"/>
      <c r="J345" s="50"/>
      <c r="K345" s="50"/>
      <c r="L345" s="50"/>
      <c r="M345" s="107"/>
      <c r="N345" s="107"/>
      <c r="O345" s="50"/>
      <c r="P345" s="52"/>
      <c r="Q345" s="50"/>
      <c r="R345" s="51"/>
      <c r="S345" s="50"/>
      <c r="T345" s="50"/>
      <c r="U345" s="50"/>
    </row>
    <row r="346" ht="12.75" customHeight="1">
      <c r="A346" s="50"/>
      <c r="B346" s="50"/>
      <c r="C346" s="50"/>
      <c r="D346" s="50"/>
      <c r="E346" s="50"/>
      <c r="F346" s="50"/>
      <c r="G346" s="50"/>
      <c r="H346" s="50"/>
      <c r="I346" s="50"/>
      <c r="J346" s="50"/>
      <c r="K346" s="50"/>
      <c r="L346" s="50"/>
      <c r="M346" s="107"/>
      <c r="N346" s="107"/>
      <c r="O346" s="50"/>
      <c r="P346" s="52"/>
      <c r="Q346" s="50"/>
      <c r="R346" s="51"/>
      <c r="S346" s="50"/>
      <c r="T346" s="50"/>
      <c r="U346" s="50"/>
    </row>
    <row r="347" ht="12.75" customHeight="1">
      <c r="A347" s="50"/>
      <c r="B347" s="50"/>
      <c r="C347" s="50"/>
      <c r="D347" s="50"/>
      <c r="E347" s="50"/>
      <c r="F347" s="50"/>
      <c r="G347" s="50"/>
      <c r="H347" s="50"/>
      <c r="I347" s="50"/>
      <c r="J347" s="50"/>
      <c r="K347" s="50"/>
      <c r="L347" s="50"/>
      <c r="M347" s="107"/>
      <c r="N347" s="107"/>
      <c r="O347" s="50"/>
      <c r="P347" s="52"/>
      <c r="Q347" s="50"/>
      <c r="R347" s="51"/>
      <c r="S347" s="50"/>
      <c r="T347" s="50"/>
      <c r="U347" s="50"/>
    </row>
    <row r="348" ht="12.75" customHeight="1">
      <c r="A348" s="50"/>
      <c r="B348" s="50"/>
      <c r="C348" s="50"/>
      <c r="D348" s="50"/>
      <c r="E348" s="50"/>
      <c r="F348" s="50"/>
      <c r="G348" s="50"/>
      <c r="H348" s="50"/>
      <c r="I348" s="50"/>
      <c r="J348" s="50"/>
      <c r="K348" s="50"/>
      <c r="L348" s="50"/>
      <c r="M348" s="107"/>
      <c r="N348" s="107"/>
      <c r="O348" s="50"/>
      <c r="P348" s="52"/>
      <c r="Q348" s="50"/>
      <c r="R348" s="51"/>
      <c r="S348" s="50"/>
      <c r="T348" s="50"/>
      <c r="U348" s="50"/>
    </row>
    <row r="349" ht="12.75" customHeight="1">
      <c r="A349" s="50"/>
      <c r="B349" s="50"/>
      <c r="C349" s="50"/>
      <c r="D349" s="50"/>
      <c r="E349" s="50"/>
      <c r="F349" s="50"/>
      <c r="G349" s="50"/>
      <c r="H349" s="50"/>
      <c r="I349" s="50"/>
      <c r="J349" s="50"/>
      <c r="K349" s="50"/>
      <c r="L349" s="50"/>
      <c r="M349" s="107"/>
      <c r="N349" s="107"/>
      <c r="O349" s="50"/>
      <c r="P349" s="52"/>
      <c r="Q349" s="50"/>
      <c r="R349" s="51"/>
      <c r="S349" s="50"/>
      <c r="T349" s="50"/>
      <c r="U349" s="50"/>
    </row>
    <row r="350" ht="12.75" customHeight="1">
      <c r="A350" s="50"/>
      <c r="B350" s="50"/>
      <c r="C350" s="50"/>
      <c r="D350" s="50"/>
      <c r="E350" s="50"/>
      <c r="F350" s="50"/>
      <c r="G350" s="50"/>
      <c r="H350" s="50"/>
      <c r="I350" s="50"/>
      <c r="J350" s="50"/>
      <c r="K350" s="50"/>
      <c r="L350" s="50"/>
      <c r="M350" s="107"/>
      <c r="N350" s="107"/>
      <c r="O350" s="50"/>
      <c r="P350" s="52"/>
      <c r="Q350" s="50"/>
      <c r="R350" s="51"/>
      <c r="S350" s="50"/>
      <c r="T350" s="50"/>
      <c r="U350" s="50"/>
    </row>
    <row r="351" ht="12.75" customHeight="1">
      <c r="A351" s="50"/>
      <c r="B351" s="50"/>
      <c r="C351" s="50"/>
      <c r="D351" s="50"/>
      <c r="E351" s="50"/>
      <c r="F351" s="50"/>
      <c r="G351" s="50"/>
      <c r="H351" s="50"/>
      <c r="I351" s="50"/>
      <c r="J351" s="50"/>
      <c r="K351" s="50"/>
      <c r="L351" s="50"/>
      <c r="M351" s="107"/>
      <c r="N351" s="107"/>
      <c r="O351" s="50"/>
      <c r="P351" s="52"/>
      <c r="Q351" s="50"/>
      <c r="R351" s="51"/>
      <c r="S351" s="50"/>
      <c r="T351" s="50"/>
      <c r="U351" s="50"/>
    </row>
    <row r="352" ht="12.75" customHeight="1">
      <c r="A352" s="50"/>
      <c r="B352" s="50"/>
      <c r="C352" s="50"/>
      <c r="D352" s="50"/>
      <c r="E352" s="50"/>
      <c r="F352" s="50"/>
      <c r="G352" s="50"/>
      <c r="H352" s="50"/>
      <c r="I352" s="50"/>
      <c r="J352" s="50"/>
      <c r="K352" s="50"/>
      <c r="L352" s="50"/>
      <c r="M352" s="107"/>
      <c r="N352" s="107"/>
      <c r="O352" s="50"/>
      <c r="P352" s="52"/>
      <c r="Q352" s="50"/>
      <c r="R352" s="51"/>
      <c r="S352" s="50"/>
      <c r="T352" s="50"/>
      <c r="U352" s="50"/>
    </row>
    <row r="353" ht="12.75" customHeight="1">
      <c r="A353" s="50"/>
      <c r="B353" s="50"/>
      <c r="C353" s="50"/>
      <c r="D353" s="50"/>
      <c r="E353" s="50"/>
      <c r="F353" s="50"/>
      <c r="G353" s="50"/>
      <c r="H353" s="50"/>
      <c r="I353" s="50"/>
      <c r="J353" s="50"/>
      <c r="K353" s="50"/>
      <c r="L353" s="50"/>
      <c r="M353" s="107"/>
      <c r="N353" s="107"/>
      <c r="O353" s="50"/>
      <c r="P353" s="52"/>
      <c r="Q353" s="50"/>
      <c r="R353" s="51"/>
      <c r="S353" s="50"/>
      <c r="T353" s="50"/>
      <c r="U353" s="50"/>
    </row>
    <row r="354" ht="12.75" customHeight="1">
      <c r="A354" s="50"/>
      <c r="B354" s="50"/>
      <c r="C354" s="50"/>
      <c r="D354" s="50"/>
      <c r="E354" s="50"/>
      <c r="F354" s="50"/>
      <c r="G354" s="50"/>
      <c r="H354" s="50"/>
      <c r="I354" s="50"/>
      <c r="J354" s="50"/>
      <c r="K354" s="50"/>
      <c r="L354" s="50"/>
      <c r="M354" s="107"/>
      <c r="N354" s="107"/>
      <c r="O354" s="50"/>
      <c r="P354" s="52"/>
      <c r="Q354" s="50"/>
      <c r="R354" s="51"/>
      <c r="S354" s="50"/>
      <c r="T354" s="50"/>
      <c r="U354" s="50"/>
    </row>
    <row r="355" ht="12.75" customHeight="1">
      <c r="A355" s="50"/>
      <c r="B355" s="50"/>
      <c r="C355" s="50"/>
      <c r="D355" s="50"/>
      <c r="E355" s="50"/>
      <c r="F355" s="50"/>
      <c r="G355" s="50"/>
      <c r="H355" s="50"/>
      <c r="I355" s="50"/>
      <c r="J355" s="50"/>
      <c r="K355" s="50"/>
      <c r="L355" s="50"/>
      <c r="M355" s="107"/>
      <c r="N355" s="107"/>
      <c r="O355" s="50"/>
      <c r="P355" s="52"/>
      <c r="Q355" s="50"/>
      <c r="R355" s="51"/>
      <c r="S355" s="50"/>
      <c r="T355" s="50"/>
      <c r="U355" s="50"/>
    </row>
    <row r="356" ht="12.75" customHeight="1">
      <c r="A356" s="50"/>
      <c r="B356" s="50"/>
      <c r="C356" s="50"/>
      <c r="D356" s="50"/>
      <c r="E356" s="50"/>
      <c r="F356" s="50"/>
      <c r="G356" s="50"/>
      <c r="H356" s="50"/>
      <c r="I356" s="50"/>
      <c r="J356" s="50"/>
      <c r="K356" s="50"/>
      <c r="L356" s="50"/>
      <c r="M356" s="107"/>
      <c r="N356" s="107"/>
      <c r="O356" s="50"/>
      <c r="P356" s="52"/>
      <c r="Q356" s="50"/>
      <c r="R356" s="51"/>
      <c r="S356" s="50"/>
      <c r="T356" s="50"/>
      <c r="U356" s="50"/>
    </row>
    <row r="357" ht="12.75" customHeight="1">
      <c r="A357" s="50"/>
      <c r="B357" s="50"/>
      <c r="C357" s="50"/>
      <c r="D357" s="50"/>
      <c r="E357" s="50"/>
      <c r="F357" s="50"/>
      <c r="G357" s="50"/>
      <c r="H357" s="50"/>
      <c r="I357" s="50"/>
      <c r="J357" s="50"/>
      <c r="K357" s="50"/>
      <c r="L357" s="50"/>
      <c r="M357" s="107"/>
      <c r="N357" s="107"/>
      <c r="O357" s="50"/>
      <c r="P357" s="52"/>
      <c r="Q357" s="50"/>
      <c r="R357" s="51"/>
      <c r="S357" s="50"/>
      <c r="T357" s="50"/>
      <c r="U357" s="50"/>
    </row>
    <row r="358" ht="12.75" customHeight="1">
      <c r="A358" s="50"/>
      <c r="B358" s="50"/>
      <c r="C358" s="50"/>
      <c r="D358" s="50"/>
      <c r="E358" s="50"/>
      <c r="F358" s="50"/>
      <c r="G358" s="50"/>
      <c r="H358" s="50"/>
      <c r="I358" s="50"/>
      <c r="J358" s="50"/>
      <c r="K358" s="50"/>
      <c r="L358" s="50"/>
      <c r="M358" s="107"/>
      <c r="N358" s="107"/>
      <c r="O358" s="50"/>
      <c r="P358" s="52"/>
      <c r="Q358" s="50"/>
      <c r="R358" s="51"/>
      <c r="S358" s="50"/>
      <c r="T358" s="50"/>
      <c r="U358" s="50"/>
    </row>
    <row r="359" ht="12.75" customHeight="1">
      <c r="A359" s="50"/>
      <c r="B359" s="50"/>
      <c r="C359" s="50"/>
      <c r="D359" s="50"/>
      <c r="E359" s="50"/>
      <c r="F359" s="50"/>
      <c r="G359" s="50"/>
      <c r="H359" s="50"/>
      <c r="I359" s="50"/>
      <c r="J359" s="50"/>
      <c r="K359" s="50"/>
      <c r="L359" s="50"/>
      <c r="M359" s="107"/>
      <c r="N359" s="107"/>
      <c r="O359" s="50"/>
      <c r="P359" s="52"/>
      <c r="Q359" s="50"/>
      <c r="R359" s="51"/>
      <c r="S359" s="50"/>
      <c r="T359" s="50"/>
      <c r="U359" s="50"/>
    </row>
    <row r="360" ht="12.75" customHeight="1">
      <c r="A360" s="50"/>
      <c r="B360" s="50"/>
      <c r="C360" s="50"/>
      <c r="D360" s="50"/>
      <c r="E360" s="50"/>
      <c r="F360" s="50"/>
      <c r="G360" s="50"/>
      <c r="H360" s="50"/>
      <c r="I360" s="50"/>
      <c r="J360" s="50"/>
      <c r="K360" s="50"/>
      <c r="L360" s="50"/>
      <c r="M360" s="107"/>
      <c r="N360" s="107"/>
      <c r="O360" s="50"/>
      <c r="P360" s="52"/>
      <c r="Q360" s="50"/>
      <c r="R360" s="51"/>
      <c r="S360" s="50"/>
      <c r="T360" s="50"/>
      <c r="U360" s="50"/>
    </row>
    <row r="361" ht="12.75" customHeight="1">
      <c r="A361" s="50"/>
      <c r="B361" s="50"/>
      <c r="C361" s="50"/>
      <c r="D361" s="50"/>
      <c r="E361" s="50"/>
      <c r="F361" s="50"/>
      <c r="G361" s="50"/>
      <c r="H361" s="50"/>
      <c r="I361" s="50"/>
      <c r="J361" s="50"/>
      <c r="K361" s="50"/>
      <c r="L361" s="50"/>
      <c r="M361" s="107"/>
      <c r="N361" s="107"/>
      <c r="O361" s="50"/>
      <c r="P361" s="52"/>
      <c r="Q361" s="50"/>
      <c r="R361" s="51"/>
      <c r="S361" s="50"/>
      <c r="T361" s="50"/>
      <c r="U361" s="50"/>
    </row>
    <row r="362" ht="12.75" customHeight="1">
      <c r="A362" s="50"/>
      <c r="B362" s="50"/>
      <c r="C362" s="50"/>
      <c r="D362" s="50"/>
      <c r="E362" s="50"/>
      <c r="F362" s="50"/>
      <c r="G362" s="50"/>
      <c r="H362" s="50"/>
      <c r="I362" s="50"/>
      <c r="J362" s="50"/>
      <c r="K362" s="50"/>
      <c r="L362" s="50"/>
      <c r="M362" s="107"/>
      <c r="N362" s="107"/>
      <c r="O362" s="50"/>
      <c r="P362" s="52"/>
      <c r="Q362" s="50"/>
      <c r="R362" s="51"/>
      <c r="S362" s="50"/>
      <c r="T362" s="50"/>
      <c r="U362" s="50"/>
    </row>
    <row r="363" ht="12.75" customHeight="1">
      <c r="A363" s="50"/>
      <c r="B363" s="50"/>
      <c r="C363" s="50"/>
      <c r="D363" s="50"/>
      <c r="E363" s="50"/>
      <c r="F363" s="50"/>
      <c r="G363" s="50"/>
      <c r="H363" s="50"/>
      <c r="I363" s="50"/>
      <c r="J363" s="50"/>
      <c r="K363" s="50"/>
      <c r="L363" s="50"/>
      <c r="M363" s="107"/>
      <c r="N363" s="107"/>
      <c r="O363" s="50"/>
      <c r="P363" s="52"/>
      <c r="Q363" s="50"/>
      <c r="R363" s="51"/>
      <c r="S363" s="50"/>
      <c r="T363" s="50"/>
      <c r="U363" s="50"/>
    </row>
    <row r="364" ht="12.75" customHeight="1">
      <c r="A364" s="50"/>
      <c r="B364" s="50"/>
      <c r="C364" s="50"/>
      <c r="D364" s="50"/>
      <c r="E364" s="50"/>
      <c r="F364" s="50"/>
      <c r="G364" s="50"/>
      <c r="H364" s="50"/>
      <c r="I364" s="50"/>
      <c r="J364" s="50"/>
      <c r="K364" s="50"/>
      <c r="L364" s="50"/>
      <c r="M364" s="107"/>
      <c r="N364" s="107"/>
      <c r="O364" s="50"/>
      <c r="P364" s="52"/>
      <c r="Q364" s="50"/>
      <c r="R364" s="51"/>
      <c r="S364" s="50"/>
      <c r="T364" s="50"/>
      <c r="U364" s="50"/>
    </row>
    <row r="365" ht="12.75" customHeight="1">
      <c r="A365" s="50"/>
      <c r="B365" s="50"/>
      <c r="C365" s="50"/>
      <c r="D365" s="50"/>
      <c r="E365" s="50"/>
      <c r="F365" s="50"/>
      <c r="G365" s="50"/>
      <c r="H365" s="50"/>
      <c r="I365" s="50"/>
      <c r="J365" s="50"/>
      <c r="K365" s="50"/>
      <c r="L365" s="50"/>
      <c r="M365" s="107"/>
      <c r="N365" s="107"/>
      <c r="O365" s="50"/>
      <c r="P365" s="52"/>
      <c r="Q365" s="50"/>
      <c r="R365" s="51"/>
      <c r="S365" s="50"/>
      <c r="T365" s="50"/>
      <c r="U365" s="50"/>
    </row>
    <row r="366" ht="12.75" customHeight="1">
      <c r="A366" s="50"/>
      <c r="B366" s="50"/>
      <c r="C366" s="50"/>
      <c r="D366" s="50"/>
      <c r="E366" s="50"/>
      <c r="F366" s="50"/>
      <c r="G366" s="50"/>
      <c r="H366" s="50"/>
      <c r="I366" s="50"/>
      <c r="J366" s="50"/>
      <c r="K366" s="50"/>
      <c r="L366" s="50"/>
      <c r="M366" s="107"/>
      <c r="N366" s="107"/>
      <c r="O366" s="50"/>
      <c r="P366" s="52"/>
      <c r="Q366" s="50"/>
      <c r="R366" s="51"/>
      <c r="S366" s="50"/>
      <c r="T366" s="50"/>
      <c r="U366" s="50"/>
    </row>
    <row r="367" ht="12.75" customHeight="1">
      <c r="A367" s="50"/>
      <c r="B367" s="50"/>
      <c r="C367" s="50"/>
      <c r="D367" s="50"/>
      <c r="E367" s="50"/>
      <c r="F367" s="50"/>
      <c r="G367" s="50"/>
      <c r="H367" s="50"/>
      <c r="I367" s="50"/>
      <c r="J367" s="50"/>
      <c r="K367" s="50"/>
      <c r="L367" s="50"/>
      <c r="M367" s="107"/>
      <c r="N367" s="107"/>
      <c r="O367" s="50"/>
      <c r="P367" s="52"/>
      <c r="Q367" s="50"/>
      <c r="R367" s="51"/>
      <c r="S367" s="50"/>
      <c r="T367" s="50"/>
      <c r="U367" s="50"/>
    </row>
    <row r="368" ht="12.75" customHeight="1">
      <c r="A368" s="50"/>
      <c r="B368" s="50"/>
      <c r="C368" s="50"/>
      <c r="D368" s="50"/>
      <c r="E368" s="50"/>
      <c r="F368" s="50"/>
      <c r="G368" s="50"/>
      <c r="H368" s="50"/>
      <c r="I368" s="50"/>
      <c r="J368" s="50"/>
      <c r="K368" s="50"/>
      <c r="L368" s="50"/>
      <c r="M368" s="107"/>
      <c r="N368" s="107"/>
      <c r="O368" s="50"/>
      <c r="P368" s="52"/>
      <c r="Q368" s="50"/>
      <c r="R368" s="51"/>
      <c r="S368" s="50"/>
      <c r="T368" s="50"/>
      <c r="U368" s="50"/>
    </row>
    <row r="369" ht="12.75" customHeight="1">
      <c r="A369" s="50"/>
      <c r="B369" s="50"/>
      <c r="C369" s="50"/>
      <c r="D369" s="50"/>
      <c r="E369" s="50"/>
      <c r="F369" s="50"/>
      <c r="G369" s="50"/>
      <c r="H369" s="50"/>
      <c r="I369" s="50"/>
      <c r="J369" s="50"/>
      <c r="K369" s="50"/>
      <c r="L369" s="50"/>
      <c r="M369" s="107"/>
      <c r="N369" s="107"/>
      <c r="O369" s="50"/>
      <c r="P369" s="52"/>
      <c r="Q369" s="50"/>
      <c r="R369" s="51"/>
      <c r="S369" s="50"/>
      <c r="T369" s="50"/>
      <c r="U369" s="50"/>
    </row>
    <row r="370" ht="12.75" customHeight="1">
      <c r="A370" s="50"/>
      <c r="B370" s="50"/>
      <c r="C370" s="50"/>
      <c r="D370" s="50"/>
      <c r="E370" s="50"/>
      <c r="F370" s="50"/>
      <c r="G370" s="50"/>
      <c r="H370" s="50"/>
      <c r="I370" s="50"/>
      <c r="J370" s="50"/>
      <c r="K370" s="50"/>
      <c r="L370" s="50"/>
      <c r="M370" s="107"/>
      <c r="N370" s="107"/>
      <c r="O370" s="50"/>
      <c r="P370" s="52"/>
      <c r="Q370" s="50"/>
      <c r="R370" s="51"/>
      <c r="S370" s="50"/>
      <c r="T370" s="50"/>
      <c r="U370" s="50"/>
    </row>
    <row r="371" ht="12.75" customHeight="1">
      <c r="A371" s="50"/>
      <c r="B371" s="50"/>
      <c r="C371" s="50"/>
      <c r="D371" s="50"/>
      <c r="E371" s="50"/>
      <c r="F371" s="50"/>
      <c r="G371" s="50"/>
      <c r="H371" s="50"/>
      <c r="I371" s="50"/>
      <c r="J371" s="50"/>
      <c r="K371" s="50"/>
      <c r="L371" s="50"/>
      <c r="M371" s="107"/>
      <c r="N371" s="107"/>
      <c r="O371" s="50"/>
      <c r="P371" s="52"/>
      <c r="Q371" s="50"/>
      <c r="R371" s="51"/>
      <c r="S371" s="50"/>
      <c r="T371" s="50"/>
      <c r="U371" s="50"/>
    </row>
    <row r="372" ht="12.75" customHeight="1">
      <c r="A372" s="50"/>
      <c r="B372" s="50"/>
      <c r="C372" s="50"/>
      <c r="D372" s="50"/>
      <c r="E372" s="50"/>
      <c r="F372" s="50"/>
      <c r="G372" s="50"/>
      <c r="H372" s="50"/>
      <c r="I372" s="50"/>
      <c r="J372" s="50"/>
      <c r="K372" s="50"/>
      <c r="L372" s="50"/>
      <c r="M372" s="107"/>
      <c r="N372" s="107"/>
      <c r="O372" s="50"/>
      <c r="P372" s="52"/>
      <c r="Q372" s="50"/>
      <c r="R372" s="51"/>
      <c r="S372" s="50"/>
      <c r="T372" s="50"/>
      <c r="U372" s="50"/>
    </row>
    <row r="373" ht="12.75" customHeight="1">
      <c r="A373" s="50"/>
      <c r="B373" s="50"/>
      <c r="C373" s="50"/>
      <c r="D373" s="50"/>
      <c r="E373" s="50"/>
      <c r="F373" s="50"/>
      <c r="G373" s="50"/>
      <c r="H373" s="50"/>
      <c r="I373" s="50"/>
      <c r="J373" s="50"/>
      <c r="K373" s="50"/>
      <c r="L373" s="50"/>
      <c r="M373" s="107"/>
      <c r="N373" s="107"/>
      <c r="O373" s="50"/>
      <c r="P373" s="52"/>
      <c r="Q373" s="50"/>
      <c r="R373" s="51"/>
      <c r="S373" s="50"/>
      <c r="T373" s="50"/>
      <c r="U373" s="50"/>
    </row>
    <row r="374" ht="12.75" customHeight="1">
      <c r="A374" s="50"/>
      <c r="B374" s="50"/>
      <c r="C374" s="50"/>
      <c r="D374" s="50"/>
      <c r="E374" s="50"/>
      <c r="F374" s="50"/>
      <c r="G374" s="50"/>
      <c r="H374" s="50"/>
      <c r="I374" s="50"/>
      <c r="J374" s="50"/>
      <c r="K374" s="50"/>
      <c r="L374" s="50"/>
      <c r="M374" s="107"/>
      <c r="N374" s="107"/>
      <c r="O374" s="50"/>
      <c r="P374" s="52"/>
      <c r="Q374" s="50"/>
      <c r="R374" s="51"/>
      <c r="S374" s="50"/>
      <c r="T374" s="50"/>
      <c r="U374" s="50"/>
    </row>
    <row r="375" ht="12.75" customHeight="1">
      <c r="A375" s="50"/>
      <c r="B375" s="50"/>
      <c r="C375" s="50"/>
      <c r="D375" s="50"/>
      <c r="E375" s="50"/>
      <c r="F375" s="50"/>
      <c r="G375" s="50"/>
      <c r="H375" s="50"/>
      <c r="I375" s="50"/>
      <c r="J375" s="50"/>
      <c r="K375" s="50"/>
      <c r="L375" s="50"/>
      <c r="M375" s="107"/>
      <c r="N375" s="107"/>
      <c r="O375" s="50"/>
      <c r="P375" s="52"/>
      <c r="Q375" s="50"/>
      <c r="R375" s="51"/>
      <c r="S375" s="50"/>
      <c r="T375" s="50"/>
      <c r="U375" s="50"/>
    </row>
    <row r="376" ht="12.75" customHeight="1">
      <c r="A376" s="50"/>
      <c r="B376" s="50"/>
      <c r="C376" s="50"/>
      <c r="D376" s="50"/>
      <c r="E376" s="50"/>
      <c r="F376" s="50"/>
      <c r="G376" s="50"/>
      <c r="H376" s="50"/>
      <c r="I376" s="50"/>
      <c r="J376" s="50"/>
      <c r="K376" s="50"/>
      <c r="L376" s="50"/>
      <c r="M376" s="107"/>
      <c r="N376" s="107"/>
      <c r="O376" s="50"/>
      <c r="P376" s="52"/>
      <c r="Q376" s="50"/>
      <c r="R376" s="51"/>
      <c r="S376" s="50"/>
      <c r="T376" s="50"/>
      <c r="U376" s="50"/>
    </row>
    <row r="377" ht="12.75" customHeight="1">
      <c r="A377" s="50"/>
      <c r="B377" s="50"/>
      <c r="C377" s="50"/>
      <c r="D377" s="50"/>
      <c r="E377" s="50"/>
      <c r="F377" s="50"/>
      <c r="G377" s="50"/>
      <c r="H377" s="50"/>
      <c r="I377" s="50"/>
      <c r="J377" s="50"/>
      <c r="K377" s="50"/>
      <c r="L377" s="50"/>
      <c r="M377" s="107"/>
      <c r="N377" s="107"/>
      <c r="O377" s="50"/>
      <c r="P377" s="52"/>
      <c r="Q377" s="50"/>
      <c r="R377" s="51"/>
      <c r="S377" s="50"/>
      <c r="T377" s="50"/>
      <c r="U377" s="50"/>
    </row>
    <row r="378" ht="12.75" customHeight="1">
      <c r="A378" s="50"/>
      <c r="B378" s="50"/>
      <c r="C378" s="50"/>
      <c r="D378" s="50"/>
      <c r="E378" s="50"/>
      <c r="F378" s="50"/>
      <c r="G378" s="50"/>
      <c r="H378" s="50"/>
      <c r="I378" s="50"/>
      <c r="J378" s="50"/>
      <c r="K378" s="50"/>
      <c r="L378" s="50"/>
      <c r="M378" s="107"/>
      <c r="N378" s="107"/>
      <c r="O378" s="50"/>
      <c r="P378" s="52"/>
      <c r="Q378" s="50"/>
      <c r="R378" s="51"/>
      <c r="S378" s="50"/>
      <c r="T378" s="50"/>
      <c r="U378" s="50"/>
    </row>
    <row r="379" ht="12.75" customHeight="1">
      <c r="A379" s="50"/>
      <c r="B379" s="50"/>
      <c r="C379" s="50"/>
      <c r="D379" s="50"/>
      <c r="E379" s="50"/>
      <c r="F379" s="50"/>
      <c r="G379" s="50"/>
      <c r="H379" s="50"/>
      <c r="I379" s="50"/>
      <c r="J379" s="50"/>
      <c r="K379" s="50"/>
      <c r="L379" s="50"/>
      <c r="M379" s="107"/>
      <c r="N379" s="107"/>
      <c r="O379" s="50"/>
      <c r="P379" s="52"/>
      <c r="Q379" s="50"/>
      <c r="R379" s="51"/>
      <c r="S379" s="50"/>
      <c r="T379" s="50"/>
      <c r="U379" s="50"/>
    </row>
    <row r="380" ht="12.75" customHeight="1">
      <c r="A380" s="50"/>
      <c r="B380" s="50"/>
      <c r="C380" s="50"/>
      <c r="D380" s="50"/>
      <c r="E380" s="50"/>
      <c r="F380" s="50"/>
      <c r="G380" s="50"/>
      <c r="H380" s="50"/>
      <c r="I380" s="50"/>
      <c r="J380" s="50"/>
      <c r="K380" s="50"/>
      <c r="L380" s="50"/>
      <c r="M380" s="107"/>
      <c r="N380" s="107"/>
      <c r="O380" s="50"/>
      <c r="P380" s="52"/>
      <c r="Q380" s="50"/>
      <c r="R380" s="51"/>
      <c r="S380" s="50"/>
      <c r="T380" s="50"/>
      <c r="U380" s="50"/>
    </row>
    <row r="381" ht="12.75" customHeight="1">
      <c r="A381" s="50"/>
      <c r="B381" s="50"/>
      <c r="C381" s="50"/>
      <c r="D381" s="50"/>
      <c r="E381" s="50"/>
      <c r="F381" s="50"/>
      <c r="G381" s="50"/>
      <c r="H381" s="50"/>
      <c r="I381" s="50"/>
      <c r="J381" s="50"/>
      <c r="K381" s="50"/>
      <c r="L381" s="50"/>
      <c r="M381" s="107"/>
      <c r="N381" s="107"/>
      <c r="O381" s="50"/>
      <c r="P381" s="52"/>
      <c r="Q381" s="50"/>
      <c r="R381" s="51"/>
      <c r="S381" s="50"/>
      <c r="T381" s="50"/>
      <c r="U381" s="50"/>
    </row>
    <row r="382" ht="12.75" customHeight="1">
      <c r="A382" s="50"/>
      <c r="B382" s="50"/>
      <c r="C382" s="50"/>
      <c r="D382" s="50"/>
      <c r="E382" s="50"/>
      <c r="F382" s="50"/>
      <c r="G382" s="50"/>
      <c r="H382" s="50"/>
      <c r="I382" s="50"/>
      <c r="J382" s="50"/>
      <c r="K382" s="50"/>
      <c r="L382" s="50"/>
      <c r="M382" s="107"/>
      <c r="N382" s="107"/>
      <c r="O382" s="50"/>
      <c r="P382" s="52"/>
      <c r="Q382" s="50"/>
      <c r="R382" s="51"/>
      <c r="S382" s="50"/>
      <c r="T382" s="50"/>
      <c r="U382" s="50"/>
    </row>
    <row r="383" ht="12.75" customHeight="1">
      <c r="A383" s="50"/>
      <c r="B383" s="50"/>
      <c r="C383" s="50"/>
      <c r="D383" s="50"/>
      <c r="E383" s="50"/>
      <c r="F383" s="50"/>
      <c r="G383" s="50"/>
      <c r="H383" s="50"/>
      <c r="I383" s="50"/>
      <c r="J383" s="50"/>
      <c r="K383" s="50"/>
      <c r="L383" s="50"/>
      <c r="M383" s="107"/>
      <c r="N383" s="107"/>
      <c r="O383" s="50"/>
      <c r="P383" s="52"/>
      <c r="Q383" s="50"/>
      <c r="R383" s="51"/>
      <c r="S383" s="50"/>
      <c r="T383" s="50"/>
      <c r="U383" s="50"/>
    </row>
    <row r="384" ht="12.75" customHeight="1">
      <c r="A384" s="50"/>
      <c r="B384" s="50"/>
      <c r="C384" s="50"/>
      <c r="D384" s="50"/>
      <c r="E384" s="50"/>
      <c r="F384" s="50"/>
      <c r="G384" s="50"/>
      <c r="H384" s="50"/>
      <c r="I384" s="50"/>
      <c r="J384" s="50"/>
      <c r="K384" s="50"/>
      <c r="L384" s="50"/>
      <c r="M384" s="107"/>
      <c r="N384" s="107"/>
      <c r="O384" s="50"/>
      <c r="P384" s="52"/>
      <c r="Q384" s="50"/>
      <c r="R384" s="51"/>
      <c r="S384" s="50"/>
      <c r="T384" s="50"/>
      <c r="U384" s="50"/>
    </row>
    <row r="385" ht="12.75" customHeight="1">
      <c r="A385" s="50"/>
      <c r="B385" s="50"/>
      <c r="C385" s="50"/>
      <c r="D385" s="50"/>
      <c r="E385" s="50"/>
      <c r="F385" s="50"/>
      <c r="G385" s="50"/>
      <c r="H385" s="50"/>
      <c r="I385" s="50"/>
      <c r="J385" s="50"/>
      <c r="K385" s="50"/>
      <c r="L385" s="50"/>
      <c r="M385" s="107"/>
      <c r="N385" s="107"/>
      <c r="O385" s="50"/>
      <c r="P385" s="52"/>
      <c r="Q385" s="50"/>
      <c r="R385" s="51"/>
      <c r="S385" s="50"/>
      <c r="T385" s="50"/>
      <c r="U385" s="50"/>
    </row>
    <row r="386" ht="12.75" customHeight="1">
      <c r="A386" s="50"/>
      <c r="B386" s="50"/>
      <c r="C386" s="50"/>
      <c r="D386" s="50"/>
      <c r="E386" s="50"/>
      <c r="F386" s="50"/>
      <c r="G386" s="50"/>
      <c r="H386" s="50"/>
      <c r="I386" s="50"/>
      <c r="J386" s="50"/>
      <c r="K386" s="50"/>
      <c r="L386" s="50"/>
      <c r="M386" s="107"/>
      <c r="N386" s="107"/>
      <c r="O386" s="50"/>
      <c r="P386" s="52"/>
      <c r="Q386" s="50"/>
      <c r="R386" s="51"/>
      <c r="S386" s="50"/>
      <c r="T386" s="50"/>
      <c r="U386" s="50"/>
    </row>
    <row r="387" ht="12.75" customHeight="1">
      <c r="A387" s="50"/>
      <c r="B387" s="50"/>
      <c r="C387" s="50"/>
      <c r="D387" s="50"/>
      <c r="E387" s="50"/>
      <c r="F387" s="50"/>
      <c r="G387" s="50"/>
      <c r="H387" s="50"/>
      <c r="I387" s="50"/>
      <c r="J387" s="50"/>
      <c r="K387" s="50"/>
      <c r="L387" s="50"/>
      <c r="M387" s="107"/>
      <c r="N387" s="107"/>
      <c r="O387" s="50"/>
      <c r="P387" s="52"/>
      <c r="Q387" s="50"/>
      <c r="R387" s="51"/>
      <c r="S387" s="50"/>
      <c r="T387" s="50"/>
      <c r="U387" s="50"/>
    </row>
    <row r="388" ht="12.75" customHeight="1">
      <c r="A388" s="50"/>
      <c r="B388" s="50"/>
      <c r="C388" s="50"/>
      <c r="D388" s="50"/>
      <c r="E388" s="50"/>
      <c r="F388" s="50"/>
      <c r="G388" s="50"/>
      <c r="H388" s="50"/>
      <c r="I388" s="50"/>
      <c r="J388" s="50"/>
      <c r="K388" s="50"/>
      <c r="L388" s="50"/>
      <c r="M388" s="107"/>
      <c r="N388" s="107"/>
      <c r="O388" s="50"/>
      <c r="P388" s="52"/>
      <c r="Q388" s="50"/>
      <c r="R388" s="51"/>
      <c r="S388" s="50"/>
      <c r="T388" s="50"/>
      <c r="U388" s="50"/>
    </row>
    <row r="389" ht="12.75" customHeight="1">
      <c r="A389" s="50"/>
      <c r="B389" s="50"/>
      <c r="C389" s="50"/>
      <c r="D389" s="50"/>
      <c r="E389" s="50"/>
      <c r="F389" s="50"/>
      <c r="G389" s="50"/>
      <c r="H389" s="50"/>
      <c r="I389" s="50"/>
      <c r="J389" s="50"/>
      <c r="K389" s="50"/>
      <c r="L389" s="50"/>
      <c r="M389" s="107"/>
      <c r="N389" s="107"/>
      <c r="O389" s="50"/>
      <c r="P389" s="52"/>
      <c r="Q389" s="50"/>
      <c r="R389" s="51"/>
      <c r="S389" s="50"/>
      <c r="T389" s="50"/>
      <c r="U389" s="50"/>
    </row>
    <row r="390" ht="12.75" customHeight="1">
      <c r="A390" s="50"/>
      <c r="B390" s="50"/>
      <c r="C390" s="50"/>
      <c r="D390" s="50"/>
      <c r="E390" s="50"/>
      <c r="F390" s="50"/>
      <c r="G390" s="50"/>
      <c r="H390" s="50"/>
      <c r="I390" s="50"/>
      <c r="J390" s="50"/>
      <c r="K390" s="50"/>
      <c r="L390" s="50"/>
      <c r="M390" s="107"/>
      <c r="N390" s="107"/>
      <c r="O390" s="50"/>
      <c r="P390" s="52"/>
      <c r="Q390" s="50"/>
      <c r="R390" s="51"/>
      <c r="S390" s="50"/>
      <c r="T390" s="50"/>
      <c r="U390" s="50"/>
    </row>
    <row r="391" ht="12.75" customHeight="1">
      <c r="A391" s="50"/>
      <c r="B391" s="50"/>
      <c r="C391" s="50"/>
      <c r="D391" s="50"/>
      <c r="E391" s="50"/>
      <c r="F391" s="50"/>
      <c r="G391" s="50"/>
      <c r="H391" s="50"/>
      <c r="I391" s="50"/>
      <c r="J391" s="50"/>
      <c r="K391" s="50"/>
      <c r="L391" s="50"/>
      <c r="M391" s="107"/>
      <c r="N391" s="107"/>
      <c r="O391" s="50"/>
      <c r="P391" s="52"/>
      <c r="Q391" s="50"/>
      <c r="R391" s="51"/>
      <c r="S391" s="50"/>
      <c r="T391" s="50"/>
      <c r="U391" s="50"/>
    </row>
    <row r="392" ht="12.75" customHeight="1">
      <c r="A392" s="50"/>
      <c r="B392" s="50"/>
      <c r="C392" s="50"/>
      <c r="D392" s="50"/>
      <c r="E392" s="50"/>
      <c r="F392" s="50"/>
      <c r="G392" s="50"/>
      <c r="H392" s="50"/>
      <c r="I392" s="50"/>
      <c r="J392" s="50"/>
      <c r="K392" s="50"/>
      <c r="L392" s="50"/>
      <c r="M392" s="107"/>
      <c r="N392" s="107"/>
      <c r="O392" s="50"/>
      <c r="P392" s="52"/>
      <c r="Q392" s="50"/>
      <c r="R392" s="51"/>
      <c r="S392" s="50"/>
      <c r="T392" s="50"/>
      <c r="U392" s="50"/>
    </row>
    <row r="393" ht="12.75" customHeight="1">
      <c r="A393" s="50"/>
      <c r="B393" s="50"/>
      <c r="C393" s="50"/>
      <c r="D393" s="50"/>
      <c r="E393" s="50"/>
      <c r="F393" s="50"/>
      <c r="G393" s="50"/>
      <c r="H393" s="50"/>
      <c r="I393" s="50"/>
      <c r="J393" s="50"/>
      <c r="K393" s="50"/>
      <c r="L393" s="50"/>
      <c r="M393" s="107"/>
      <c r="N393" s="107"/>
      <c r="O393" s="50"/>
      <c r="P393" s="52"/>
      <c r="Q393" s="50"/>
      <c r="R393" s="51"/>
      <c r="S393" s="50"/>
      <c r="T393" s="50"/>
      <c r="U393" s="50"/>
    </row>
    <row r="394" ht="12.75" customHeight="1">
      <c r="A394" s="50"/>
      <c r="B394" s="50"/>
      <c r="C394" s="50"/>
      <c r="D394" s="50"/>
      <c r="E394" s="50"/>
      <c r="F394" s="50"/>
      <c r="G394" s="50"/>
      <c r="H394" s="50"/>
      <c r="I394" s="50"/>
      <c r="J394" s="50"/>
      <c r="K394" s="50"/>
      <c r="L394" s="50"/>
      <c r="M394" s="107"/>
      <c r="N394" s="107"/>
      <c r="O394" s="50"/>
      <c r="P394" s="52"/>
      <c r="Q394" s="50"/>
      <c r="R394" s="51"/>
      <c r="S394" s="50"/>
      <c r="T394" s="50"/>
      <c r="U394" s="50"/>
    </row>
    <row r="395" ht="12.75" customHeight="1">
      <c r="A395" s="50"/>
      <c r="B395" s="50"/>
      <c r="C395" s="50"/>
      <c r="D395" s="50"/>
      <c r="E395" s="50"/>
      <c r="F395" s="50"/>
      <c r="G395" s="50"/>
      <c r="H395" s="50"/>
      <c r="I395" s="50"/>
      <c r="J395" s="50"/>
      <c r="K395" s="50"/>
      <c r="L395" s="50"/>
      <c r="M395" s="107"/>
      <c r="N395" s="107"/>
      <c r="O395" s="50"/>
      <c r="P395" s="52"/>
      <c r="Q395" s="50"/>
      <c r="R395" s="51"/>
      <c r="S395" s="50"/>
      <c r="T395" s="50"/>
      <c r="U395" s="50"/>
    </row>
    <row r="396" ht="12.75" customHeight="1">
      <c r="A396" s="50"/>
      <c r="B396" s="50"/>
      <c r="C396" s="50"/>
      <c r="D396" s="50"/>
      <c r="E396" s="50"/>
      <c r="F396" s="50"/>
      <c r="G396" s="50"/>
      <c r="H396" s="50"/>
      <c r="I396" s="50"/>
      <c r="J396" s="50"/>
      <c r="K396" s="50"/>
      <c r="L396" s="50"/>
      <c r="M396" s="107"/>
      <c r="N396" s="107"/>
      <c r="O396" s="50"/>
      <c r="P396" s="52"/>
      <c r="Q396" s="50"/>
      <c r="R396" s="51"/>
      <c r="S396" s="50"/>
      <c r="T396" s="50"/>
      <c r="U396" s="50"/>
    </row>
    <row r="397" ht="12.75" customHeight="1">
      <c r="A397" s="50"/>
      <c r="B397" s="50"/>
      <c r="C397" s="50"/>
      <c r="D397" s="50"/>
      <c r="E397" s="50"/>
      <c r="F397" s="50"/>
      <c r="G397" s="50"/>
      <c r="H397" s="50"/>
      <c r="I397" s="50"/>
      <c r="J397" s="50"/>
      <c r="K397" s="50"/>
      <c r="L397" s="50"/>
      <c r="M397" s="107"/>
      <c r="N397" s="107"/>
      <c r="O397" s="50"/>
      <c r="P397" s="52"/>
      <c r="Q397" s="50"/>
      <c r="R397" s="51"/>
      <c r="S397" s="50"/>
      <c r="T397" s="50"/>
      <c r="U397" s="50"/>
    </row>
    <row r="398" ht="12.75" customHeight="1">
      <c r="A398" s="50"/>
      <c r="B398" s="50"/>
      <c r="C398" s="50"/>
      <c r="D398" s="50"/>
      <c r="E398" s="50"/>
      <c r="F398" s="50"/>
      <c r="G398" s="50"/>
      <c r="H398" s="50"/>
      <c r="I398" s="50"/>
      <c r="J398" s="50"/>
      <c r="K398" s="50"/>
      <c r="L398" s="50"/>
      <c r="M398" s="107"/>
      <c r="N398" s="107"/>
      <c r="O398" s="50"/>
      <c r="P398" s="52"/>
      <c r="Q398" s="50"/>
      <c r="R398" s="51"/>
      <c r="S398" s="50"/>
      <c r="T398" s="50"/>
      <c r="U398" s="50"/>
    </row>
    <row r="399" ht="12.75" customHeight="1">
      <c r="A399" s="50"/>
      <c r="B399" s="50"/>
      <c r="C399" s="50"/>
      <c r="D399" s="50"/>
      <c r="E399" s="50"/>
      <c r="F399" s="50"/>
      <c r="G399" s="50"/>
      <c r="H399" s="50"/>
      <c r="I399" s="50"/>
      <c r="J399" s="50"/>
      <c r="K399" s="50"/>
      <c r="L399" s="50"/>
      <c r="M399" s="107"/>
      <c r="N399" s="107"/>
      <c r="O399" s="50"/>
      <c r="P399" s="52"/>
      <c r="Q399" s="50"/>
      <c r="R399" s="51"/>
      <c r="S399" s="50"/>
      <c r="T399" s="50"/>
      <c r="U399" s="50"/>
    </row>
    <row r="400" ht="12.75" customHeight="1">
      <c r="A400" s="50"/>
      <c r="B400" s="50"/>
      <c r="C400" s="50"/>
      <c r="D400" s="50"/>
      <c r="E400" s="50"/>
      <c r="F400" s="50"/>
      <c r="G400" s="50"/>
      <c r="H400" s="50"/>
      <c r="I400" s="50"/>
      <c r="J400" s="50"/>
      <c r="K400" s="50"/>
      <c r="L400" s="50"/>
      <c r="M400" s="107"/>
      <c r="N400" s="107"/>
      <c r="O400" s="50"/>
      <c r="P400" s="52"/>
      <c r="Q400" s="50"/>
      <c r="R400" s="51"/>
      <c r="S400" s="50"/>
      <c r="T400" s="50"/>
      <c r="U400" s="50"/>
    </row>
    <row r="401" ht="12.75" customHeight="1">
      <c r="A401" s="50"/>
      <c r="B401" s="50"/>
      <c r="C401" s="50"/>
      <c r="D401" s="50"/>
      <c r="E401" s="50"/>
      <c r="F401" s="50"/>
      <c r="G401" s="50"/>
      <c r="H401" s="50"/>
      <c r="I401" s="50"/>
      <c r="J401" s="50"/>
      <c r="K401" s="50"/>
      <c r="L401" s="50"/>
      <c r="M401" s="107"/>
      <c r="N401" s="107"/>
      <c r="O401" s="50"/>
      <c r="P401" s="52"/>
      <c r="Q401" s="50"/>
      <c r="R401" s="51"/>
      <c r="S401" s="50"/>
      <c r="T401" s="50"/>
      <c r="U401" s="50"/>
    </row>
    <row r="402" ht="12.75" customHeight="1">
      <c r="A402" s="50"/>
      <c r="B402" s="50"/>
      <c r="C402" s="50"/>
      <c r="D402" s="50"/>
      <c r="E402" s="50"/>
      <c r="F402" s="50"/>
      <c r="G402" s="50"/>
      <c r="H402" s="50"/>
      <c r="I402" s="50"/>
      <c r="J402" s="50"/>
      <c r="K402" s="50"/>
      <c r="L402" s="50"/>
      <c r="M402" s="107"/>
      <c r="N402" s="107"/>
      <c r="O402" s="50"/>
      <c r="P402" s="52"/>
      <c r="Q402" s="50"/>
      <c r="R402" s="51"/>
      <c r="S402" s="50"/>
      <c r="T402" s="50"/>
      <c r="U402" s="50"/>
    </row>
    <row r="403" ht="12.75" customHeight="1">
      <c r="A403" s="50"/>
      <c r="B403" s="50"/>
      <c r="C403" s="50"/>
      <c r="D403" s="50"/>
      <c r="E403" s="50"/>
      <c r="F403" s="50"/>
      <c r="G403" s="50"/>
      <c r="H403" s="50"/>
      <c r="I403" s="50"/>
      <c r="J403" s="50"/>
      <c r="K403" s="50"/>
      <c r="L403" s="50"/>
      <c r="M403" s="107"/>
      <c r="N403" s="107"/>
      <c r="O403" s="50"/>
      <c r="P403" s="52"/>
      <c r="Q403" s="50"/>
      <c r="R403" s="51"/>
      <c r="S403" s="50"/>
      <c r="T403" s="50"/>
      <c r="U403" s="50"/>
    </row>
    <row r="404" ht="12.75" customHeight="1">
      <c r="A404" s="50"/>
      <c r="B404" s="50"/>
      <c r="C404" s="50"/>
      <c r="D404" s="50"/>
      <c r="E404" s="50"/>
      <c r="F404" s="50"/>
      <c r="G404" s="50"/>
      <c r="H404" s="50"/>
      <c r="I404" s="50"/>
      <c r="J404" s="50"/>
      <c r="K404" s="50"/>
      <c r="L404" s="50"/>
      <c r="M404" s="107"/>
      <c r="N404" s="107"/>
      <c r="O404" s="50"/>
      <c r="P404" s="52"/>
      <c r="Q404" s="50"/>
      <c r="R404" s="51"/>
      <c r="S404" s="50"/>
      <c r="T404" s="50"/>
      <c r="U404" s="50"/>
    </row>
    <row r="405" ht="12.75" customHeight="1">
      <c r="A405" s="50"/>
      <c r="B405" s="50"/>
      <c r="C405" s="50"/>
      <c r="D405" s="50"/>
      <c r="E405" s="50"/>
      <c r="F405" s="50"/>
      <c r="G405" s="50"/>
      <c r="H405" s="50"/>
      <c r="I405" s="50"/>
      <c r="J405" s="50"/>
      <c r="K405" s="50"/>
      <c r="L405" s="50"/>
      <c r="M405" s="107"/>
      <c r="N405" s="107"/>
      <c r="O405" s="50"/>
      <c r="P405" s="52"/>
      <c r="Q405" s="50"/>
      <c r="R405" s="51"/>
      <c r="S405" s="50"/>
      <c r="T405" s="50"/>
      <c r="U405" s="50"/>
    </row>
    <row r="406" ht="12.75" customHeight="1">
      <c r="A406" s="50"/>
      <c r="B406" s="50"/>
      <c r="C406" s="50"/>
      <c r="D406" s="50"/>
      <c r="E406" s="50"/>
      <c r="F406" s="50"/>
      <c r="G406" s="50"/>
      <c r="H406" s="50"/>
      <c r="I406" s="50"/>
      <c r="J406" s="50"/>
      <c r="K406" s="50"/>
      <c r="L406" s="50"/>
      <c r="M406" s="107"/>
      <c r="N406" s="107"/>
      <c r="O406" s="50"/>
      <c r="P406" s="52"/>
      <c r="Q406" s="50"/>
      <c r="R406" s="51"/>
      <c r="S406" s="50"/>
      <c r="T406" s="50"/>
      <c r="U406" s="50"/>
    </row>
    <row r="407" ht="12.75" customHeight="1">
      <c r="A407" s="50"/>
      <c r="B407" s="50"/>
      <c r="C407" s="50"/>
      <c r="D407" s="50"/>
      <c r="E407" s="50"/>
      <c r="F407" s="50"/>
      <c r="G407" s="50"/>
      <c r="H407" s="50"/>
      <c r="I407" s="50"/>
      <c r="J407" s="50"/>
      <c r="K407" s="50"/>
      <c r="L407" s="50"/>
      <c r="M407" s="107"/>
      <c r="N407" s="107"/>
      <c r="O407" s="50"/>
      <c r="P407" s="52"/>
      <c r="Q407" s="50"/>
      <c r="R407" s="51"/>
      <c r="S407" s="50"/>
      <c r="T407" s="50"/>
      <c r="U407" s="50"/>
    </row>
    <row r="408" ht="12.75" customHeight="1">
      <c r="A408" s="50"/>
      <c r="B408" s="50"/>
      <c r="C408" s="50"/>
      <c r="D408" s="50"/>
      <c r="E408" s="50"/>
      <c r="F408" s="50"/>
      <c r="G408" s="50"/>
      <c r="H408" s="50"/>
      <c r="I408" s="50"/>
      <c r="J408" s="50"/>
      <c r="K408" s="50"/>
      <c r="L408" s="50"/>
      <c r="M408" s="107"/>
      <c r="N408" s="107"/>
      <c r="O408" s="50"/>
      <c r="P408" s="52"/>
      <c r="Q408" s="50"/>
      <c r="R408" s="51"/>
      <c r="S408" s="50"/>
      <c r="T408" s="50"/>
      <c r="U408" s="50"/>
    </row>
    <row r="409" ht="12.75" customHeight="1">
      <c r="A409" s="50"/>
      <c r="B409" s="50"/>
      <c r="C409" s="50"/>
      <c r="D409" s="50"/>
      <c r="E409" s="50"/>
      <c r="F409" s="50"/>
      <c r="G409" s="50"/>
      <c r="H409" s="50"/>
      <c r="I409" s="50"/>
      <c r="J409" s="50"/>
      <c r="K409" s="50"/>
      <c r="L409" s="50"/>
      <c r="M409" s="107"/>
      <c r="N409" s="107"/>
      <c r="O409" s="50"/>
      <c r="P409" s="52"/>
      <c r="Q409" s="50"/>
      <c r="R409" s="51"/>
      <c r="S409" s="50"/>
      <c r="T409" s="50"/>
      <c r="U409" s="50"/>
    </row>
    <row r="410" ht="12.75" customHeight="1">
      <c r="A410" s="50"/>
      <c r="B410" s="50"/>
      <c r="C410" s="50"/>
      <c r="D410" s="50"/>
      <c r="E410" s="50"/>
      <c r="F410" s="50"/>
      <c r="G410" s="50"/>
      <c r="H410" s="50"/>
      <c r="I410" s="50"/>
      <c r="J410" s="50"/>
      <c r="K410" s="50"/>
      <c r="L410" s="50"/>
      <c r="M410" s="107"/>
      <c r="N410" s="107"/>
      <c r="O410" s="50"/>
      <c r="P410" s="52"/>
      <c r="Q410" s="50"/>
      <c r="R410" s="51"/>
      <c r="S410" s="50"/>
      <c r="T410" s="50"/>
      <c r="U410" s="50"/>
    </row>
    <row r="411" ht="12.75" customHeight="1">
      <c r="A411" s="50"/>
      <c r="B411" s="50"/>
      <c r="C411" s="50"/>
      <c r="D411" s="50"/>
      <c r="E411" s="50"/>
      <c r="F411" s="50"/>
      <c r="G411" s="50"/>
      <c r="H411" s="50"/>
      <c r="I411" s="50"/>
      <c r="J411" s="50"/>
      <c r="K411" s="50"/>
      <c r="L411" s="50"/>
      <c r="M411" s="107"/>
      <c r="N411" s="107"/>
      <c r="O411" s="50"/>
      <c r="P411" s="52"/>
      <c r="Q411" s="50"/>
      <c r="R411" s="51"/>
      <c r="S411" s="50"/>
      <c r="T411" s="50"/>
      <c r="U411" s="50"/>
    </row>
    <row r="412" ht="12.75" customHeight="1">
      <c r="A412" s="50"/>
      <c r="B412" s="50"/>
      <c r="C412" s="50"/>
      <c r="D412" s="50"/>
      <c r="E412" s="50"/>
      <c r="F412" s="50"/>
      <c r="G412" s="50"/>
      <c r="H412" s="50"/>
      <c r="I412" s="50"/>
      <c r="J412" s="50"/>
      <c r="K412" s="50"/>
      <c r="L412" s="50"/>
      <c r="M412" s="107"/>
      <c r="N412" s="107"/>
      <c r="O412" s="50"/>
      <c r="P412" s="52"/>
      <c r="Q412" s="50"/>
      <c r="R412" s="51"/>
      <c r="S412" s="50"/>
      <c r="T412" s="50"/>
      <c r="U412" s="50"/>
    </row>
    <row r="413" ht="12.75" customHeight="1">
      <c r="A413" s="50"/>
      <c r="B413" s="50"/>
      <c r="C413" s="50"/>
      <c r="D413" s="50"/>
      <c r="E413" s="50"/>
      <c r="F413" s="50"/>
      <c r="G413" s="50"/>
      <c r="H413" s="50"/>
      <c r="I413" s="50"/>
      <c r="J413" s="50"/>
      <c r="K413" s="50"/>
      <c r="L413" s="50"/>
      <c r="M413" s="107"/>
      <c r="N413" s="107"/>
      <c r="O413" s="50"/>
      <c r="P413" s="52"/>
      <c r="Q413" s="50"/>
      <c r="R413" s="51"/>
      <c r="S413" s="50"/>
      <c r="T413" s="50"/>
      <c r="U413" s="50"/>
    </row>
    <row r="414" ht="12.75" customHeight="1">
      <c r="A414" s="50"/>
      <c r="B414" s="50"/>
      <c r="C414" s="50"/>
      <c r="D414" s="50"/>
      <c r="E414" s="50"/>
      <c r="F414" s="50"/>
      <c r="G414" s="50"/>
      <c r="H414" s="50"/>
      <c r="I414" s="50"/>
      <c r="J414" s="50"/>
      <c r="K414" s="50"/>
      <c r="L414" s="50"/>
      <c r="M414" s="107"/>
      <c r="N414" s="107"/>
      <c r="O414" s="50"/>
      <c r="P414" s="52"/>
      <c r="Q414" s="50"/>
      <c r="R414" s="51"/>
      <c r="S414" s="50"/>
      <c r="T414" s="50"/>
      <c r="U414" s="50"/>
    </row>
    <row r="415" ht="12.75" customHeight="1">
      <c r="A415" s="50"/>
      <c r="B415" s="50"/>
      <c r="C415" s="50"/>
      <c r="D415" s="50"/>
      <c r="E415" s="50"/>
      <c r="F415" s="50"/>
      <c r="G415" s="50"/>
      <c r="H415" s="50"/>
      <c r="I415" s="50"/>
      <c r="J415" s="50"/>
      <c r="K415" s="50"/>
      <c r="L415" s="50"/>
      <c r="M415" s="107"/>
      <c r="N415" s="107"/>
      <c r="O415" s="50"/>
      <c r="P415" s="52"/>
      <c r="Q415" s="50"/>
      <c r="R415" s="51"/>
      <c r="S415" s="50"/>
      <c r="T415" s="50"/>
      <c r="U415" s="50"/>
    </row>
    <row r="416" ht="12.75" customHeight="1">
      <c r="A416" s="50"/>
      <c r="B416" s="50"/>
      <c r="C416" s="50"/>
      <c r="D416" s="50"/>
      <c r="E416" s="50"/>
      <c r="F416" s="50"/>
      <c r="G416" s="50"/>
      <c r="H416" s="50"/>
      <c r="I416" s="50"/>
      <c r="J416" s="50"/>
      <c r="K416" s="50"/>
      <c r="L416" s="50"/>
      <c r="M416" s="107"/>
      <c r="N416" s="107"/>
      <c r="O416" s="50"/>
      <c r="P416" s="52"/>
      <c r="Q416" s="50"/>
      <c r="R416" s="51"/>
      <c r="S416" s="50"/>
      <c r="T416" s="50"/>
      <c r="U416" s="50"/>
    </row>
    <row r="417" ht="12.75" customHeight="1">
      <c r="A417" s="50"/>
      <c r="B417" s="50"/>
      <c r="C417" s="50"/>
      <c r="D417" s="50"/>
      <c r="E417" s="50"/>
      <c r="F417" s="50"/>
      <c r="G417" s="50"/>
      <c r="H417" s="50"/>
      <c r="I417" s="50"/>
      <c r="J417" s="50"/>
      <c r="K417" s="50"/>
      <c r="L417" s="50"/>
      <c r="M417" s="107"/>
      <c r="N417" s="107"/>
      <c r="O417" s="50"/>
      <c r="P417" s="52"/>
      <c r="Q417" s="50"/>
      <c r="R417" s="51"/>
      <c r="S417" s="50"/>
      <c r="T417" s="50"/>
      <c r="U417" s="50"/>
    </row>
    <row r="418" ht="12.75" customHeight="1">
      <c r="A418" s="50"/>
      <c r="B418" s="50"/>
      <c r="C418" s="50"/>
      <c r="D418" s="50"/>
      <c r="E418" s="50"/>
      <c r="F418" s="50"/>
      <c r="G418" s="50"/>
      <c r="H418" s="50"/>
      <c r="I418" s="50"/>
      <c r="J418" s="50"/>
      <c r="K418" s="50"/>
      <c r="L418" s="50"/>
      <c r="M418" s="107"/>
      <c r="N418" s="107"/>
      <c r="O418" s="50"/>
      <c r="P418" s="52"/>
      <c r="Q418" s="50"/>
      <c r="R418" s="51"/>
      <c r="S418" s="50"/>
      <c r="T418" s="50"/>
      <c r="U418" s="50"/>
    </row>
    <row r="419" ht="12.75" customHeight="1">
      <c r="A419" s="50"/>
      <c r="B419" s="50"/>
      <c r="C419" s="50"/>
      <c r="D419" s="50"/>
      <c r="E419" s="50"/>
      <c r="F419" s="50"/>
      <c r="G419" s="50"/>
      <c r="H419" s="50"/>
      <c r="I419" s="50"/>
      <c r="J419" s="50"/>
      <c r="K419" s="50"/>
      <c r="L419" s="50"/>
      <c r="M419" s="107"/>
      <c r="N419" s="107"/>
      <c r="O419" s="50"/>
      <c r="P419" s="52"/>
      <c r="Q419" s="50"/>
      <c r="R419" s="51"/>
      <c r="S419" s="50"/>
      <c r="T419" s="50"/>
      <c r="U419" s="50"/>
    </row>
    <row r="420" ht="12.75" customHeight="1">
      <c r="A420" s="50"/>
      <c r="B420" s="50"/>
      <c r="C420" s="50"/>
      <c r="D420" s="50"/>
      <c r="E420" s="50"/>
      <c r="F420" s="50"/>
      <c r="G420" s="50"/>
      <c r="H420" s="50"/>
      <c r="I420" s="50"/>
      <c r="J420" s="50"/>
      <c r="K420" s="50"/>
      <c r="L420" s="50"/>
      <c r="M420" s="107"/>
      <c r="N420" s="107"/>
      <c r="O420" s="50"/>
      <c r="P420" s="52"/>
      <c r="Q420" s="50"/>
      <c r="R420" s="51"/>
      <c r="S420" s="50"/>
      <c r="T420" s="50"/>
      <c r="U420" s="50"/>
    </row>
    <row r="421" ht="12.75" customHeight="1">
      <c r="A421" s="50"/>
      <c r="B421" s="50"/>
      <c r="C421" s="50"/>
      <c r="D421" s="50"/>
      <c r="E421" s="50"/>
      <c r="F421" s="50"/>
      <c r="G421" s="50"/>
      <c r="H421" s="50"/>
      <c r="I421" s="50"/>
      <c r="J421" s="50"/>
      <c r="K421" s="50"/>
      <c r="L421" s="50"/>
      <c r="M421" s="107"/>
      <c r="N421" s="107"/>
      <c r="O421" s="50"/>
      <c r="P421" s="52"/>
      <c r="Q421" s="50"/>
      <c r="R421" s="51"/>
      <c r="S421" s="50"/>
      <c r="T421" s="50"/>
      <c r="U421" s="50"/>
    </row>
    <row r="422" ht="12.75" customHeight="1">
      <c r="A422" s="50"/>
      <c r="B422" s="50"/>
      <c r="C422" s="50"/>
      <c r="D422" s="50"/>
      <c r="E422" s="50"/>
      <c r="F422" s="50"/>
      <c r="G422" s="50"/>
      <c r="H422" s="50"/>
      <c r="I422" s="50"/>
      <c r="J422" s="50"/>
      <c r="K422" s="50"/>
      <c r="L422" s="50"/>
      <c r="M422" s="107"/>
      <c r="N422" s="107"/>
      <c r="O422" s="50"/>
      <c r="P422" s="52"/>
      <c r="Q422" s="50"/>
      <c r="R422" s="51"/>
      <c r="S422" s="50"/>
      <c r="T422" s="50"/>
      <c r="U422" s="50"/>
    </row>
    <row r="423" ht="12.75" customHeight="1">
      <c r="A423" s="50"/>
      <c r="B423" s="50"/>
      <c r="C423" s="50"/>
      <c r="D423" s="50"/>
      <c r="E423" s="50"/>
      <c r="F423" s="50"/>
      <c r="G423" s="50"/>
      <c r="H423" s="50"/>
      <c r="I423" s="50"/>
      <c r="J423" s="50"/>
      <c r="K423" s="50"/>
      <c r="L423" s="50"/>
      <c r="M423" s="107"/>
      <c r="N423" s="107"/>
      <c r="O423" s="50"/>
      <c r="P423" s="52"/>
      <c r="Q423" s="50"/>
      <c r="R423" s="51"/>
      <c r="S423" s="50"/>
      <c r="T423" s="50"/>
      <c r="U423" s="50"/>
    </row>
    <row r="424" ht="12.75" customHeight="1">
      <c r="A424" s="50"/>
      <c r="B424" s="50"/>
      <c r="C424" s="50"/>
      <c r="D424" s="50"/>
      <c r="E424" s="50"/>
      <c r="F424" s="50"/>
      <c r="G424" s="50"/>
      <c r="H424" s="50"/>
      <c r="I424" s="50"/>
      <c r="J424" s="50"/>
      <c r="K424" s="50"/>
      <c r="L424" s="50"/>
      <c r="M424" s="107"/>
      <c r="N424" s="107"/>
      <c r="O424" s="50"/>
      <c r="P424" s="52"/>
      <c r="Q424" s="50"/>
      <c r="R424" s="51"/>
      <c r="S424" s="50"/>
      <c r="T424" s="50"/>
      <c r="U424" s="50"/>
    </row>
    <row r="425" ht="12.75" customHeight="1">
      <c r="A425" s="50"/>
      <c r="B425" s="50"/>
      <c r="C425" s="50"/>
      <c r="D425" s="50"/>
      <c r="E425" s="50"/>
      <c r="F425" s="50"/>
      <c r="G425" s="50"/>
      <c r="H425" s="50"/>
      <c r="I425" s="50"/>
      <c r="J425" s="50"/>
      <c r="K425" s="50"/>
      <c r="L425" s="50"/>
      <c r="M425" s="107"/>
      <c r="N425" s="107"/>
      <c r="O425" s="50"/>
      <c r="P425" s="52"/>
      <c r="Q425" s="50"/>
      <c r="R425" s="51"/>
      <c r="S425" s="50"/>
      <c r="T425" s="50"/>
      <c r="U425" s="50"/>
    </row>
    <row r="426" ht="12.75" customHeight="1">
      <c r="A426" s="50"/>
      <c r="B426" s="50"/>
      <c r="C426" s="50"/>
      <c r="D426" s="50"/>
      <c r="E426" s="50"/>
      <c r="F426" s="50"/>
      <c r="G426" s="50"/>
      <c r="H426" s="50"/>
      <c r="I426" s="50"/>
      <c r="J426" s="50"/>
      <c r="K426" s="50"/>
      <c r="L426" s="50"/>
      <c r="M426" s="107"/>
      <c r="N426" s="107"/>
      <c r="O426" s="50"/>
      <c r="P426" s="52"/>
      <c r="Q426" s="50"/>
      <c r="R426" s="51"/>
      <c r="S426" s="50"/>
      <c r="T426" s="50"/>
      <c r="U426" s="50"/>
    </row>
    <row r="427" ht="12.75" customHeight="1">
      <c r="A427" s="50"/>
      <c r="B427" s="50"/>
      <c r="C427" s="50"/>
      <c r="D427" s="50"/>
      <c r="E427" s="50"/>
      <c r="F427" s="50"/>
      <c r="G427" s="50"/>
      <c r="H427" s="50"/>
      <c r="I427" s="50"/>
      <c r="J427" s="50"/>
      <c r="K427" s="50"/>
      <c r="L427" s="50"/>
      <c r="M427" s="107"/>
      <c r="N427" s="107"/>
      <c r="O427" s="50"/>
      <c r="P427" s="52"/>
      <c r="Q427" s="50"/>
      <c r="R427" s="51"/>
      <c r="S427" s="50"/>
      <c r="T427" s="50"/>
      <c r="U427" s="50"/>
    </row>
    <row r="428" ht="12.75" customHeight="1">
      <c r="A428" s="50"/>
      <c r="B428" s="50"/>
      <c r="C428" s="50"/>
      <c r="D428" s="50"/>
      <c r="E428" s="50"/>
      <c r="F428" s="50"/>
      <c r="G428" s="50"/>
      <c r="H428" s="50"/>
      <c r="I428" s="50"/>
      <c r="J428" s="50"/>
      <c r="K428" s="50"/>
      <c r="L428" s="50"/>
      <c r="M428" s="107"/>
      <c r="N428" s="107"/>
      <c r="O428" s="50"/>
      <c r="P428" s="52"/>
      <c r="Q428" s="50"/>
      <c r="R428" s="51"/>
      <c r="S428" s="50"/>
      <c r="T428" s="50"/>
      <c r="U428" s="50"/>
    </row>
    <row r="429" ht="12.75" customHeight="1">
      <c r="A429" s="50"/>
      <c r="B429" s="50"/>
      <c r="C429" s="50"/>
      <c r="D429" s="50"/>
      <c r="E429" s="50"/>
      <c r="F429" s="50"/>
      <c r="G429" s="50"/>
      <c r="H429" s="50"/>
      <c r="I429" s="50"/>
      <c r="J429" s="50"/>
      <c r="K429" s="50"/>
      <c r="L429" s="50"/>
      <c r="M429" s="107"/>
      <c r="N429" s="107"/>
      <c r="O429" s="50"/>
      <c r="P429" s="52"/>
      <c r="Q429" s="50"/>
      <c r="R429" s="51"/>
      <c r="S429" s="50"/>
      <c r="T429" s="50"/>
      <c r="U429" s="50"/>
    </row>
    <row r="430" ht="12.75" customHeight="1">
      <c r="A430" s="50"/>
      <c r="B430" s="50"/>
      <c r="C430" s="50"/>
      <c r="D430" s="50"/>
      <c r="E430" s="50"/>
      <c r="F430" s="50"/>
      <c r="G430" s="50"/>
      <c r="H430" s="50"/>
      <c r="I430" s="50"/>
      <c r="J430" s="50"/>
      <c r="K430" s="50"/>
      <c r="L430" s="50"/>
      <c r="M430" s="107"/>
      <c r="N430" s="107"/>
      <c r="O430" s="50"/>
      <c r="P430" s="52"/>
      <c r="Q430" s="50"/>
      <c r="R430" s="51"/>
      <c r="S430" s="50"/>
      <c r="T430" s="50"/>
      <c r="U430" s="50"/>
    </row>
    <row r="431" ht="12.75" customHeight="1">
      <c r="A431" s="50"/>
      <c r="B431" s="50"/>
      <c r="C431" s="50"/>
      <c r="D431" s="50"/>
      <c r="E431" s="50"/>
      <c r="F431" s="50"/>
      <c r="G431" s="50"/>
      <c r="H431" s="50"/>
      <c r="I431" s="50"/>
      <c r="J431" s="50"/>
      <c r="K431" s="50"/>
      <c r="L431" s="50"/>
      <c r="M431" s="107"/>
      <c r="N431" s="107"/>
      <c r="O431" s="50"/>
      <c r="P431" s="52"/>
      <c r="Q431" s="50"/>
      <c r="R431" s="51"/>
      <c r="S431" s="50"/>
      <c r="T431" s="50"/>
      <c r="U431" s="50"/>
    </row>
    <row r="432" ht="12.75" customHeight="1">
      <c r="A432" s="50"/>
      <c r="B432" s="50"/>
      <c r="C432" s="50"/>
      <c r="D432" s="50"/>
      <c r="E432" s="50"/>
      <c r="F432" s="50"/>
      <c r="G432" s="50"/>
      <c r="H432" s="50"/>
      <c r="I432" s="50"/>
      <c r="J432" s="50"/>
      <c r="K432" s="50"/>
      <c r="L432" s="50"/>
      <c r="M432" s="107"/>
      <c r="N432" s="107"/>
      <c r="O432" s="50"/>
      <c r="P432" s="52"/>
      <c r="Q432" s="50"/>
      <c r="R432" s="51"/>
      <c r="S432" s="50"/>
      <c r="T432" s="50"/>
      <c r="U432" s="50"/>
    </row>
    <row r="433" ht="12.75" customHeight="1">
      <c r="A433" s="50"/>
      <c r="B433" s="50"/>
      <c r="C433" s="50"/>
      <c r="D433" s="50"/>
      <c r="E433" s="50"/>
      <c r="F433" s="50"/>
      <c r="G433" s="50"/>
      <c r="H433" s="50"/>
      <c r="I433" s="50"/>
      <c r="J433" s="50"/>
      <c r="K433" s="50"/>
      <c r="L433" s="50"/>
      <c r="M433" s="107"/>
      <c r="N433" s="107"/>
      <c r="O433" s="50"/>
      <c r="P433" s="52"/>
      <c r="Q433" s="50"/>
      <c r="R433" s="51"/>
      <c r="S433" s="50"/>
      <c r="T433" s="50"/>
      <c r="U433" s="50"/>
    </row>
    <row r="434" ht="12.75" customHeight="1">
      <c r="A434" s="50"/>
      <c r="B434" s="50"/>
      <c r="C434" s="50"/>
      <c r="D434" s="50"/>
      <c r="E434" s="50"/>
      <c r="F434" s="50"/>
      <c r="G434" s="50"/>
      <c r="H434" s="50"/>
      <c r="I434" s="50"/>
      <c r="J434" s="50"/>
      <c r="K434" s="50"/>
      <c r="L434" s="50"/>
      <c r="M434" s="107"/>
      <c r="N434" s="107"/>
      <c r="O434" s="50"/>
      <c r="P434" s="52"/>
      <c r="Q434" s="50"/>
      <c r="R434" s="51"/>
      <c r="S434" s="50"/>
      <c r="T434" s="50"/>
      <c r="U434" s="50"/>
    </row>
    <row r="435" ht="12.75" customHeight="1">
      <c r="A435" s="50"/>
      <c r="B435" s="50"/>
      <c r="C435" s="50"/>
      <c r="D435" s="50"/>
      <c r="E435" s="50"/>
      <c r="F435" s="50"/>
      <c r="G435" s="50"/>
      <c r="H435" s="50"/>
      <c r="I435" s="50"/>
      <c r="J435" s="50"/>
      <c r="K435" s="50"/>
      <c r="L435" s="50"/>
      <c r="M435" s="107"/>
      <c r="N435" s="107"/>
      <c r="O435" s="50"/>
      <c r="P435" s="52"/>
      <c r="Q435" s="50"/>
      <c r="R435" s="51"/>
      <c r="S435" s="50"/>
      <c r="T435" s="50"/>
      <c r="U435" s="50"/>
    </row>
    <row r="436" ht="12.75" customHeight="1">
      <c r="A436" s="50"/>
      <c r="B436" s="50"/>
      <c r="C436" s="50"/>
      <c r="D436" s="50"/>
      <c r="E436" s="50"/>
      <c r="F436" s="50"/>
      <c r="G436" s="50"/>
      <c r="H436" s="50"/>
      <c r="I436" s="50"/>
      <c r="J436" s="50"/>
      <c r="K436" s="50"/>
      <c r="L436" s="50"/>
      <c r="M436" s="107"/>
      <c r="N436" s="107"/>
      <c r="O436" s="50"/>
      <c r="P436" s="52"/>
      <c r="Q436" s="50"/>
      <c r="R436" s="51"/>
      <c r="S436" s="50"/>
      <c r="T436" s="50"/>
      <c r="U436" s="50"/>
    </row>
    <row r="437" ht="12.75" customHeight="1">
      <c r="A437" s="50"/>
      <c r="B437" s="50"/>
      <c r="C437" s="50"/>
      <c r="D437" s="50"/>
      <c r="E437" s="50"/>
      <c r="F437" s="50"/>
      <c r="G437" s="50"/>
      <c r="H437" s="50"/>
      <c r="I437" s="50"/>
      <c r="J437" s="50"/>
      <c r="K437" s="50"/>
      <c r="L437" s="50"/>
      <c r="M437" s="107"/>
      <c r="N437" s="107"/>
      <c r="O437" s="50"/>
      <c r="P437" s="52"/>
      <c r="Q437" s="50"/>
      <c r="R437" s="51"/>
      <c r="S437" s="50"/>
      <c r="T437" s="50"/>
      <c r="U437" s="50"/>
    </row>
    <row r="438" ht="12.75" customHeight="1">
      <c r="A438" s="50"/>
      <c r="B438" s="50"/>
      <c r="C438" s="50"/>
      <c r="D438" s="50"/>
      <c r="E438" s="50"/>
      <c r="F438" s="50"/>
      <c r="G438" s="50"/>
      <c r="H438" s="50"/>
      <c r="I438" s="50"/>
      <c r="J438" s="50"/>
      <c r="K438" s="50"/>
      <c r="L438" s="50"/>
      <c r="M438" s="107"/>
      <c r="N438" s="107"/>
      <c r="O438" s="50"/>
      <c r="P438" s="52"/>
      <c r="Q438" s="50"/>
      <c r="R438" s="51"/>
      <c r="S438" s="50"/>
      <c r="T438" s="50"/>
      <c r="U438" s="50"/>
    </row>
    <row r="439" ht="12.75" customHeight="1">
      <c r="A439" s="50"/>
      <c r="B439" s="50"/>
      <c r="C439" s="50"/>
      <c r="D439" s="50"/>
      <c r="E439" s="50"/>
      <c r="F439" s="50"/>
      <c r="G439" s="50"/>
      <c r="H439" s="50"/>
      <c r="I439" s="50"/>
      <c r="J439" s="50"/>
      <c r="K439" s="50"/>
      <c r="L439" s="50"/>
      <c r="M439" s="107"/>
      <c r="N439" s="107"/>
      <c r="O439" s="50"/>
      <c r="P439" s="52"/>
      <c r="Q439" s="50"/>
      <c r="R439" s="51"/>
      <c r="S439" s="50"/>
      <c r="T439" s="50"/>
      <c r="U439" s="50"/>
    </row>
    <row r="440" ht="12.75" customHeight="1">
      <c r="A440" s="50"/>
      <c r="B440" s="50"/>
      <c r="C440" s="50"/>
      <c r="D440" s="50"/>
      <c r="E440" s="50"/>
      <c r="F440" s="50"/>
      <c r="G440" s="50"/>
      <c r="H440" s="50"/>
      <c r="I440" s="50"/>
      <c r="J440" s="50"/>
      <c r="K440" s="50"/>
      <c r="L440" s="50"/>
      <c r="M440" s="107"/>
      <c r="N440" s="107"/>
      <c r="O440" s="50"/>
      <c r="P440" s="52"/>
      <c r="Q440" s="50"/>
      <c r="R440" s="51"/>
      <c r="S440" s="50"/>
      <c r="T440" s="50"/>
      <c r="U440" s="50"/>
    </row>
    <row r="441" ht="12.75" customHeight="1">
      <c r="A441" s="50"/>
      <c r="B441" s="50"/>
      <c r="C441" s="50"/>
      <c r="D441" s="50"/>
      <c r="E441" s="50"/>
      <c r="F441" s="50"/>
      <c r="G441" s="50"/>
      <c r="H441" s="50"/>
      <c r="I441" s="50"/>
      <c r="J441" s="50"/>
      <c r="K441" s="50"/>
      <c r="L441" s="50"/>
      <c r="M441" s="107"/>
      <c r="N441" s="107"/>
      <c r="O441" s="50"/>
      <c r="P441" s="52"/>
      <c r="Q441" s="50"/>
      <c r="R441" s="51"/>
      <c r="S441" s="50"/>
      <c r="T441" s="50"/>
      <c r="U441" s="50"/>
    </row>
    <row r="442" ht="12.75" customHeight="1">
      <c r="A442" s="50"/>
      <c r="B442" s="50"/>
      <c r="C442" s="50"/>
      <c r="D442" s="50"/>
      <c r="E442" s="50"/>
      <c r="F442" s="50"/>
      <c r="G442" s="50"/>
      <c r="H442" s="50"/>
      <c r="I442" s="50"/>
      <c r="J442" s="50"/>
      <c r="K442" s="50"/>
      <c r="L442" s="50"/>
      <c r="M442" s="107"/>
      <c r="N442" s="107"/>
      <c r="O442" s="50"/>
      <c r="P442" s="52"/>
      <c r="Q442" s="50"/>
      <c r="R442" s="51"/>
      <c r="S442" s="50"/>
      <c r="T442" s="50"/>
      <c r="U442" s="50"/>
    </row>
    <row r="443" ht="12.75" customHeight="1">
      <c r="A443" s="50"/>
      <c r="B443" s="50"/>
      <c r="C443" s="50"/>
      <c r="D443" s="50"/>
      <c r="E443" s="50"/>
      <c r="F443" s="50"/>
      <c r="G443" s="50"/>
      <c r="H443" s="50"/>
      <c r="I443" s="50"/>
      <c r="J443" s="50"/>
      <c r="K443" s="50"/>
      <c r="L443" s="50"/>
      <c r="M443" s="107"/>
      <c r="N443" s="107"/>
      <c r="O443" s="50"/>
      <c r="P443" s="52"/>
      <c r="Q443" s="50"/>
      <c r="R443" s="51"/>
      <c r="S443" s="50"/>
      <c r="T443" s="50"/>
      <c r="U443" s="50"/>
    </row>
    <row r="444" ht="12.75" customHeight="1">
      <c r="A444" s="50"/>
      <c r="B444" s="50"/>
      <c r="C444" s="50"/>
      <c r="D444" s="50"/>
      <c r="E444" s="50"/>
      <c r="F444" s="50"/>
      <c r="G444" s="50"/>
      <c r="H444" s="50"/>
      <c r="I444" s="50"/>
      <c r="J444" s="50"/>
      <c r="K444" s="50"/>
      <c r="L444" s="50"/>
      <c r="M444" s="107"/>
      <c r="N444" s="107"/>
      <c r="O444" s="50"/>
      <c r="P444" s="52"/>
      <c r="Q444" s="50"/>
      <c r="R444" s="51"/>
      <c r="S444" s="50"/>
      <c r="T444" s="50"/>
      <c r="U444" s="50"/>
    </row>
    <row r="445" ht="12.75" customHeight="1">
      <c r="A445" s="50"/>
      <c r="B445" s="50"/>
      <c r="C445" s="50"/>
      <c r="D445" s="50"/>
      <c r="E445" s="50"/>
      <c r="F445" s="50"/>
      <c r="G445" s="50"/>
      <c r="H445" s="50"/>
      <c r="I445" s="50"/>
      <c r="J445" s="50"/>
      <c r="K445" s="50"/>
      <c r="L445" s="50"/>
      <c r="M445" s="107"/>
      <c r="N445" s="107"/>
      <c r="O445" s="50"/>
      <c r="P445" s="52"/>
      <c r="Q445" s="50"/>
      <c r="R445" s="51"/>
      <c r="S445" s="50"/>
      <c r="T445" s="50"/>
      <c r="U445" s="50"/>
    </row>
    <row r="446" ht="12.75" customHeight="1">
      <c r="A446" s="50"/>
      <c r="B446" s="50"/>
      <c r="C446" s="50"/>
      <c r="D446" s="50"/>
      <c r="E446" s="50"/>
      <c r="F446" s="50"/>
      <c r="G446" s="50"/>
      <c r="H446" s="50"/>
      <c r="I446" s="50"/>
      <c r="J446" s="50"/>
      <c r="K446" s="50"/>
      <c r="L446" s="50"/>
      <c r="M446" s="107"/>
      <c r="N446" s="107"/>
      <c r="O446" s="50"/>
      <c r="P446" s="52"/>
      <c r="Q446" s="50"/>
      <c r="R446" s="51"/>
      <c r="S446" s="50"/>
      <c r="T446" s="50"/>
      <c r="U446" s="50"/>
    </row>
    <row r="447" ht="12.75" customHeight="1">
      <c r="A447" s="50"/>
      <c r="B447" s="50"/>
      <c r="C447" s="50"/>
      <c r="D447" s="50"/>
      <c r="E447" s="50"/>
      <c r="F447" s="50"/>
      <c r="G447" s="50"/>
      <c r="H447" s="50"/>
      <c r="I447" s="50"/>
      <c r="J447" s="50"/>
      <c r="K447" s="50"/>
      <c r="L447" s="50"/>
      <c r="M447" s="107"/>
      <c r="N447" s="107"/>
      <c r="O447" s="50"/>
      <c r="P447" s="52"/>
      <c r="Q447" s="50"/>
      <c r="R447" s="51"/>
      <c r="S447" s="50"/>
      <c r="T447" s="50"/>
      <c r="U447" s="50"/>
    </row>
    <row r="448" ht="12.75" customHeight="1">
      <c r="A448" s="50"/>
      <c r="B448" s="50"/>
      <c r="C448" s="50"/>
      <c r="D448" s="50"/>
      <c r="E448" s="50"/>
      <c r="F448" s="50"/>
      <c r="G448" s="50"/>
      <c r="H448" s="50"/>
      <c r="I448" s="50"/>
      <c r="J448" s="50"/>
      <c r="K448" s="50"/>
      <c r="L448" s="50"/>
      <c r="M448" s="107"/>
      <c r="N448" s="107"/>
      <c r="O448" s="50"/>
      <c r="P448" s="52"/>
      <c r="Q448" s="50"/>
      <c r="R448" s="51"/>
      <c r="S448" s="50"/>
      <c r="T448" s="50"/>
      <c r="U448" s="50"/>
    </row>
    <row r="449" ht="12.75" customHeight="1">
      <c r="A449" s="50"/>
      <c r="B449" s="50"/>
      <c r="C449" s="50"/>
      <c r="D449" s="50"/>
      <c r="E449" s="50"/>
      <c r="F449" s="50"/>
      <c r="G449" s="50"/>
      <c r="H449" s="50"/>
      <c r="I449" s="50"/>
      <c r="J449" s="50"/>
      <c r="K449" s="50"/>
      <c r="L449" s="50"/>
      <c r="M449" s="107"/>
      <c r="N449" s="107"/>
      <c r="O449" s="50"/>
      <c r="P449" s="52"/>
      <c r="Q449" s="50"/>
      <c r="R449" s="51"/>
      <c r="S449" s="50"/>
      <c r="T449" s="50"/>
      <c r="U449" s="50"/>
    </row>
    <row r="450" ht="12.75" customHeight="1">
      <c r="A450" s="50"/>
      <c r="B450" s="50"/>
      <c r="C450" s="50"/>
      <c r="D450" s="50"/>
      <c r="E450" s="50"/>
      <c r="F450" s="50"/>
      <c r="G450" s="50"/>
      <c r="H450" s="50"/>
      <c r="I450" s="50"/>
      <c r="J450" s="50"/>
      <c r="K450" s="50"/>
      <c r="L450" s="50"/>
      <c r="M450" s="107"/>
      <c r="N450" s="107"/>
      <c r="O450" s="50"/>
      <c r="P450" s="52"/>
      <c r="Q450" s="50"/>
      <c r="R450" s="51"/>
      <c r="S450" s="50"/>
      <c r="T450" s="50"/>
      <c r="U450" s="50"/>
    </row>
    <row r="451" ht="12.75" customHeight="1">
      <c r="A451" s="50"/>
      <c r="B451" s="50"/>
      <c r="C451" s="50"/>
      <c r="D451" s="50"/>
      <c r="E451" s="50"/>
      <c r="F451" s="50"/>
      <c r="G451" s="50"/>
      <c r="H451" s="50"/>
      <c r="I451" s="50"/>
      <c r="J451" s="50"/>
      <c r="K451" s="50"/>
      <c r="L451" s="50"/>
      <c r="M451" s="107"/>
      <c r="N451" s="107"/>
      <c r="O451" s="50"/>
      <c r="P451" s="52"/>
      <c r="Q451" s="50"/>
      <c r="R451" s="51"/>
      <c r="S451" s="50"/>
      <c r="T451" s="50"/>
      <c r="U451" s="50"/>
    </row>
    <row r="452" ht="12.75" customHeight="1">
      <c r="A452" s="50"/>
      <c r="B452" s="50"/>
      <c r="C452" s="50"/>
      <c r="D452" s="50"/>
      <c r="E452" s="50"/>
      <c r="F452" s="50"/>
      <c r="G452" s="50"/>
      <c r="H452" s="50"/>
      <c r="I452" s="50"/>
      <c r="J452" s="50"/>
      <c r="K452" s="50"/>
      <c r="L452" s="50"/>
      <c r="M452" s="107"/>
      <c r="N452" s="107"/>
      <c r="O452" s="50"/>
      <c r="P452" s="52"/>
      <c r="Q452" s="50"/>
      <c r="R452" s="51"/>
      <c r="S452" s="50"/>
      <c r="T452" s="50"/>
      <c r="U452" s="50"/>
    </row>
    <row r="453" ht="12.75" customHeight="1">
      <c r="A453" s="50"/>
      <c r="B453" s="50"/>
      <c r="C453" s="50"/>
      <c r="D453" s="50"/>
      <c r="E453" s="50"/>
      <c r="F453" s="50"/>
      <c r="G453" s="50"/>
      <c r="H453" s="50"/>
      <c r="I453" s="50"/>
      <c r="J453" s="50"/>
      <c r="K453" s="50"/>
      <c r="L453" s="50"/>
      <c r="M453" s="107"/>
      <c r="N453" s="107"/>
      <c r="O453" s="50"/>
      <c r="P453" s="52"/>
      <c r="Q453" s="50"/>
      <c r="R453" s="51"/>
      <c r="S453" s="50"/>
      <c r="T453" s="50"/>
      <c r="U453" s="50"/>
    </row>
    <row r="454" ht="12.75" customHeight="1">
      <c r="A454" s="50"/>
      <c r="B454" s="50"/>
      <c r="C454" s="50"/>
      <c r="D454" s="50"/>
      <c r="E454" s="50"/>
      <c r="F454" s="50"/>
      <c r="G454" s="50"/>
      <c r="H454" s="50"/>
      <c r="I454" s="50"/>
      <c r="J454" s="50"/>
      <c r="K454" s="50"/>
      <c r="L454" s="50"/>
      <c r="M454" s="107"/>
      <c r="N454" s="107"/>
      <c r="O454" s="50"/>
      <c r="P454" s="52"/>
      <c r="Q454" s="50"/>
      <c r="R454" s="51"/>
      <c r="S454" s="50"/>
      <c r="T454" s="50"/>
      <c r="U454" s="50"/>
    </row>
    <row r="455" ht="12.75" customHeight="1">
      <c r="A455" s="50"/>
      <c r="B455" s="50"/>
      <c r="C455" s="50"/>
      <c r="D455" s="50"/>
      <c r="E455" s="50"/>
      <c r="F455" s="50"/>
      <c r="G455" s="50"/>
      <c r="H455" s="50"/>
      <c r="I455" s="50"/>
      <c r="J455" s="50"/>
      <c r="K455" s="50"/>
      <c r="L455" s="50"/>
      <c r="M455" s="107"/>
      <c r="N455" s="107"/>
      <c r="O455" s="50"/>
      <c r="P455" s="52"/>
      <c r="Q455" s="50"/>
      <c r="R455" s="51"/>
      <c r="S455" s="50"/>
      <c r="T455" s="50"/>
      <c r="U455" s="50"/>
    </row>
    <row r="456" ht="12.75" customHeight="1">
      <c r="A456" s="50"/>
      <c r="B456" s="50"/>
      <c r="C456" s="50"/>
      <c r="D456" s="50"/>
      <c r="E456" s="50"/>
      <c r="F456" s="50"/>
      <c r="G456" s="50"/>
      <c r="H456" s="50"/>
      <c r="I456" s="50"/>
      <c r="J456" s="50"/>
      <c r="K456" s="50"/>
      <c r="L456" s="50"/>
      <c r="M456" s="107"/>
      <c r="N456" s="107"/>
      <c r="O456" s="50"/>
      <c r="P456" s="52"/>
      <c r="Q456" s="50"/>
      <c r="R456" s="51"/>
      <c r="S456" s="50"/>
      <c r="T456" s="50"/>
      <c r="U456" s="50"/>
    </row>
    <row r="457" ht="12.75" customHeight="1">
      <c r="A457" s="50"/>
      <c r="B457" s="50"/>
      <c r="C457" s="50"/>
      <c r="D457" s="50"/>
      <c r="E457" s="50"/>
      <c r="F457" s="50"/>
      <c r="G457" s="50"/>
      <c r="H457" s="50"/>
      <c r="I457" s="50"/>
      <c r="J457" s="50"/>
      <c r="K457" s="50"/>
      <c r="L457" s="50"/>
      <c r="M457" s="107"/>
      <c r="N457" s="107"/>
      <c r="O457" s="50"/>
      <c r="P457" s="52"/>
      <c r="Q457" s="50"/>
      <c r="R457" s="51"/>
      <c r="S457" s="50"/>
      <c r="T457" s="50"/>
      <c r="U457" s="50"/>
    </row>
    <row r="458" ht="12.75" customHeight="1">
      <c r="A458" s="50"/>
      <c r="B458" s="50"/>
      <c r="C458" s="50"/>
      <c r="D458" s="50"/>
      <c r="E458" s="50"/>
      <c r="F458" s="50"/>
      <c r="G458" s="50"/>
      <c r="H458" s="50"/>
      <c r="I458" s="50"/>
      <c r="J458" s="50"/>
      <c r="K458" s="50"/>
      <c r="L458" s="50"/>
      <c r="M458" s="107"/>
      <c r="N458" s="107"/>
      <c r="O458" s="50"/>
      <c r="P458" s="52"/>
      <c r="Q458" s="50"/>
      <c r="R458" s="51"/>
      <c r="S458" s="50"/>
      <c r="T458" s="50"/>
      <c r="U458" s="50"/>
    </row>
    <row r="459" ht="12.75" customHeight="1">
      <c r="A459" s="50"/>
      <c r="B459" s="50"/>
      <c r="C459" s="50"/>
      <c r="D459" s="50"/>
      <c r="E459" s="50"/>
      <c r="F459" s="50"/>
      <c r="G459" s="50"/>
      <c r="H459" s="50"/>
      <c r="I459" s="50"/>
      <c r="J459" s="50"/>
      <c r="K459" s="50"/>
      <c r="L459" s="50"/>
      <c r="M459" s="107"/>
      <c r="N459" s="107"/>
      <c r="O459" s="50"/>
      <c r="P459" s="52"/>
      <c r="Q459" s="50"/>
      <c r="R459" s="51"/>
      <c r="S459" s="50"/>
      <c r="T459" s="50"/>
      <c r="U459" s="50"/>
    </row>
    <row r="460" ht="12.75" customHeight="1">
      <c r="A460" s="50"/>
      <c r="B460" s="50"/>
      <c r="C460" s="50"/>
      <c r="D460" s="50"/>
      <c r="E460" s="50"/>
      <c r="F460" s="50"/>
      <c r="G460" s="50"/>
      <c r="H460" s="50"/>
      <c r="I460" s="50"/>
      <c r="J460" s="50"/>
      <c r="K460" s="50"/>
      <c r="L460" s="50"/>
      <c r="M460" s="107"/>
      <c r="N460" s="107"/>
      <c r="O460" s="50"/>
      <c r="P460" s="52"/>
      <c r="Q460" s="50"/>
      <c r="R460" s="51"/>
      <c r="S460" s="50"/>
      <c r="T460" s="50"/>
      <c r="U460" s="50"/>
    </row>
    <row r="461" ht="12.75" customHeight="1">
      <c r="A461" s="50"/>
      <c r="B461" s="50"/>
      <c r="C461" s="50"/>
      <c r="D461" s="50"/>
      <c r="E461" s="50"/>
      <c r="F461" s="50"/>
      <c r="G461" s="50"/>
      <c r="H461" s="50"/>
      <c r="I461" s="50"/>
      <c r="J461" s="50"/>
      <c r="K461" s="50"/>
      <c r="L461" s="50"/>
      <c r="M461" s="107"/>
      <c r="N461" s="107"/>
      <c r="O461" s="50"/>
      <c r="P461" s="52"/>
      <c r="Q461" s="50"/>
      <c r="R461" s="51"/>
      <c r="S461" s="50"/>
      <c r="T461" s="50"/>
      <c r="U461" s="50"/>
    </row>
    <row r="462" ht="12.75" customHeight="1">
      <c r="A462" s="50"/>
      <c r="B462" s="50"/>
      <c r="C462" s="50"/>
      <c r="D462" s="50"/>
      <c r="E462" s="50"/>
      <c r="F462" s="50"/>
      <c r="G462" s="50"/>
      <c r="H462" s="50"/>
      <c r="I462" s="50"/>
      <c r="J462" s="50"/>
      <c r="K462" s="50"/>
      <c r="L462" s="50"/>
      <c r="M462" s="107"/>
      <c r="N462" s="107"/>
      <c r="O462" s="50"/>
      <c r="P462" s="52"/>
      <c r="Q462" s="50"/>
      <c r="R462" s="51"/>
      <c r="S462" s="50"/>
      <c r="T462" s="50"/>
      <c r="U462" s="50"/>
    </row>
    <row r="463" ht="12.75" customHeight="1">
      <c r="A463" s="50"/>
      <c r="B463" s="50"/>
      <c r="C463" s="50"/>
      <c r="D463" s="50"/>
      <c r="E463" s="50"/>
      <c r="F463" s="50"/>
      <c r="G463" s="50"/>
      <c r="H463" s="50"/>
      <c r="I463" s="50"/>
      <c r="J463" s="50"/>
      <c r="K463" s="50"/>
      <c r="L463" s="50"/>
      <c r="M463" s="107"/>
      <c r="N463" s="107"/>
      <c r="O463" s="50"/>
      <c r="P463" s="52"/>
      <c r="Q463" s="50"/>
      <c r="R463" s="51"/>
      <c r="S463" s="50"/>
      <c r="T463" s="50"/>
      <c r="U463" s="50"/>
    </row>
    <row r="464" ht="12.75" customHeight="1">
      <c r="A464" s="50"/>
      <c r="B464" s="50"/>
      <c r="C464" s="50"/>
      <c r="D464" s="50"/>
      <c r="E464" s="50"/>
      <c r="F464" s="50"/>
      <c r="G464" s="50"/>
      <c r="H464" s="50"/>
      <c r="I464" s="50"/>
      <c r="J464" s="50"/>
      <c r="K464" s="50"/>
      <c r="L464" s="50"/>
      <c r="M464" s="107"/>
      <c r="N464" s="107"/>
      <c r="O464" s="50"/>
      <c r="P464" s="52"/>
      <c r="Q464" s="50"/>
      <c r="R464" s="51"/>
      <c r="S464" s="50"/>
      <c r="T464" s="50"/>
      <c r="U464" s="50"/>
    </row>
    <row r="465" ht="12.75" customHeight="1">
      <c r="A465" s="50"/>
      <c r="B465" s="50"/>
      <c r="C465" s="50"/>
      <c r="D465" s="50"/>
      <c r="E465" s="50"/>
      <c r="F465" s="50"/>
      <c r="G465" s="50"/>
      <c r="H465" s="50"/>
      <c r="I465" s="50"/>
      <c r="J465" s="50"/>
      <c r="K465" s="50"/>
      <c r="L465" s="50"/>
      <c r="M465" s="107"/>
      <c r="N465" s="107"/>
      <c r="O465" s="50"/>
      <c r="P465" s="52"/>
      <c r="Q465" s="50"/>
      <c r="R465" s="51"/>
      <c r="S465" s="50"/>
      <c r="T465" s="50"/>
      <c r="U465" s="50"/>
    </row>
    <row r="466" ht="12.75" customHeight="1">
      <c r="A466" s="50"/>
      <c r="B466" s="50"/>
      <c r="C466" s="50"/>
      <c r="D466" s="50"/>
      <c r="E466" s="50"/>
      <c r="F466" s="50"/>
      <c r="G466" s="50"/>
      <c r="H466" s="50"/>
      <c r="I466" s="50"/>
      <c r="J466" s="50"/>
      <c r="K466" s="50"/>
      <c r="L466" s="50"/>
      <c r="M466" s="107"/>
      <c r="N466" s="107"/>
      <c r="O466" s="50"/>
      <c r="P466" s="52"/>
      <c r="Q466" s="50"/>
      <c r="R466" s="51"/>
      <c r="S466" s="50"/>
      <c r="T466" s="50"/>
      <c r="U466" s="50"/>
    </row>
    <row r="467" ht="12.75" customHeight="1">
      <c r="A467" s="50"/>
      <c r="B467" s="50"/>
      <c r="C467" s="50"/>
      <c r="D467" s="50"/>
      <c r="E467" s="50"/>
      <c r="F467" s="50"/>
      <c r="G467" s="50"/>
      <c r="H467" s="50"/>
      <c r="I467" s="50"/>
      <c r="J467" s="50"/>
      <c r="K467" s="50"/>
      <c r="L467" s="50"/>
      <c r="M467" s="107"/>
      <c r="N467" s="107"/>
      <c r="O467" s="50"/>
      <c r="P467" s="52"/>
      <c r="Q467" s="50"/>
      <c r="R467" s="51"/>
      <c r="S467" s="50"/>
      <c r="T467" s="50"/>
      <c r="U467" s="50"/>
    </row>
    <row r="468" ht="12.75" customHeight="1">
      <c r="A468" s="50"/>
      <c r="B468" s="50"/>
      <c r="C468" s="50"/>
      <c r="D468" s="50"/>
      <c r="E468" s="50"/>
      <c r="F468" s="50"/>
      <c r="G468" s="50"/>
      <c r="H468" s="50"/>
      <c r="I468" s="50"/>
      <c r="J468" s="50"/>
      <c r="K468" s="50"/>
      <c r="L468" s="50"/>
      <c r="M468" s="107"/>
      <c r="N468" s="107"/>
      <c r="O468" s="50"/>
      <c r="P468" s="52"/>
      <c r="Q468" s="50"/>
      <c r="R468" s="51"/>
      <c r="S468" s="50"/>
      <c r="T468" s="50"/>
      <c r="U468" s="50"/>
    </row>
    <row r="469" ht="12.75" customHeight="1">
      <c r="A469" s="50"/>
      <c r="B469" s="50"/>
      <c r="C469" s="50"/>
      <c r="D469" s="50"/>
      <c r="E469" s="50"/>
      <c r="F469" s="50"/>
      <c r="G469" s="50"/>
      <c r="H469" s="50"/>
      <c r="I469" s="50"/>
      <c r="J469" s="50"/>
      <c r="K469" s="50"/>
      <c r="L469" s="50"/>
      <c r="M469" s="107"/>
      <c r="N469" s="107"/>
      <c r="O469" s="50"/>
      <c r="P469" s="52"/>
      <c r="Q469" s="50"/>
      <c r="R469" s="51"/>
      <c r="S469" s="50"/>
      <c r="T469" s="50"/>
      <c r="U469" s="50"/>
    </row>
    <row r="470" ht="12.75" customHeight="1">
      <c r="A470" s="50"/>
      <c r="B470" s="50"/>
      <c r="C470" s="50"/>
      <c r="D470" s="50"/>
      <c r="E470" s="50"/>
      <c r="F470" s="50"/>
      <c r="G470" s="50"/>
      <c r="H470" s="50"/>
      <c r="I470" s="50"/>
      <c r="J470" s="50"/>
      <c r="K470" s="50"/>
      <c r="L470" s="50"/>
      <c r="M470" s="107"/>
      <c r="N470" s="107"/>
      <c r="O470" s="50"/>
      <c r="P470" s="52"/>
      <c r="Q470" s="50"/>
      <c r="R470" s="51"/>
      <c r="S470" s="50"/>
      <c r="T470" s="50"/>
      <c r="U470" s="50"/>
    </row>
    <row r="471" ht="12.75" customHeight="1">
      <c r="A471" s="50"/>
      <c r="B471" s="50"/>
      <c r="C471" s="50"/>
      <c r="D471" s="50"/>
      <c r="E471" s="50"/>
      <c r="F471" s="50"/>
      <c r="G471" s="50"/>
      <c r="H471" s="50"/>
      <c r="I471" s="50"/>
      <c r="J471" s="50"/>
      <c r="K471" s="50"/>
      <c r="L471" s="50"/>
      <c r="M471" s="107"/>
      <c r="N471" s="107"/>
      <c r="O471" s="50"/>
      <c r="P471" s="52"/>
      <c r="Q471" s="50"/>
      <c r="R471" s="51"/>
      <c r="S471" s="50"/>
      <c r="T471" s="50"/>
      <c r="U471" s="50"/>
    </row>
    <row r="472" ht="12.75" customHeight="1">
      <c r="A472" s="50"/>
      <c r="B472" s="50"/>
      <c r="C472" s="50"/>
      <c r="D472" s="50"/>
      <c r="E472" s="50"/>
      <c r="F472" s="50"/>
      <c r="G472" s="50"/>
      <c r="H472" s="50"/>
      <c r="I472" s="50"/>
      <c r="J472" s="50"/>
      <c r="K472" s="50"/>
      <c r="L472" s="50"/>
      <c r="M472" s="107"/>
      <c r="N472" s="107"/>
      <c r="O472" s="50"/>
      <c r="P472" s="52"/>
      <c r="Q472" s="50"/>
      <c r="R472" s="51"/>
      <c r="S472" s="50"/>
      <c r="T472" s="50"/>
      <c r="U472" s="50"/>
    </row>
    <row r="473" ht="12.75" customHeight="1">
      <c r="A473" s="50"/>
      <c r="B473" s="50"/>
      <c r="C473" s="50"/>
      <c r="D473" s="50"/>
      <c r="E473" s="50"/>
      <c r="F473" s="50"/>
      <c r="G473" s="50"/>
      <c r="H473" s="50"/>
      <c r="I473" s="50"/>
      <c r="J473" s="50"/>
      <c r="K473" s="50"/>
      <c r="L473" s="50"/>
      <c r="M473" s="107"/>
      <c r="N473" s="107"/>
      <c r="O473" s="50"/>
      <c r="P473" s="52"/>
      <c r="Q473" s="50"/>
      <c r="R473" s="51"/>
      <c r="S473" s="50"/>
      <c r="T473" s="50"/>
      <c r="U473" s="50"/>
    </row>
    <row r="474" ht="12.75" customHeight="1">
      <c r="A474" s="50"/>
      <c r="B474" s="50"/>
      <c r="C474" s="50"/>
      <c r="D474" s="50"/>
      <c r="E474" s="50"/>
      <c r="F474" s="50"/>
      <c r="G474" s="50"/>
      <c r="H474" s="50"/>
      <c r="I474" s="50"/>
      <c r="J474" s="50"/>
      <c r="K474" s="50"/>
      <c r="L474" s="50"/>
      <c r="M474" s="107"/>
      <c r="N474" s="107"/>
      <c r="O474" s="50"/>
      <c r="P474" s="52"/>
      <c r="Q474" s="50"/>
      <c r="R474" s="51"/>
      <c r="S474" s="50"/>
      <c r="T474" s="50"/>
      <c r="U474" s="50"/>
    </row>
    <row r="475" ht="12.75" customHeight="1">
      <c r="A475" s="50"/>
      <c r="B475" s="50"/>
      <c r="C475" s="50"/>
      <c r="D475" s="50"/>
      <c r="E475" s="50"/>
      <c r="F475" s="50"/>
      <c r="G475" s="50"/>
      <c r="H475" s="50"/>
      <c r="I475" s="50"/>
      <c r="J475" s="50"/>
      <c r="K475" s="50"/>
      <c r="L475" s="50"/>
      <c r="M475" s="107"/>
      <c r="N475" s="107"/>
      <c r="O475" s="50"/>
      <c r="P475" s="52"/>
      <c r="Q475" s="50"/>
      <c r="R475" s="51"/>
      <c r="S475" s="50"/>
      <c r="T475" s="50"/>
      <c r="U475" s="50"/>
    </row>
    <row r="476" ht="12.75" customHeight="1">
      <c r="A476" s="50"/>
      <c r="B476" s="50"/>
      <c r="C476" s="50"/>
      <c r="D476" s="50"/>
      <c r="E476" s="50"/>
      <c r="F476" s="50"/>
      <c r="G476" s="50"/>
      <c r="H476" s="50"/>
      <c r="I476" s="50"/>
      <c r="J476" s="50"/>
      <c r="K476" s="50"/>
      <c r="L476" s="50"/>
      <c r="M476" s="107"/>
      <c r="N476" s="107"/>
      <c r="O476" s="50"/>
      <c r="P476" s="52"/>
      <c r="Q476" s="50"/>
      <c r="R476" s="51"/>
      <c r="S476" s="50"/>
      <c r="T476" s="50"/>
      <c r="U476" s="50"/>
    </row>
    <row r="477" ht="12.75" customHeight="1">
      <c r="A477" s="50"/>
      <c r="B477" s="50"/>
      <c r="C477" s="50"/>
      <c r="D477" s="50"/>
      <c r="E477" s="50"/>
      <c r="F477" s="50"/>
      <c r="G477" s="50"/>
      <c r="H477" s="50"/>
      <c r="I477" s="50"/>
      <c r="J477" s="50"/>
      <c r="K477" s="50"/>
      <c r="L477" s="50"/>
      <c r="M477" s="107"/>
      <c r="N477" s="107"/>
      <c r="O477" s="50"/>
      <c r="P477" s="52"/>
      <c r="Q477" s="50"/>
      <c r="R477" s="51"/>
      <c r="S477" s="50"/>
      <c r="T477" s="50"/>
      <c r="U477" s="50"/>
    </row>
    <row r="478" ht="12.75" customHeight="1">
      <c r="A478" s="50"/>
      <c r="B478" s="50"/>
      <c r="C478" s="50"/>
      <c r="D478" s="50"/>
      <c r="E478" s="50"/>
      <c r="F478" s="50"/>
      <c r="G478" s="50"/>
      <c r="H478" s="50"/>
      <c r="I478" s="50"/>
      <c r="J478" s="50"/>
      <c r="K478" s="50"/>
      <c r="L478" s="50"/>
      <c r="M478" s="107"/>
      <c r="N478" s="107"/>
      <c r="O478" s="50"/>
      <c r="P478" s="52"/>
      <c r="Q478" s="50"/>
      <c r="R478" s="51"/>
      <c r="S478" s="50"/>
      <c r="T478" s="50"/>
      <c r="U478" s="50"/>
    </row>
    <row r="479" ht="12.75" customHeight="1">
      <c r="A479" s="50"/>
      <c r="B479" s="50"/>
      <c r="C479" s="50"/>
      <c r="D479" s="50"/>
      <c r="E479" s="50"/>
      <c r="F479" s="50"/>
      <c r="G479" s="50"/>
      <c r="H479" s="50"/>
      <c r="I479" s="50"/>
      <c r="J479" s="50"/>
      <c r="K479" s="50"/>
      <c r="L479" s="50"/>
      <c r="M479" s="107"/>
      <c r="N479" s="107"/>
      <c r="O479" s="50"/>
      <c r="P479" s="52"/>
      <c r="Q479" s="50"/>
      <c r="R479" s="51"/>
      <c r="S479" s="50"/>
      <c r="T479" s="50"/>
      <c r="U479" s="50"/>
    </row>
    <row r="480" ht="12.75" customHeight="1">
      <c r="A480" s="50"/>
      <c r="B480" s="50"/>
      <c r="C480" s="50"/>
      <c r="D480" s="50"/>
      <c r="E480" s="50"/>
      <c r="F480" s="50"/>
      <c r="G480" s="50"/>
      <c r="H480" s="50"/>
      <c r="I480" s="50"/>
      <c r="J480" s="50"/>
      <c r="K480" s="50"/>
      <c r="L480" s="50"/>
      <c r="M480" s="107"/>
      <c r="N480" s="107"/>
      <c r="O480" s="50"/>
      <c r="P480" s="52"/>
      <c r="Q480" s="50"/>
      <c r="R480" s="51"/>
      <c r="S480" s="50"/>
      <c r="T480" s="50"/>
      <c r="U480" s="50"/>
    </row>
    <row r="481" ht="12.75" customHeight="1">
      <c r="A481" s="50"/>
      <c r="B481" s="50"/>
      <c r="C481" s="50"/>
      <c r="D481" s="50"/>
      <c r="E481" s="50"/>
      <c r="F481" s="50"/>
      <c r="G481" s="50"/>
      <c r="H481" s="50"/>
      <c r="I481" s="50"/>
      <c r="J481" s="50"/>
      <c r="K481" s="50"/>
      <c r="L481" s="50"/>
      <c r="M481" s="107"/>
      <c r="N481" s="107"/>
      <c r="O481" s="50"/>
      <c r="P481" s="52"/>
      <c r="Q481" s="50"/>
      <c r="R481" s="51"/>
      <c r="S481" s="50"/>
      <c r="T481" s="50"/>
      <c r="U481" s="50"/>
    </row>
    <row r="482" ht="12.75" customHeight="1">
      <c r="A482" s="50"/>
      <c r="B482" s="50"/>
      <c r="C482" s="50"/>
      <c r="D482" s="50"/>
      <c r="E482" s="50"/>
      <c r="F482" s="50"/>
      <c r="G482" s="50"/>
      <c r="H482" s="50"/>
      <c r="I482" s="50"/>
      <c r="J482" s="50"/>
      <c r="K482" s="50"/>
      <c r="L482" s="50"/>
      <c r="M482" s="107"/>
      <c r="N482" s="107"/>
      <c r="O482" s="50"/>
      <c r="P482" s="52"/>
      <c r="Q482" s="50"/>
      <c r="R482" s="51"/>
      <c r="S482" s="50"/>
      <c r="T482" s="50"/>
      <c r="U482" s="50"/>
    </row>
    <row r="483" ht="12.75" customHeight="1">
      <c r="A483" s="50"/>
      <c r="B483" s="50"/>
      <c r="C483" s="50"/>
      <c r="D483" s="50"/>
      <c r="E483" s="50"/>
      <c r="F483" s="50"/>
      <c r="G483" s="50"/>
      <c r="H483" s="50"/>
      <c r="I483" s="50"/>
      <c r="J483" s="50"/>
      <c r="K483" s="50"/>
      <c r="L483" s="50"/>
      <c r="M483" s="107"/>
      <c r="N483" s="107"/>
      <c r="O483" s="50"/>
      <c r="P483" s="52"/>
      <c r="Q483" s="50"/>
      <c r="R483" s="51"/>
      <c r="S483" s="50"/>
      <c r="T483" s="50"/>
      <c r="U483" s="50"/>
    </row>
    <row r="484" ht="12.75" customHeight="1">
      <c r="A484" s="50"/>
      <c r="B484" s="50"/>
      <c r="C484" s="50"/>
      <c r="D484" s="50"/>
      <c r="E484" s="50"/>
      <c r="F484" s="50"/>
      <c r="G484" s="50"/>
      <c r="H484" s="50"/>
      <c r="I484" s="50"/>
      <c r="J484" s="50"/>
      <c r="K484" s="50"/>
      <c r="L484" s="50"/>
      <c r="M484" s="107"/>
      <c r="N484" s="107"/>
      <c r="O484" s="50"/>
      <c r="P484" s="52"/>
      <c r="Q484" s="50"/>
      <c r="R484" s="51"/>
      <c r="S484" s="50"/>
      <c r="T484" s="50"/>
      <c r="U484" s="50"/>
    </row>
    <row r="485" ht="12.75" customHeight="1">
      <c r="A485" s="50"/>
      <c r="B485" s="50"/>
      <c r="C485" s="50"/>
      <c r="D485" s="50"/>
      <c r="E485" s="50"/>
      <c r="F485" s="50"/>
      <c r="G485" s="50"/>
      <c r="H485" s="50"/>
      <c r="I485" s="50"/>
      <c r="J485" s="50"/>
      <c r="K485" s="50"/>
      <c r="L485" s="50"/>
      <c r="M485" s="107"/>
      <c r="N485" s="107"/>
      <c r="O485" s="50"/>
      <c r="P485" s="52"/>
      <c r="Q485" s="50"/>
      <c r="R485" s="51"/>
      <c r="S485" s="50"/>
      <c r="T485" s="50"/>
      <c r="U485" s="50"/>
    </row>
    <row r="486" ht="12.75" customHeight="1">
      <c r="A486" s="50"/>
      <c r="B486" s="50"/>
      <c r="C486" s="50"/>
      <c r="D486" s="50"/>
      <c r="E486" s="50"/>
      <c r="F486" s="50"/>
      <c r="G486" s="50"/>
      <c r="H486" s="50"/>
      <c r="I486" s="50"/>
      <c r="J486" s="50"/>
      <c r="K486" s="50"/>
      <c r="L486" s="50"/>
      <c r="M486" s="107"/>
      <c r="N486" s="107"/>
      <c r="O486" s="50"/>
      <c r="P486" s="52"/>
      <c r="Q486" s="50"/>
      <c r="R486" s="51"/>
      <c r="S486" s="50"/>
      <c r="T486" s="50"/>
      <c r="U486" s="50"/>
    </row>
    <row r="487" ht="12.75" customHeight="1">
      <c r="A487" s="50"/>
      <c r="B487" s="50"/>
      <c r="C487" s="50"/>
      <c r="D487" s="50"/>
      <c r="E487" s="50"/>
      <c r="F487" s="50"/>
      <c r="G487" s="50"/>
      <c r="H487" s="50"/>
      <c r="I487" s="50"/>
      <c r="J487" s="50"/>
      <c r="K487" s="50"/>
      <c r="L487" s="50"/>
      <c r="M487" s="107"/>
      <c r="N487" s="107"/>
      <c r="O487" s="50"/>
      <c r="P487" s="52"/>
      <c r="Q487" s="50"/>
      <c r="R487" s="51"/>
      <c r="S487" s="50"/>
      <c r="T487" s="50"/>
      <c r="U487" s="50"/>
    </row>
    <row r="488" ht="12.75" customHeight="1">
      <c r="A488" s="50"/>
      <c r="B488" s="50"/>
      <c r="C488" s="50"/>
      <c r="D488" s="50"/>
      <c r="E488" s="50"/>
      <c r="F488" s="50"/>
      <c r="G488" s="50"/>
      <c r="H488" s="50"/>
      <c r="I488" s="50"/>
      <c r="J488" s="50"/>
      <c r="K488" s="50"/>
      <c r="L488" s="50"/>
      <c r="M488" s="107"/>
      <c r="N488" s="107"/>
      <c r="O488" s="50"/>
      <c r="P488" s="52"/>
      <c r="Q488" s="50"/>
      <c r="R488" s="51"/>
      <c r="S488" s="50"/>
      <c r="T488" s="50"/>
      <c r="U488" s="50"/>
    </row>
    <row r="489" ht="12.75" customHeight="1">
      <c r="A489" s="50"/>
      <c r="B489" s="50"/>
      <c r="C489" s="50"/>
      <c r="D489" s="50"/>
      <c r="E489" s="50"/>
      <c r="F489" s="50"/>
      <c r="G489" s="50"/>
      <c r="H489" s="50"/>
      <c r="I489" s="50"/>
      <c r="J489" s="50"/>
      <c r="K489" s="50"/>
      <c r="L489" s="50"/>
      <c r="M489" s="107"/>
      <c r="N489" s="107"/>
      <c r="O489" s="50"/>
      <c r="P489" s="52"/>
      <c r="Q489" s="50"/>
      <c r="R489" s="51"/>
      <c r="S489" s="50"/>
      <c r="T489" s="50"/>
      <c r="U489" s="50"/>
    </row>
    <row r="490" ht="12.75" customHeight="1">
      <c r="A490" s="50"/>
      <c r="B490" s="50"/>
      <c r="C490" s="50"/>
      <c r="D490" s="50"/>
      <c r="E490" s="50"/>
      <c r="F490" s="50"/>
      <c r="G490" s="50"/>
      <c r="H490" s="50"/>
      <c r="I490" s="50"/>
      <c r="J490" s="50"/>
      <c r="K490" s="50"/>
      <c r="L490" s="50"/>
      <c r="M490" s="107"/>
      <c r="N490" s="107"/>
      <c r="O490" s="50"/>
      <c r="P490" s="52"/>
      <c r="Q490" s="50"/>
      <c r="R490" s="51"/>
      <c r="S490" s="50"/>
      <c r="T490" s="50"/>
      <c r="U490" s="50"/>
    </row>
    <row r="491" ht="12.75" customHeight="1">
      <c r="A491" s="50"/>
      <c r="B491" s="50"/>
      <c r="C491" s="50"/>
      <c r="D491" s="50"/>
      <c r="E491" s="50"/>
      <c r="F491" s="50"/>
      <c r="G491" s="50"/>
      <c r="H491" s="50"/>
      <c r="I491" s="50"/>
      <c r="J491" s="50"/>
      <c r="K491" s="50"/>
      <c r="L491" s="50"/>
      <c r="M491" s="107"/>
      <c r="N491" s="107"/>
      <c r="O491" s="50"/>
      <c r="P491" s="52"/>
      <c r="Q491" s="50"/>
      <c r="R491" s="51"/>
      <c r="S491" s="50"/>
      <c r="T491" s="50"/>
      <c r="U491" s="50"/>
    </row>
    <row r="492" ht="12.75" customHeight="1">
      <c r="A492" s="50"/>
      <c r="B492" s="50"/>
      <c r="C492" s="50"/>
      <c r="D492" s="50"/>
      <c r="E492" s="50"/>
      <c r="F492" s="50"/>
      <c r="G492" s="50"/>
      <c r="H492" s="50"/>
      <c r="I492" s="50"/>
      <c r="J492" s="50"/>
      <c r="K492" s="50"/>
      <c r="L492" s="50"/>
      <c r="M492" s="107"/>
      <c r="N492" s="107"/>
      <c r="O492" s="50"/>
      <c r="P492" s="52"/>
      <c r="Q492" s="50"/>
      <c r="R492" s="51"/>
      <c r="S492" s="50"/>
      <c r="T492" s="50"/>
      <c r="U492" s="50"/>
    </row>
    <row r="493" ht="12.75" customHeight="1">
      <c r="A493" s="50"/>
      <c r="B493" s="50"/>
      <c r="C493" s="50"/>
      <c r="D493" s="50"/>
      <c r="E493" s="50"/>
      <c r="F493" s="50"/>
      <c r="G493" s="50"/>
      <c r="H493" s="50"/>
      <c r="I493" s="50"/>
      <c r="J493" s="50"/>
      <c r="K493" s="50"/>
      <c r="L493" s="50"/>
      <c r="M493" s="107"/>
      <c r="N493" s="107"/>
      <c r="O493" s="50"/>
      <c r="P493" s="52"/>
      <c r="Q493" s="50"/>
      <c r="R493" s="51"/>
      <c r="S493" s="50"/>
      <c r="T493" s="50"/>
      <c r="U493" s="50"/>
    </row>
    <row r="494" ht="12.75" customHeight="1">
      <c r="A494" s="50"/>
      <c r="B494" s="50"/>
      <c r="C494" s="50"/>
      <c r="D494" s="50"/>
      <c r="E494" s="50"/>
      <c r="F494" s="50"/>
      <c r="G494" s="50"/>
      <c r="H494" s="50"/>
      <c r="I494" s="50"/>
      <c r="J494" s="50"/>
      <c r="K494" s="50"/>
      <c r="L494" s="50"/>
      <c r="M494" s="107"/>
      <c r="N494" s="107"/>
      <c r="O494" s="50"/>
      <c r="P494" s="52"/>
      <c r="Q494" s="50"/>
      <c r="R494" s="51"/>
      <c r="S494" s="50"/>
      <c r="T494" s="50"/>
      <c r="U494" s="50"/>
    </row>
    <row r="495" ht="12.75" customHeight="1">
      <c r="A495" s="50"/>
      <c r="B495" s="50"/>
      <c r="C495" s="50"/>
      <c r="D495" s="50"/>
      <c r="E495" s="50"/>
      <c r="F495" s="50"/>
      <c r="G495" s="50"/>
      <c r="H495" s="50"/>
      <c r="I495" s="50"/>
      <c r="J495" s="50"/>
      <c r="K495" s="50"/>
      <c r="L495" s="50"/>
      <c r="M495" s="107"/>
      <c r="N495" s="107"/>
      <c r="O495" s="50"/>
      <c r="P495" s="52"/>
      <c r="Q495" s="50"/>
      <c r="R495" s="51"/>
      <c r="S495" s="50"/>
      <c r="T495" s="50"/>
      <c r="U495" s="50"/>
    </row>
    <row r="496" ht="12.75" customHeight="1">
      <c r="A496" s="50"/>
      <c r="B496" s="50"/>
      <c r="C496" s="50"/>
      <c r="D496" s="50"/>
      <c r="E496" s="50"/>
      <c r="F496" s="50"/>
      <c r="G496" s="50"/>
      <c r="H496" s="50"/>
      <c r="I496" s="50"/>
      <c r="J496" s="50"/>
      <c r="K496" s="50"/>
      <c r="L496" s="50"/>
      <c r="M496" s="107"/>
      <c r="N496" s="107"/>
      <c r="O496" s="50"/>
      <c r="P496" s="52"/>
      <c r="Q496" s="50"/>
      <c r="R496" s="51"/>
      <c r="S496" s="50"/>
      <c r="T496" s="50"/>
      <c r="U496" s="50"/>
    </row>
    <row r="497" ht="12.75" customHeight="1">
      <c r="A497" s="50"/>
      <c r="B497" s="50"/>
      <c r="C497" s="50"/>
      <c r="D497" s="50"/>
      <c r="E497" s="50"/>
      <c r="F497" s="50"/>
      <c r="G497" s="50"/>
      <c r="H497" s="50"/>
      <c r="I497" s="50"/>
      <c r="J497" s="50"/>
      <c r="K497" s="50"/>
      <c r="L497" s="50"/>
      <c r="M497" s="107"/>
      <c r="N497" s="107"/>
      <c r="O497" s="50"/>
      <c r="P497" s="52"/>
      <c r="Q497" s="50"/>
      <c r="R497" s="51"/>
      <c r="S497" s="50"/>
      <c r="T497" s="50"/>
      <c r="U497" s="50"/>
    </row>
    <row r="498" ht="12.75" customHeight="1">
      <c r="A498" s="50"/>
      <c r="B498" s="50"/>
      <c r="C498" s="50"/>
      <c r="D498" s="50"/>
      <c r="E498" s="50"/>
      <c r="F498" s="50"/>
      <c r="G498" s="50"/>
      <c r="H498" s="50"/>
      <c r="I498" s="50"/>
      <c r="J498" s="50"/>
      <c r="K498" s="50"/>
      <c r="L498" s="50"/>
      <c r="M498" s="107"/>
      <c r="N498" s="107"/>
      <c r="O498" s="50"/>
      <c r="P498" s="52"/>
      <c r="Q498" s="50"/>
      <c r="R498" s="51"/>
      <c r="S498" s="50"/>
      <c r="T498" s="50"/>
      <c r="U498" s="50"/>
    </row>
    <row r="499" ht="12.75" customHeight="1">
      <c r="A499" s="50"/>
      <c r="B499" s="50"/>
      <c r="C499" s="50"/>
      <c r="D499" s="50"/>
      <c r="E499" s="50"/>
      <c r="F499" s="50"/>
      <c r="G499" s="50"/>
      <c r="H499" s="50"/>
      <c r="I499" s="50"/>
      <c r="J499" s="50"/>
      <c r="K499" s="50"/>
      <c r="L499" s="50"/>
      <c r="M499" s="107"/>
      <c r="N499" s="107"/>
      <c r="O499" s="50"/>
      <c r="P499" s="52"/>
      <c r="Q499" s="50"/>
      <c r="R499" s="51"/>
      <c r="S499" s="50"/>
      <c r="T499" s="50"/>
      <c r="U499" s="50"/>
    </row>
    <row r="500" ht="12.75" customHeight="1">
      <c r="A500" s="50"/>
      <c r="B500" s="50"/>
      <c r="C500" s="50"/>
      <c r="D500" s="50"/>
      <c r="E500" s="50"/>
      <c r="F500" s="50"/>
      <c r="G500" s="50"/>
      <c r="H500" s="50"/>
      <c r="I500" s="50"/>
      <c r="J500" s="50"/>
      <c r="K500" s="50"/>
      <c r="L500" s="50"/>
      <c r="M500" s="107"/>
      <c r="N500" s="107"/>
      <c r="O500" s="50"/>
      <c r="P500" s="52"/>
      <c r="Q500" s="50"/>
      <c r="R500" s="51"/>
      <c r="S500" s="50"/>
      <c r="T500" s="50"/>
      <c r="U500" s="50"/>
    </row>
    <row r="501" ht="12.75" customHeight="1">
      <c r="A501" s="50"/>
      <c r="B501" s="50"/>
      <c r="C501" s="50"/>
      <c r="D501" s="50"/>
      <c r="E501" s="50"/>
      <c r="F501" s="50"/>
      <c r="G501" s="50"/>
      <c r="H501" s="50"/>
      <c r="I501" s="50"/>
      <c r="J501" s="50"/>
      <c r="K501" s="50"/>
      <c r="L501" s="50"/>
      <c r="M501" s="107"/>
      <c r="N501" s="107"/>
      <c r="O501" s="50"/>
      <c r="P501" s="52"/>
      <c r="Q501" s="50"/>
      <c r="R501" s="51"/>
      <c r="S501" s="50"/>
      <c r="T501" s="50"/>
      <c r="U501" s="50"/>
    </row>
    <row r="502" ht="12.75" customHeight="1">
      <c r="A502" s="50"/>
      <c r="B502" s="50"/>
      <c r="C502" s="50"/>
      <c r="D502" s="50"/>
      <c r="E502" s="50"/>
      <c r="F502" s="50"/>
      <c r="G502" s="50"/>
      <c r="H502" s="50"/>
      <c r="I502" s="50"/>
      <c r="J502" s="50"/>
      <c r="K502" s="50"/>
      <c r="L502" s="50"/>
      <c r="M502" s="107"/>
      <c r="N502" s="107"/>
      <c r="O502" s="50"/>
      <c r="P502" s="52"/>
      <c r="Q502" s="50"/>
      <c r="R502" s="51"/>
      <c r="S502" s="50"/>
      <c r="T502" s="50"/>
      <c r="U502" s="50"/>
    </row>
    <row r="503" ht="12.75" customHeight="1">
      <c r="A503" s="50"/>
      <c r="B503" s="50"/>
      <c r="C503" s="50"/>
      <c r="D503" s="50"/>
      <c r="E503" s="50"/>
      <c r="F503" s="50"/>
      <c r="G503" s="50"/>
      <c r="H503" s="50"/>
      <c r="I503" s="50"/>
      <c r="J503" s="50"/>
      <c r="K503" s="50"/>
      <c r="L503" s="50"/>
      <c r="M503" s="107"/>
      <c r="N503" s="107"/>
      <c r="O503" s="50"/>
      <c r="P503" s="52"/>
      <c r="Q503" s="50"/>
      <c r="R503" s="51"/>
      <c r="S503" s="50"/>
      <c r="T503" s="50"/>
      <c r="U503" s="50"/>
    </row>
    <row r="504" ht="12.75" customHeight="1">
      <c r="A504" s="50"/>
      <c r="B504" s="50"/>
      <c r="C504" s="50"/>
      <c r="D504" s="50"/>
      <c r="E504" s="50"/>
      <c r="F504" s="50"/>
      <c r="G504" s="50"/>
      <c r="H504" s="50"/>
      <c r="I504" s="50"/>
      <c r="J504" s="50"/>
      <c r="K504" s="50"/>
      <c r="L504" s="50"/>
      <c r="M504" s="107"/>
      <c r="N504" s="107"/>
      <c r="O504" s="50"/>
      <c r="P504" s="52"/>
      <c r="Q504" s="50"/>
      <c r="R504" s="51"/>
      <c r="S504" s="50"/>
      <c r="T504" s="50"/>
      <c r="U504" s="50"/>
    </row>
    <row r="505" ht="12.75" customHeight="1">
      <c r="A505" s="50"/>
      <c r="B505" s="50"/>
      <c r="C505" s="50"/>
      <c r="D505" s="50"/>
      <c r="E505" s="50"/>
      <c r="F505" s="50"/>
      <c r="G505" s="50"/>
      <c r="H505" s="50"/>
      <c r="I505" s="50"/>
      <c r="J505" s="50"/>
      <c r="K505" s="50"/>
      <c r="L505" s="50"/>
      <c r="M505" s="107"/>
      <c r="N505" s="107"/>
      <c r="O505" s="50"/>
      <c r="P505" s="52"/>
      <c r="Q505" s="50"/>
      <c r="R505" s="51"/>
      <c r="S505" s="50"/>
      <c r="T505" s="50"/>
      <c r="U505" s="50"/>
    </row>
    <row r="506" ht="12.75" customHeight="1">
      <c r="A506" s="50"/>
      <c r="B506" s="50"/>
      <c r="C506" s="50"/>
      <c r="D506" s="50"/>
      <c r="E506" s="50"/>
      <c r="F506" s="50"/>
      <c r="G506" s="50"/>
      <c r="H506" s="50"/>
      <c r="I506" s="50"/>
      <c r="J506" s="50"/>
      <c r="K506" s="50"/>
      <c r="L506" s="50"/>
      <c r="M506" s="107"/>
      <c r="N506" s="107"/>
      <c r="O506" s="50"/>
      <c r="P506" s="52"/>
      <c r="Q506" s="50"/>
      <c r="R506" s="51"/>
      <c r="S506" s="50"/>
      <c r="T506" s="50"/>
      <c r="U506" s="50"/>
    </row>
    <row r="507" ht="12.75" customHeight="1">
      <c r="A507" s="50"/>
      <c r="B507" s="50"/>
      <c r="C507" s="50"/>
      <c r="D507" s="50"/>
      <c r="E507" s="50"/>
      <c r="F507" s="50"/>
      <c r="G507" s="50"/>
      <c r="H507" s="50"/>
      <c r="I507" s="50"/>
      <c r="J507" s="50"/>
      <c r="K507" s="50"/>
      <c r="L507" s="50"/>
      <c r="M507" s="107"/>
      <c r="N507" s="107"/>
      <c r="O507" s="50"/>
      <c r="P507" s="52"/>
      <c r="Q507" s="50"/>
      <c r="R507" s="51"/>
      <c r="S507" s="50"/>
      <c r="T507" s="50"/>
      <c r="U507" s="50"/>
    </row>
    <row r="508" ht="12.75" customHeight="1">
      <c r="A508" s="50"/>
      <c r="B508" s="50"/>
      <c r="C508" s="50"/>
      <c r="D508" s="50"/>
      <c r="E508" s="50"/>
      <c r="F508" s="50"/>
      <c r="G508" s="50"/>
      <c r="H508" s="50"/>
      <c r="I508" s="50"/>
      <c r="J508" s="50"/>
      <c r="K508" s="50"/>
      <c r="L508" s="50"/>
      <c r="M508" s="107"/>
      <c r="N508" s="107"/>
      <c r="O508" s="50"/>
      <c r="P508" s="52"/>
      <c r="Q508" s="50"/>
      <c r="R508" s="51"/>
      <c r="S508" s="50"/>
      <c r="T508" s="50"/>
      <c r="U508" s="50"/>
    </row>
    <row r="509" ht="12.75" customHeight="1">
      <c r="A509" s="50"/>
      <c r="B509" s="50"/>
      <c r="C509" s="50"/>
      <c r="D509" s="50"/>
      <c r="E509" s="50"/>
      <c r="F509" s="50"/>
      <c r="G509" s="50"/>
      <c r="H509" s="50"/>
      <c r="I509" s="50"/>
      <c r="J509" s="50"/>
      <c r="K509" s="50"/>
      <c r="L509" s="50"/>
      <c r="M509" s="107"/>
      <c r="N509" s="107"/>
      <c r="O509" s="50"/>
      <c r="P509" s="52"/>
      <c r="Q509" s="50"/>
      <c r="R509" s="51"/>
      <c r="S509" s="50"/>
      <c r="T509" s="50"/>
      <c r="U509" s="50"/>
    </row>
    <row r="510" ht="12.75" customHeight="1">
      <c r="A510" s="50"/>
      <c r="B510" s="50"/>
      <c r="C510" s="50"/>
      <c r="D510" s="50"/>
      <c r="E510" s="50"/>
      <c r="F510" s="50"/>
      <c r="G510" s="50"/>
      <c r="H510" s="50"/>
      <c r="I510" s="50"/>
      <c r="J510" s="50"/>
      <c r="K510" s="50"/>
      <c r="L510" s="50"/>
      <c r="M510" s="107"/>
      <c r="N510" s="107"/>
      <c r="O510" s="50"/>
      <c r="P510" s="52"/>
      <c r="Q510" s="50"/>
      <c r="R510" s="51"/>
      <c r="S510" s="50"/>
      <c r="T510" s="50"/>
      <c r="U510" s="50"/>
    </row>
    <row r="511" ht="12.75" customHeight="1">
      <c r="A511" s="50"/>
      <c r="B511" s="50"/>
      <c r="C511" s="50"/>
      <c r="D511" s="50"/>
      <c r="E511" s="50"/>
      <c r="F511" s="50"/>
      <c r="G511" s="50"/>
      <c r="H511" s="50"/>
      <c r="I511" s="50"/>
      <c r="J511" s="50"/>
      <c r="K511" s="50"/>
      <c r="L511" s="50"/>
      <c r="M511" s="107"/>
      <c r="N511" s="107"/>
      <c r="O511" s="50"/>
      <c r="P511" s="52"/>
      <c r="Q511" s="50"/>
      <c r="R511" s="51"/>
      <c r="S511" s="50"/>
      <c r="T511" s="50"/>
      <c r="U511" s="50"/>
    </row>
    <row r="512" ht="12.75" customHeight="1">
      <c r="A512" s="50"/>
      <c r="B512" s="50"/>
      <c r="C512" s="50"/>
      <c r="D512" s="50"/>
      <c r="E512" s="50"/>
      <c r="F512" s="50"/>
      <c r="G512" s="50"/>
      <c r="H512" s="50"/>
      <c r="I512" s="50"/>
      <c r="J512" s="50"/>
      <c r="K512" s="50"/>
      <c r="L512" s="50"/>
      <c r="M512" s="107"/>
      <c r="N512" s="107"/>
      <c r="O512" s="50"/>
      <c r="P512" s="52"/>
      <c r="Q512" s="50"/>
      <c r="R512" s="51"/>
      <c r="S512" s="50"/>
      <c r="T512" s="50"/>
      <c r="U512" s="50"/>
    </row>
    <row r="513" ht="12.75" customHeight="1">
      <c r="A513" s="50"/>
      <c r="B513" s="50"/>
      <c r="C513" s="50"/>
      <c r="D513" s="50"/>
      <c r="E513" s="50"/>
      <c r="F513" s="50"/>
      <c r="G513" s="50"/>
      <c r="H513" s="50"/>
      <c r="I513" s="50"/>
      <c r="J513" s="50"/>
      <c r="K513" s="50"/>
      <c r="L513" s="50"/>
      <c r="M513" s="107"/>
      <c r="N513" s="107"/>
      <c r="O513" s="50"/>
      <c r="P513" s="52"/>
      <c r="Q513" s="50"/>
      <c r="R513" s="51"/>
      <c r="S513" s="50"/>
      <c r="T513" s="50"/>
      <c r="U513" s="50"/>
    </row>
    <row r="514" ht="12.75" customHeight="1">
      <c r="A514" s="50"/>
      <c r="B514" s="50"/>
      <c r="C514" s="50"/>
      <c r="D514" s="50"/>
      <c r="E514" s="50"/>
      <c r="F514" s="50"/>
      <c r="G514" s="50"/>
      <c r="H514" s="50"/>
      <c r="I514" s="50"/>
      <c r="J514" s="50"/>
      <c r="K514" s="50"/>
      <c r="L514" s="50"/>
      <c r="M514" s="107"/>
      <c r="N514" s="107"/>
      <c r="O514" s="50"/>
      <c r="P514" s="52"/>
      <c r="Q514" s="50"/>
      <c r="R514" s="51"/>
      <c r="S514" s="50"/>
      <c r="T514" s="50"/>
      <c r="U514" s="50"/>
    </row>
    <row r="515" ht="12.75" customHeight="1">
      <c r="A515" s="50"/>
      <c r="B515" s="50"/>
      <c r="C515" s="50"/>
      <c r="D515" s="50"/>
      <c r="E515" s="50"/>
      <c r="F515" s="50"/>
      <c r="G515" s="50"/>
      <c r="H515" s="50"/>
      <c r="I515" s="50"/>
      <c r="J515" s="50"/>
      <c r="K515" s="50"/>
      <c r="L515" s="50"/>
      <c r="M515" s="107"/>
      <c r="N515" s="107"/>
      <c r="O515" s="50"/>
      <c r="P515" s="52"/>
      <c r="Q515" s="50"/>
      <c r="R515" s="51"/>
      <c r="S515" s="50"/>
      <c r="T515" s="50"/>
      <c r="U515" s="50"/>
    </row>
    <row r="516" ht="12.75" customHeight="1">
      <c r="A516" s="50"/>
      <c r="B516" s="50"/>
      <c r="C516" s="50"/>
      <c r="D516" s="50"/>
      <c r="E516" s="50"/>
      <c r="F516" s="50"/>
      <c r="G516" s="50"/>
      <c r="H516" s="50"/>
      <c r="I516" s="50"/>
      <c r="J516" s="50"/>
      <c r="K516" s="50"/>
      <c r="L516" s="50"/>
      <c r="M516" s="107"/>
      <c r="N516" s="107"/>
      <c r="O516" s="50"/>
      <c r="P516" s="52"/>
      <c r="Q516" s="50"/>
      <c r="R516" s="51"/>
      <c r="S516" s="50"/>
      <c r="T516" s="50"/>
      <c r="U516" s="50"/>
    </row>
    <row r="517" ht="12.75" customHeight="1">
      <c r="A517" s="50"/>
      <c r="B517" s="50"/>
      <c r="C517" s="50"/>
      <c r="D517" s="50"/>
      <c r="E517" s="50"/>
      <c r="F517" s="50"/>
      <c r="G517" s="50"/>
      <c r="H517" s="50"/>
      <c r="I517" s="50"/>
      <c r="J517" s="50"/>
      <c r="K517" s="50"/>
      <c r="L517" s="50"/>
      <c r="M517" s="107"/>
      <c r="N517" s="107"/>
      <c r="O517" s="50"/>
      <c r="P517" s="52"/>
      <c r="Q517" s="50"/>
      <c r="R517" s="51"/>
      <c r="S517" s="50"/>
      <c r="T517" s="50"/>
      <c r="U517" s="50"/>
    </row>
    <row r="518" ht="12.75" customHeight="1">
      <c r="A518" s="50"/>
      <c r="B518" s="50"/>
      <c r="C518" s="50"/>
      <c r="D518" s="50"/>
      <c r="E518" s="50"/>
      <c r="F518" s="50"/>
      <c r="G518" s="50"/>
      <c r="H518" s="50"/>
      <c r="I518" s="50"/>
      <c r="J518" s="50"/>
      <c r="K518" s="50"/>
      <c r="L518" s="50"/>
      <c r="M518" s="107"/>
      <c r="N518" s="107"/>
      <c r="O518" s="50"/>
      <c r="P518" s="52"/>
      <c r="Q518" s="50"/>
      <c r="R518" s="51"/>
      <c r="S518" s="50"/>
      <c r="T518" s="50"/>
      <c r="U518" s="50"/>
    </row>
    <row r="519" ht="12.75" customHeight="1">
      <c r="A519" s="50"/>
      <c r="B519" s="50"/>
      <c r="C519" s="50"/>
      <c r="D519" s="50"/>
      <c r="E519" s="50"/>
      <c r="F519" s="50"/>
      <c r="G519" s="50"/>
      <c r="H519" s="50"/>
      <c r="I519" s="50"/>
      <c r="J519" s="50"/>
      <c r="K519" s="50"/>
      <c r="L519" s="50"/>
      <c r="M519" s="107"/>
      <c r="N519" s="107"/>
      <c r="O519" s="50"/>
      <c r="P519" s="52"/>
      <c r="Q519" s="50"/>
      <c r="R519" s="51"/>
      <c r="S519" s="50"/>
      <c r="T519" s="50"/>
      <c r="U519" s="50"/>
    </row>
    <row r="520" ht="12.75" customHeight="1">
      <c r="A520" s="50"/>
      <c r="B520" s="50"/>
      <c r="C520" s="50"/>
      <c r="D520" s="50"/>
      <c r="E520" s="50"/>
      <c r="F520" s="50"/>
      <c r="G520" s="50"/>
      <c r="H520" s="50"/>
      <c r="I520" s="50"/>
      <c r="J520" s="50"/>
      <c r="K520" s="50"/>
      <c r="L520" s="50"/>
      <c r="M520" s="107"/>
      <c r="N520" s="107"/>
      <c r="O520" s="50"/>
      <c r="P520" s="52"/>
      <c r="Q520" s="50"/>
      <c r="R520" s="51"/>
      <c r="S520" s="50"/>
      <c r="T520" s="50"/>
      <c r="U520" s="50"/>
    </row>
    <row r="521" ht="12.75" customHeight="1">
      <c r="A521" s="50"/>
      <c r="B521" s="50"/>
      <c r="C521" s="50"/>
      <c r="D521" s="50"/>
      <c r="E521" s="50"/>
      <c r="F521" s="50"/>
      <c r="G521" s="50"/>
      <c r="H521" s="50"/>
      <c r="I521" s="50"/>
      <c r="J521" s="50"/>
      <c r="K521" s="50"/>
      <c r="L521" s="50"/>
      <c r="M521" s="107"/>
      <c r="N521" s="107"/>
      <c r="O521" s="50"/>
      <c r="P521" s="52"/>
      <c r="Q521" s="50"/>
      <c r="R521" s="51"/>
      <c r="S521" s="50"/>
      <c r="T521" s="50"/>
      <c r="U521" s="50"/>
    </row>
    <row r="522" ht="12.75" customHeight="1">
      <c r="A522" s="50"/>
      <c r="B522" s="50"/>
      <c r="C522" s="50"/>
      <c r="D522" s="50"/>
      <c r="E522" s="50"/>
      <c r="F522" s="50"/>
      <c r="G522" s="50"/>
      <c r="H522" s="50"/>
      <c r="I522" s="50"/>
      <c r="J522" s="50"/>
      <c r="K522" s="50"/>
      <c r="L522" s="50"/>
      <c r="M522" s="107"/>
      <c r="N522" s="107"/>
      <c r="O522" s="50"/>
      <c r="P522" s="52"/>
      <c r="Q522" s="50"/>
      <c r="R522" s="51"/>
      <c r="S522" s="50"/>
      <c r="T522" s="50"/>
      <c r="U522" s="50"/>
    </row>
    <row r="523" ht="12.75" customHeight="1">
      <c r="A523" s="50"/>
      <c r="B523" s="50"/>
      <c r="C523" s="50"/>
      <c r="D523" s="50"/>
      <c r="E523" s="50"/>
      <c r="F523" s="50"/>
      <c r="G523" s="50"/>
      <c r="H523" s="50"/>
      <c r="I523" s="50"/>
      <c r="J523" s="50"/>
      <c r="K523" s="50"/>
      <c r="L523" s="50"/>
      <c r="M523" s="107"/>
      <c r="N523" s="107"/>
      <c r="O523" s="50"/>
      <c r="P523" s="52"/>
      <c r="Q523" s="50"/>
      <c r="R523" s="51"/>
      <c r="S523" s="50"/>
      <c r="T523" s="50"/>
      <c r="U523" s="50"/>
    </row>
    <row r="524" ht="12.75" customHeight="1">
      <c r="A524" s="50"/>
      <c r="B524" s="50"/>
      <c r="C524" s="50"/>
      <c r="D524" s="50"/>
      <c r="E524" s="50"/>
      <c r="F524" s="50"/>
      <c r="G524" s="50"/>
      <c r="H524" s="50"/>
      <c r="I524" s="50"/>
      <c r="J524" s="50"/>
      <c r="K524" s="50"/>
      <c r="L524" s="50"/>
      <c r="M524" s="107"/>
      <c r="N524" s="107"/>
      <c r="O524" s="50"/>
      <c r="P524" s="52"/>
      <c r="Q524" s="50"/>
      <c r="R524" s="51"/>
      <c r="S524" s="50"/>
      <c r="T524" s="50"/>
      <c r="U524" s="50"/>
    </row>
    <row r="525" ht="12.75" customHeight="1">
      <c r="A525" s="50"/>
      <c r="B525" s="50"/>
      <c r="C525" s="50"/>
      <c r="D525" s="50"/>
      <c r="E525" s="50"/>
      <c r="F525" s="50"/>
      <c r="G525" s="50"/>
      <c r="H525" s="50"/>
      <c r="I525" s="50"/>
      <c r="J525" s="50"/>
      <c r="K525" s="50"/>
      <c r="L525" s="50"/>
      <c r="M525" s="107"/>
      <c r="N525" s="107"/>
      <c r="O525" s="50"/>
      <c r="P525" s="52"/>
      <c r="Q525" s="50"/>
      <c r="R525" s="51"/>
      <c r="S525" s="50"/>
      <c r="T525" s="50"/>
      <c r="U525" s="50"/>
    </row>
    <row r="526" ht="12.75" customHeight="1">
      <c r="A526" s="50"/>
      <c r="B526" s="50"/>
      <c r="C526" s="50"/>
      <c r="D526" s="50"/>
      <c r="E526" s="50"/>
      <c r="F526" s="50"/>
      <c r="G526" s="50"/>
      <c r="H526" s="50"/>
      <c r="I526" s="50"/>
      <c r="J526" s="50"/>
      <c r="K526" s="50"/>
      <c r="L526" s="50"/>
      <c r="M526" s="107"/>
      <c r="N526" s="107"/>
      <c r="O526" s="50"/>
      <c r="P526" s="52"/>
      <c r="Q526" s="50"/>
      <c r="R526" s="51"/>
      <c r="S526" s="50"/>
      <c r="T526" s="50"/>
      <c r="U526" s="50"/>
    </row>
    <row r="527" ht="12.75" customHeight="1">
      <c r="A527" s="50"/>
      <c r="B527" s="50"/>
      <c r="C527" s="50"/>
      <c r="D527" s="50"/>
      <c r="E527" s="50"/>
      <c r="F527" s="50"/>
      <c r="G527" s="50"/>
      <c r="H527" s="50"/>
      <c r="I527" s="50"/>
      <c r="J527" s="50"/>
      <c r="K527" s="50"/>
      <c r="L527" s="50"/>
      <c r="M527" s="107"/>
      <c r="N527" s="107"/>
      <c r="O527" s="50"/>
      <c r="P527" s="52"/>
      <c r="Q527" s="50"/>
      <c r="R527" s="51"/>
      <c r="S527" s="50"/>
      <c r="T527" s="50"/>
      <c r="U527" s="50"/>
    </row>
    <row r="528" ht="12.75" customHeight="1">
      <c r="A528" s="50"/>
      <c r="B528" s="50"/>
      <c r="C528" s="50"/>
      <c r="D528" s="50"/>
      <c r="E528" s="50"/>
      <c r="F528" s="50"/>
      <c r="G528" s="50"/>
      <c r="H528" s="50"/>
      <c r="I528" s="50"/>
      <c r="J528" s="50"/>
      <c r="K528" s="50"/>
      <c r="L528" s="50"/>
      <c r="M528" s="107"/>
      <c r="N528" s="107"/>
      <c r="O528" s="50"/>
      <c r="P528" s="52"/>
      <c r="Q528" s="50"/>
      <c r="R528" s="51"/>
      <c r="S528" s="50"/>
      <c r="T528" s="50"/>
      <c r="U528" s="50"/>
    </row>
    <row r="529" ht="12.75" customHeight="1">
      <c r="A529" s="50"/>
      <c r="B529" s="50"/>
      <c r="C529" s="50"/>
      <c r="D529" s="50"/>
      <c r="E529" s="50"/>
      <c r="F529" s="50"/>
      <c r="G529" s="50"/>
      <c r="H529" s="50"/>
      <c r="I529" s="50"/>
      <c r="J529" s="50"/>
      <c r="K529" s="50"/>
      <c r="L529" s="50"/>
      <c r="M529" s="107"/>
      <c r="N529" s="107"/>
      <c r="O529" s="50"/>
      <c r="P529" s="52"/>
      <c r="Q529" s="50"/>
      <c r="R529" s="51"/>
      <c r="S529" s="50"/>
      <c r="T529" s="50"/>
      <c r="U529" s="50"/>
    </row>
    <row r="530" ht="12.75" customHeight="1">
      <c r="A530" s="50"/>
      <c r="B530" s="50"/>
      <c r="C530" s="50"/>
      <c r="D530" s="50"/>
      <c r="E530" s="50"/>
      <c r="F530" s="50"/>
      <c r="G530" s="50"/>
      <c r="H530" s="50"/>
      <c r="I530" s="50"/>
      <c r="J530" s="50"/>
      <c r="K530" s="50"/>
      <c r="L530" s="50"/>
      <c r="M530" s="107"/>
      <c r="N530" s="107"/>
      <c r="O530" s="50"/>
      <c r="P530" s="52"/>
      <c r="Q530" s="50"/>
      <c r="R530" s="51"/>
      <c r="S530" s="50"/>
      <c r="T530" s="50"/>
      <c r="U530" s="50"/>
    </row>
    <row r="531" ht="12.75" customHeight="1">
      <c r="A531" s="50"/>
      <c r="B531" s="50"/>
      <c r="C531" s="50"/>
      <c r="D531" s="50"/>
      <c r="E531" s="50"/>
      <c r="F531" s="50"/>
      <c r="G531" s="50"/>
      <c r="H531" s="50"/>
      <c r="I531" s="50"/>
      <c r="J531" s="50"/>
      <c r="K531" s="50"/>
      <c r="L531" s="50"/>
      <c r="M531" s="107"/>
      <c r="N531" s="107"/>
      <c r="O531" s="50"/>
      <c r="P531" s="52"/>
      <c r="Q531" s="50"/>
      <c r="R531" s="51"/>
      <c r="S531" s="50"/>
      <c r="T531" s="50"/>
      <c r="U531" s="50"/>
    </row>
    <row r="532" ht="12.75" customHeight="1">
      <c r="A532" s="50"/>
      <c r="B532" s="50"/>
      <c r="C532" s="50"/>
      <c r="D532" s="50"/>
      <c r="E532" s="50"/>
      <c r="F532" s="50"/>
      <c r="G532" s="50"/>
      <c r="H532" s="50"/>
      <c r="I532" s="50"/>
      <c r="J532" s="50"/>
      <c r="K532" s="50"/>
      <c r="L532" s="50"/>
      <c r="M532" s="107"/>
      <c r="N532" s="107"/>
      <c r="O532" s="50"/>
      <c r="P532" s="52"/>
      <c r="Q532" s="50"/>
      <c r="R532" s="51"/>
      <c r="S532" s="50"/>
      <c r="T532" s="50"/>
      <c r="U532" s="50"/>
    </row>
    <row r="533" ht="12.75" customHeight="1">
      <c r="A533" s="50"/>
      <c r="B533" s="50"/>
      <c r="C533" s="50"/>
      <c r="D533" s="50"/>
      <c r="E533" s="50"/>
      <c r="F533" s="50"/>
      <c r="G533" s="50"/>
      <c r="H533" s="50"/>
      <c r="I533" s="50"/>
      <c r="J533" s="50"/>
      <c r="K533" s="50"/>
      <c r="L533" s="50"/>
      <c r="M533" s="107"/>
      <c r="N533" s="107"/>
      <c r="O533" s="50"/>
      <c r="P533" s="52"/>
      <c r="Q533" s="50"/>
      <c r="R533" s="51"/>
      <c r="S533" s="50"/>
      <c r="T533" s="50"/>
      <c r="U533" s="50"/>
    </row>
    <row r="534" ht="12.75" customHeight="1">
      <c r="A534" s="50"/>
      <c r="B534" s="50"/>
      <c r="C534" s="50"/>
      <c r="D534" s="50"/>
      <c r="E534" s="50"/>
      <c r="F534" s="50"/>
      <c r="G534" s="50"/>
      <c r="H534" s="50"/>
      <c r="I534" s="50"/>
      <c r="J534" s="50"/>
      <c r="K534" s="50"/>
      <c r="L534" s="50"/>
      <c r="M534" s="107"/>
      <c r="N534" s="107"/>
      <c r="O534" s="50"/>
      <c r="P534" s="52"/>
      <c r="Q534" s="50"/>
      <c r="R534" s="51"/>
      <c r="S534" s="50"/>
      <c r="T534" s="50"/>
      <c r="U534" s="50"/>
    </row>
    <row r="535" ht="12.75" customHeight="1">
      <c r="A535" s="50"/>
      <c r="B535" s="50"/>
      <c r="C535" s="50"/>
      <c r="D535" s="50"/>
      <c r="E535" s="50"/>
      <c r="F535" s="50"/>
      <c r="G535" s="50"/>
      <c r="H535" s="50"/>
      <c r="I535" s="50"/>
      <c r="J535" s="50"/>
      <c r="K535" s="50"/>
      <c r="L535" s="50"/>
      <c r="M535" s="107"/>
      <c r="N535" s="107"/>
      <c r="O535" s="50"/>
      <c r="P535" s="52"/>
      <c r="Q535" s="50"/>
      <c r="R535" s="51"/>
      <c r="S535" s="50"/>
      <c r="T535" s="50"/>
      <c r="U535" s="50"/>
    </row>
    <row r="536" ht="12.75" customHeight="1">
      <c r="A536" s="50"/>
      <c r="B536" s="50"/>
      <c r="C536" s="50"/>
      <c r="D536" s="50"/>
      <c r="E536" s="50"/>
      <c r="F536" s="50"/>
      <c r="G536" s="50"/>
      <c r="H536" s="50"/>
      <c r="I536" s="50"/>
      <c r="J536" s="50"/>
      <c r="K536" s="50"/>
      <c r="L536" s="50"/>
      <c r="M536" s="107"/>
      <c r="N536" s="107"/>
      <c r="O536" s="50"/>
      <c r="P536" s="52"/>
      <c r="Q536" s="50"/>
      <c r="R536" s="51"/>
      <c r="S536" s="50"/>
      <c r="T536" s="50"/>
      <c r="U536" s="50"/>
    </row>
    <row r="537" ht="12.75" customHeight="1">
      <c r="A537" s="50"/>
      <c r="B537" s="50"/>
      <c r="C537" s="50"/>
      <c r="D537" s="50"/>
      <c r="E537" s="50"/>
      <c r="F537" s="50"/>
      <c r="G537" s="50"/>
      <c r="H537" s="50"/>
      <c r="I537" s="50"/>
      <c r="J537" s="50"/>
      <c r="K537" s="50"/>
      <c r="L537" s="50"/>
      <c r="M537" s="107"/>
      <c r="N537" s="107"/>
      <c r="O537" s="50"/>
      <c r="P537" s="52"/>
      <c r="Q537" s="50"/>
      <c r="R537" s="51"/>
      <c r="S537" s="50"/>
      <c r="T537" s="50"/>
      <c r="U537" s="50"/>
    </row>
    <row r="538" ht="12.75" customHeight="1">
      <c r="A538" s="50"/>
      <c r="B538" s="50"/>
      <c r="C538" s="50"/>
      <c r="D538" s="50"/>
      <c r="E538" s="50"/>
      <c r="F538" s="50"/>
      <c r="G538" s="50"/>
      <c r="H538" s="50"/>
      <c r="I538" s="50"/>
      <c r="J538" s="50"/>
      <c r="K538" s="50"/>
      <c r="L538" s="50"/>
      <c r="M538" s="107"/>
      <c r="N538" s="107"/>
      <c r="O538" s="50"/>
      <c r="P538" s="52"/>
      <c r="Q538" s="50"/>
      <c r="R538" s="51"/>
      <c r="S538" s="50"/>
      <c r="T538" s="50"/>
      <c r="U538" s="50"/>
    </row>
    <row r="539" ht="12.75" customHeight="1">
      <c r="A539" s="50"/>
      <c r="B539" s="50"/>
      <c r="C539" s="50"/>
      <c r="D539" s="50"/>
      <c r="E539" s="50"/>
      <c r="F539" s="50"/>
      <c r="G539" s="50"/>
      <c r="H539" s="50"/>
      <c r="I539" s="50"/>
      <c r="J539" s="50"/>
      <c r="K539" s="50"/>
      <c r="L539" s="50"/>
      <c r="M539" s="107"/>
      <c r="N539" s="107"/>
      <c r="O539" s="50"/>
      <c r="P539" s="52"/>
      <c r="Q539" s="50"/>
      <c r="R539" s="51"/>
      <c r="S539" s="50"/>
      <c r="T539" s="50"/>
      <c r="U539" s="50"/>
    </row>
    <row r="540" ht="12.75" customHeight="1">
      <c r="A540" s="50"/>
      <c r="B540" s="50"/>
      <c r="C540" s="50"/>
      <c r="D540" s="50"/>
      <c r="E540" s="50"/>
      <c r="F540" s="50"/>
      <c r="G540" s="50"/>
      <c r="H540" s="50"/>
      <c r="I540" s="50"/>
      <c r="J540" s="50"/>
      <c r="K540" s="50"/>
      <c r="L540" s="50"/>
      <c r="M540" s="107"/>
      <c r="N540" s="107"/>
      <c r="O540" s="50"/>
      <c r="P540" s="52"/>
      <c r="Q540" s="50"/>
      <c r="R540" s="51"/>
      <c r="S540" s="50"/>
      <c r="T540" s="50"/>
      <c r="U540" s="50"/>
    </row>
    <row r="541" ht="12.75" customHeight="1">
      <c r="A541" s="50"/>
      <c r="B541" s="50"/>
      <c r="C541" s="50"/>
      <c r="D541" s="50"/>
      <c r="E541" s="50"/>
      <c r="F541" s="50"/>
      <c r="G541" s="50"/>
      <c r="H541" s="50"/>
      <c r="I541" s="50"/>
      <c r="J541" s="50"/>
      <c r="K541" s="50"/>
      <c r="L541" s="50"/>
      <c r="M541" s="107"/>
      <c r="N541" s="107"/>
      <c r="O541" s="50"/>
      <c r="P541" s="52"/>
      <c r="Q541" s="50"/>
      <c r="R541" s="51"/>
      <c r="S541" s="50"/>
      <c r="T541" s="50"/>
      <c r="U541" s="50"/>
    </row>
    <row r="542" ht="12.75" customHeight="1">
      <c r="A542" s="50"/>
      <c r="B542" s="50"/>
      <c r="C542" s="50"/>
      <c r="D542" s="50"/>
      <c r="E542" s="50"/>
      <c r="F542" s="50"/>
      <c r="G542" s="50"/>
      <c r="H542" s="50"/>
      <c r="I542" s="50"/>
      <c r="J542" s="50"/>
      <c r="K542" s="50"/>
      <c r="L542" s="50"/>
      <c r="M542" s="107"/>
      <c r="N542" s="107"/>
      <c r="O542" s="50"/>
      <c r="P542" s="52"/>
      <c r="Q542" s="50"/>
      <c r="R542" s="51"/>
      <c r="S542" s="50"/>
      <c r="T542" s="50"/>
      <c r="U542" s="50"/>
    </row>
    <row r="543" ht="12.75" customHeight="1">
      <c r="A543" s="50"/>
      <c r="B543" s="50"/>
      <c r="C543" s="50"/>
      <c r="D543" s="50"/>
      <c r="E543" s="50"/>
      <c r="F543" s="50"/>
      <c r="G543" s="50"/>
      <c r="H543" s="50"/>
      <c r="I543" s="50"/>
      <c r="J543" s="50"/>
      <c r="K543" s="50"/>
      <c r="L543" s="50"/>
      <c r="M543" s="107"/>
      <c r="N543" s="107"/>
      <c r="O543" s="50"/>
      <c r="P543" s="52"/>
      <c r="Q543" s="50"/>
      <c r="R543" s="51"/>
      <c r="S543" s="50"/>
      <c r="T543" s="50"/>
      <c r="U543" s="50"/>
    </row>
    <row r="544" ht="12.75" customHeight="1">
      <c r="A544" s="50"/>
      <c r="B544" s="50"/>
      <c r="C544" s="50"/>
      <c r="D544" s="50"/>
      <c r="E544" s="50"/>
      <c r="F544" s="50"/>
      <c r="G544" s="50"/>
      <c r="H544" s="50"/>
      <c r="I544" s="50"/>
      <c r="J544" s="50"/>
      <c r="K544" s="50"/>
      <c r="L544" s="50"/>
      <c r="M544" s="107"/>
      <c r="N544" s="107"/>
      <c r="O544" s="50"/>
      <c r="P544" s="52"/>
      <c r="Q544" s="50"/>
      <c r="R544" s="51"/>
      <c r="S544" s="50"/>
      <c r="T544" s="50"/>
      <c r="U544" s="50"/>
    </row>
    <row r="545" ht="12.75" customHeight="1">
      <c r="A545" s="50"/>
      <c r="B545" s="50"/>
      <c r="C545" s="50"/>
      <c r="D545" s="50"/>
      <c r="E545" s="50"/>
      <c r="F545" s="50"/>
      <c r="G545" s="50"/>
      <c r="H545" s="50"/>
      <c r="I545" s="50"/>
      <c r="J545" s="50"/>
      <c r="K545" s="50"/>
      <c r="L545" s="50"/>
      <c r="M545" s="107"/>
      <c r="N545" s="107"/>
      <c r="O545" s="50"/>
      <c r="P545" s="52"/>
      <c r="Q545" s="50"/>
      <c r="R545" s="51"/>
      <c r="S545" s="50"/>
      <c r="T545" s="50"/>
      <c r="U545" s="50"/>
    </row>
    <row r="546" ht="12.75" customHeight="1">
      <c r="A546" s="50"/>
      <c r="B546" s="50"/>
      <c r="C546" s="50"/>
      <c r="D546" s="50"/>
      <c r="E546" s="50"/>
      <c r="F546" s="50"/>
      <c r="G546" s="50"/>
      <c r="H546" s="50"/>
      <c r="I546" s="50"/>
      <c r="J546" s="50"/>
      <c r="K546" s="50"/>
      <c r="L546" s="50"/>
      <c r="M546" s="107"/>
      <c r="N546" s="107"/>
      <c r="O546" s="50"/>
      <c r="P546" s="52"/>
      <c r="Q546" s="50"/>
      <c r="R546" s="51"/>
      <c r="S546" s="50"/>
      <c r="T546" s="50"/>
      <c r="U546" s="50"/>
    </row>
    <row r="547" ht="12.75" customHeight="1">
      <c r="A547" s="50"/>
      <c r="B547" s="50"/>
      <c r="C547" s="50"/>
      <c r="D547" s="50"/>
      <c r="E547" s="50"/>
      <c r="F547" s="50"/>
      <c r="G547" s="50"/>
      <c r="H547" s="50"/>
      <c r="I547" s="50"/>
      <c r="J547" s="50"/>
      <c r="K547" s="50"/>
      <c r="L547" s="50"/>
      <c r="M547" s="107"/>
      <c r="N547" s="107"/>
      <c r="O547" s="50"/>
      <c r="P547" s="52"/>
      <c r="Q547" s="50"/>
      <c r="R547" s="51"/>
      <c r="S547" s="50"/>
      <c r="T547" s="50"/>
      <c r="U547" s="50"/>
    </row>
    <row r="548" ht="12.75" customHeight="1">
      <c r="A548" s="50"/>
      <c r="B548" s="50"/>
      <c r="C548" s="50"/>
      <c r="D548" s="50"/>
      <c r="E548" s="50"/>
      <c r="F548" s="50"/>
      <c r="G548" s="50"/>
      <c r="H548" s="50"/>
      <c r="I548" s="50"/>
      <c r="J548" s="50"/>
      <c r="K548" s="50"/>
      <c r="L548" s="50"/>
      <c r="M548" s="107"/>
      <c r="N548" s="107"/>
      <c r="O548" s="50"/>
      <c r="P548" s="52"/>
      <c r="Q548" s="50"/>
      <c r="R548" s="51"/>
      <c r="S548" s="50"/>
      <c r="T548" s="50"/>
      <c r="U548" s="50"/>
    </row>
    <row r="549" ht="12.75" customHeight="1">
      <c r="A549" s="50"/>
      <c r="B549" s="50"/>
      <c r="C549" s="50"/>
      <c r="D549" s="50"/>
      <c r="E549" s="50"/>
      <c r="F549" s="50"/>
      <c r="G549" s="50"/>
      <c r="H549" s="50"/>
      <c r="I549" s="50"/>
      <c r="J549" s="50"/>
      <c r="K549" s="50"/>
      <c r="L549" s="50"/>
      <c r="M549" s="107"/>
      <c r="N549" s="107"/>
      <c r="O549" s="50"/>
      <c r="P549" s="52"/>
      <c r="Q549" s="50"/>
      <c r="R549" s="51"/>
      <c r="S549" s="50"/>
      <c r="T549" s="50"/>
      <c r="U549" s="50"/>
    </row>
    <row r="550" ht="12.75" customHeight="1">
      <c r="A550" s="50"/>
      <c r="B550" s="50"/>
      <c r="C550" s="50"/>
      <c r="D550" s="50"/>
      <c r="E550" s="50"/>
      <c r="F550" s="50"/>
      <c r="G550" s="50"/>
      <c r="H550" s="50"/>
      <c r="I550" s="50"/>
      <c r="J550" s="50"/>
      <c r="K550" s="50"/>
      <c r="L550" s="50"/>
      <c r="M550" s="107"/>
      <c r="N550" s="107"/>
      <c r="O550" s="50"/>
      <c r="P550" s="52"/>
      <c r="Q550" s="50"/>
      <c r="R550" s="51"/>
      <c r="S550" s="50"/>
      <c r="T550" s="50"/>
      <c r="U550" s="50"/>
    </row>
    <row r="551" ht="12.75" customHeight="1">
      <c r="A551" s="50"/>
      <c r="B551" s="50"/>
      <c r="C551" s="50"/>
      <c r="D551" s="50"/>
      <c r="E551" s="50"/>
      <c r="F551" s="50"/>
      <c r="G551" s="50"/>
      <c r="H551" s="50"/>
      <c r="I551" s="50"/>
      <c r="J551" s="50"/>
      <c r="K551" s="50"/>
      <c r="L551" s="50"/>
      <c r="M551" s="107"/>
      <c r="N551" s="107"/>
      <c r="O551" s="50"/>
      <c r="P551" s="52"/>
      <c r="Q551" s="50"/>
      <c r="R551" s="51"/>
      <c r="S551" s="50"/>
      <c r="T551" s="50"/>
      <c r="U551" s="50"/>
    </row>
    <row r="552" ht="12.75" customHeight="1">
      <c r="A552" s="50"/>
      <c r="B552" s="50"/>
      <c r="C552" s="50"/>
      <c r="D552" s="50"/>
      <c r="E552" s="50"/>
      <c r="F552" s="50"/>
      <c r="G552" s="50"/>
      <c r="H552" s="50"/>
      <c r="I552" s="50"/>
      <c r="J552" s="50"/>
      <c r="K552" s="50"/>
      <c r="L552" s="50"/>
      <c r="M552" s="107"/>
      <c r="N552" s="107"/>
      <c r="O552" s="50"/>
      <c r="P552" s="52"/>
      <c r="Q552" s="50"/>
      <c r="R552" s="51"/>
      <c r="S552" s="50"/>
      <c r="T552" s="50"/>
      <c r="U552" s="50"/>
    </row>
    <row r="553" ht="12.75" customHeight="1">
      <c r="A553" s="50"/>
      <c r="B553" s="50"/>
      <c r="C553" s="50"/>
      <c r="D553" s="50"/>
      <c r="E553" s="50"/>
      <c r="F553" s="50"/>
      <c r="G553" s="50"/>
      <c r="H553" s="50"/>
      <c r="I553" s="50"/>
      <c r="J553" s="50"/>
      <c r="K553" s="50"/>
      <c r="L553" s="50"/>
      <c r="M553" s="107"/>
      <c r="N553" s="107"/>
      <c r="O553" s="50"/>
      <c r="P553" s="52"/>
      <c r="Q553" s="50"/>
      <c r="R553" s="51"/>
      <c r="S553" s="50"/>
      <c r="T553" s="50"/>
      <c r="U553" s="50"/>
    </row>
    <row r="554" ht="12.75" customHeight="1">
      <c r="A554" s="50"/>
      <c r="B554" s="50"/>
      <c r="C554" s="50"/>
      <c r="D554" s="50"/>
      <c r="E554" s="50"/>
      <c r="F554" s="50"/>
      <c r="G554" s="50"/>
      <c r="H554" s="50"/>
      <c r="I554" s="50"/>
      <c r="J554" s="50"/>
      <c r="K554" s="50"/>
      <c r="L554" s="50"/>
      <c r="M554" s="107"/>
      <c r="N554" s="107"/>
      <c r="O554" s="50"/>
      <c r="P554" s="52"/>
      <c r="Q554" s="50"/>
      <c r="R554" s="51"/>
      <c r="S554" s="50"/>
      <c r="T554" s="50"/>
      <c r="U554" s="50"/>
    </row>
    <row r="555" ht="12.75" customHeight="1">
      <c r="A555" s="50"/>
      <c r="B555" s="50"/>
      <c r="C555" s="50"/>
      <c r="D555" s="50"/>
      <c r="E555" s="50"/>
      <c r="F555" s="50"/>
      <c r="G555" s="50"/>
      <c r="H555" s="50"/>
      <c r="I555" s="50"/>
      <c r="J555" s="50"/>
      <c r="K555" s="50"/>
      <c r="L555" s="50"/>
      <c r="M555" s="107"/>
      <c r="N555" s="107"/>
      <c r="O555" s="50"/>
      <c r="P555" s="52"/>
      <c r="Q555" s="50"/>
      <c r="R555" s="51"/>
      <c r="S555" s="50"/>
      <c r="T555" s="50"/>
      <c r="U555" s="50"/>
    </row>
    <row r="556" ht="12.75" customHeight="1">
      <c r="A556" s="50"/>
      <c r="B556" s="50"/>
      <c r="C556" s="50"/>
      <c r="D556" s="50"/>
      <c r="E556" s="50"/>
      <c r="F556" s="50"/>
      <c r="G556" s="50"/>
      <c r="H556" s="50"/>
      <c r="I556" s="50"/>
      <c r="J556" s="50"/>
      <c r="K556" s="50"/>
      <c r="L556" s="50"/>
      <c r="M556" s="107"/>
      <c r="N556" s="107"/>
      <c r="O556" s="50"/>
      <c r="P556" s="52"/>
      <c r="Q556" s="50"/>
      <c r="R556" s="51"/>
      <c r="S556" s="50"/>
      <c r="T556" s="50"/>
      <c r="U556" s="50"/>
    </row>
    <row r="557" ht="12.75" customHeight="1">
      <c r="A557" s="50"/>
      <c r="B557" s="50"/>
      <c r="C557" s="50"/>
      <c r="D557" s="50"/>
      <c r="E557" s="50"/>
      <c r="F557" s="50"/>
      <c r="G557" s="50"/>
      <c r="H557" s="50"/>
      <c r="I557" s="50"/>
      <c r="J557" s="50"/>
      <c r="K557" s="50"/>
      <c r="L557" s="50"/>
      <c r="M557" s="107"/>
      <c r="N557" s="107"/>
      <c r="O557" s="50"/>
      <c r="P557" s="52"/>
      <c r="Q557" s="50"/>
      <c r="R557" s="51"/>
      <c r="S557" s="50"/>
      <c r="T557" s="50"/>
      <c r="U557" s="50"/>
    </row>
    <row r="558" ht="12.75" customHeight="1">
      <c r="A558" s="50"/>
      <c r="B558" s="50"/>
      <c r="C558" s="50"/>
      <c r="D558" s="50"/>
      <c r="E558" s="50"/>
      <c r="F558" s="50"/>
      <c r="G558" s="50"/>
      <c r="H558" s="50"/>
      <c r="I558" s="50"/>
      <c r="J558" s="50"/>
      <c r="K558" s="50"/>
      <c r="L558" s="50"/>
      <c r="M558" s="107"/>
      <c r="N558" s="107"/>
      <c r="O558" s="50"/>
      <c r="P558" s="52"/>
      <c r="Q558" s="50"/>
      <c r="R558" s="51"/>
      <c r="S558" s="50"/>
      <c r="T558" s="50"/>
      <c r="U558" s="50"/>
    </row>
    <row r="559" ht="12.75" customHeight="1">
      <c r="A559" s="50"/>
      <c r="B559" s="50"/>
      <c r="C559" s="50"/>
      <c r="D559" s="50"/>
      <c r="E559" s="50"/>
      <c r="F559" s="50"/>
      <c r="G559" s="50"/>
      <c r="H559" s="50"/>
      <c r="I559" s="50"/>
      <c r="J559" s="50"/>
      <c r="K559" s="50"/>
      <c r="L559" s="50"/>
      <c r="M559" s="107"/>
      <c r="N559" s="107"/>
      <c r="O559" s="50"/>
      <c r="P559" s="52"/>
      <c r="Q559" s="50"/>
      <c r="R559" s="51"/>
      <c r="S559" s="50"/>
      <c r="T559" s="50"/>
      <c r="U559" s="50"/>
    </row>
    <row r="560" ht="12.75" customHeight="1">
      <c r="A560" s="50"/>
      <c r="B560" s="50"/>
      <c r="C560" s="50"/>
      <c r="D560" s="50"/>
      <c r="E560" s="50"/>
      <c r="F560" s="50"/>
      <c r="G560" s="50"/>
      <c r="H560" s="50"/>
      <c r="I560" s="50"/>
      <c r="J560" s="50"/>
      <c r="K560" s="50"/>
      <c r="L560" s="50"/>
      <c r="M560" s="107"/>
      <c r="N560" s="107"/>
      <c r="O560" s="50"/>
      <c r="P560" s="52"/>
      <c r="Q560" s="50"/>
      <c r="R560" s="51"/>
      <c r="S560" s="50"/>
      <c r="T560" s="50"/>
      <c r="U560" s="50"/>
    </row>
    <row r="561" ht="12.75" customHeight="1">
      <c r="A561" s="50"/>
      <c r="B561" s="50"/>
      <c r="C561" s="50"/>
      <c r="D561" s="50"/>
      <c r="E561" s="50"/>
      <c r="F561" s="50"/>
      <c r="G561" s="50"/>
      <c r="H561" s="50"/>
      <c r="I561" s="50"/>
      <c r="J561" s="50"/>
      <c r="K561" s="50"/>
      <c r="L561" s="50"/>
      <c r="M561" s="107"/>
      <c r="N561" s="107"/>
      <c r="O561" s="50"/>
      <c r="P561" s="52"/>
      <c r="Q561" s="50"/>
      <c r="R561" s="51"/>
      <c r="S561" s="50"/>
      <c r="T561" s="50"/>
      <c r="U561" s="50"/>
    </row>
    <row r="562" ht="12.75" customHeight="1">
      <c r="A562" s="50"/>
      <c r="B562" s="50"/>
      <c r="C562" s="50"/>
      <c r="D562" s="50"/>
      <c r="E562" s="50"/>
      <c r="F562" s="50"/>
      <c r="G562" s="50"/>
      <c r="H562" s="50"/>
      <c r="I562" s="50"/>
      <c r="J562" s="50"/>
      <c r="K562" s="50"/>
      <c r="L562" s="50"/>
      <c r="M562" s="107"/>
      <c r="N562" s="107"/>
      <c r="O562" s="50"/>
      <c r="P562" s="52"/>
      <c r="Q562" s="50"/>
      <c r="R562" s="51"/>
      <c r="S562" s="50"/>
      <c r="T562" s="50"/>
      <c r="U562" s="50"/>
    </row>
    <row r="563" ht="12.75" customHeight="1">
      <c r="A563" s="50"/>
      <c r="B563" s="50"/>
      <c r="C563" s="50"/>
      <c r="D563" s="50"/>
      <c r="E563" s="50"/>
      <c r="F563" s="50"/>
      <c r="G563" s="50"/>
      <c r="H563" s="50"/>
      <c r="I563" s="50"/>
      <c r="J563" s="50"/>
      <c r="K563" s="50"/>
      <c r="L563" s="50"/>
      <c r="M563" s="107"/>
      <c r="N563" s="107"/>
      <c r="O563" s="50"/>
      <c r="P563" s="52"/>
      <c r="Q563" s="50"/>
      <c r="R563" s="51"/>
      <c r="S563" s="50"/>
      <c r="T563" s="50"/>
      <c r="U563" s="50"/>
    </row>
    <row r="564" ht="12.75" customHeight="1">
      <c r="A564" s="50"/>
      <c r="B564" s="50"/>
      <c r="C564" s="50"/>
      <c r="D564" s="50"/>
      <c r="E564" s="50"/>
      <c r="F564" s="50"/>
      <c r="G564" s="50"/>
      <c r="H564" s="50"/>
      <c r="I564" s="50"/>
      <c r="J564" s="50"/>
      <c r="K564" s="50"/>
      <c r="L564" s="50"/>
      <c r="M564" s="107"/>
      <c r="N564" s="107"/>
      <c r="O564" s="50"/>
      <c r="P564" s="52"/>
      <c r="Q564" s="50"/>
      <c r="R564" s="51"/>
      <c r="S564" s="50"/>
      <c r="T564" s="50"/>
      <c r="U564" s="50"/>
    </row>
    <row r="565" ht="12.75" customHeight="1">
      <c r="A565" s="50"/>
      <c r="B565" s="50"/>
      <c r="C565" s="50"/>
      <c r="D565" s="50"/>
      <c r="E565" s="50"/>
      <c r="F565" s="50"/>
      <c r="G565" s="50"/>
      <c r="H565" s="50"/>
      <c r="I565" s="50"/>
      <c r="J565" s="50"/>
      <c r="K565" s="50"/>
      <c r="L565" s="50"/>
      <c r="M565" s="107"/>
      <c r="N565" s="107"/>
      <c r="O565" s="50"/>
      <c r="P565" s="52"/>
      <c r="Q565" s="50"/>
      <c r="R565" s="51"/>
      <c r="S565" s="50"/>
      <c r="T565" s="50"/>
      <c r="U565" s="50"/>
    </row>
    <row r="566" ht="12.75" customHeight="1">
      <c r="A566" s="50"/>
      <c r="B566" s="50"/>
      <c r="C566" s="50"/>
      <c r="D566" s="50"/>
      <c r="E566" s="50"/>
      <c r="F566" s="50"/>
      <c r="G566" s="50"/>
      <c r="H566" s="50"/>
      <c r="I566" s="50"/>
      <c r="J566" s="50"/>
      <c r="K566" s="50"/>
      <c r="L566" s="50"/>
      <c r="M566" s="107"/>
      <c r="N566" s="107"/>
      <c r="O566" s="50"/>
      <c r="P566" s="52"/>
      <c r="Q566" s="50"/>
      <c r="R566" s="51"/>
      <c r="S566" s="50"/>
      <c r="T566" s="50"/>
      <c r="U566" s="50"/>
    </row>
    <row r="567" ht="12.75" customHeight="1">
      <c r="A567" s="50"/>
      <c r="B567" s="50"/>
      <c r="C567" s="50"/>
      <c r="D567" s="50"/>
      <c r="E567" s="50"/>
      <c r="F567" s="50"/>
      <c r="G567" s="50"/>
      <c r="H567" s="50"/>
      <c r="I567" s="50"/>
      <c r="J567" s="50"/>
      <c r="K567" s="50"/>
      <c r="L567" s="50"/>
      <c r="M567" s="107"/>
      <c r="N567" s="107"/>
      <c r="O567" s="50"/>
      <c r="P567" s="52"/>
      <c r="Q567" s="50"/>
      <c r="R567" s="51"/>
      <c r="S567" s="50"/>
      <c r="T567" s="50"/>
      <c r="U567" s="50"/>
    </row>
    <row r="568" ht="12.75" customHeight="1">
      <c r="A568" s="50"/>
      <c r="B568" s="50"/>
      <c r="C568" s="50"/>
      <c r="D568" s="50"/>
      <c r="E568" s="50"/>
      <c r="F568" s="50"/>
      <c r="G568" s="50"/>
      <c r="H568" s="50"/>
      <c r="I568" s="50"/>
      <c r="J568" s="50"/>
      <c r="K568" s="50"/>
      <c r="L568" s="50"/>
      <c r="M568" s="107"/>
      <c r="N568" s="107"/>
      <c r="O568" s="50"/>
      <c r="P568" s="52"/>
      <c r="Q568" s="50"/>
      <c r="R568" s="51"/>
      <c r="S568" s="50"/>
      <c r="T568" s="50"/>
      <c r="U568" s="50"/>
    </row>
    <row r="569" ht="12.75" customHeight="1">
      <c r="A569" s="50"/>
      <c r="B569" s="50"/>
      <c r="C569" s="50"/>
      <c r="D569" s="50"/>
      <c r="E569" s="50"/>
      <c r="F569" s="50"/>
      <c r="G569" s="50"/>
      <c r="H569" s="50"/>
      <c r="I569" s="50"/>
      <c r="J569" s="50"/>
      <c r="K569" s="50"/>
      <c r="L569" s="50"/>
      <c r="M569" s="107"/>
      <c r="N569" s="107"/>
      <c r="O569" s="50"/>
      <c r="P569" s="52"/>
      <c r="Q569" s="50"/>
      <c r="R569" s="51"/>
      <c r="S569" s="50"/>
      <c r="T569" s="50"/>
      <c r="U569" s="50"/>
    </row>
    <row r="570" ht="12.75" customHeight="1">
      <c r="A570" s="50"/>
      <c r="B570" s="50"/>
      <c r="C570" s="50"/>
      <c r="D570" s="50"/>
      <c r="E570" s="50"/>
      <c r="F570" s="50"/>
      <c r="G570" s="50"/>
      <c r="H570" s="50"/>
      <c r="I570" s="50"/>
      <c r="J570" s="50"/>
      <c r="K570" s="50"/>
      <c r="L570" s="50"/>
      <c r="M570" s="107"/>
      <c r="N570" s="107"/>
      <c r="O570" s="50"/>
      <c r="P570" s="52"/>
      <c r="Q570" s="50"/>
      <c r="R570" s="51"/>
      <c r="S570" s="50"/>
      <c r="T570" s="50"/>
      <c r="U570" s="50"/>
    </row>
    <row r="571" ht="12.75" customHeight="1">
      <c r="A571" s="50"/>
      <c r="B571" s="50"/>
      <c r="C571" s="50"/>
      <c r="D571" s="50"/>
      <c r="E571" s="50"/>
      <c r="F571" s="50"/>
      <c r="G571" s="50"/>
      <c r="H571" s="50"/>
      <c r="I571" s="50"/>
      <c r="J571" s="50"/>
      <c r="K571" s="50"/>
      <c r="L571" s="50"/>
      <c r="M571" s="107"/>
      <c r="N571" s="107"/>
      <c r="O571" s="50"/>
      <c r="P571" s="52"/>
      <c r="Q571" s="50"/>
      <c r="R571" s="51"/>
      <c r="S571" s="50"/>
      <c r="T571" s="50"/>
      <c r="U571" s="50"/>
    </row>
    <row r="572" ht="12.75" customHeight="1">
      <c r="A572" s="50"/>
      <c r="B572" s="50"/>
      <c r="C572" s="50"/>
      <c r="D572" s="50"/>
      <c r="E572" s="50"/>
      <c r="F572" s="50"/>
      <c r="G572" s="50"/>
      <c r="H572" s="50"/>
      <c r="I572" s="50"/>
      <c r="J572" s="50"/>
      <c r="K572" s="50"/>
      <c r="L572" s="50"/>
      <c r="M572" s="107"/>
      <c r="N572" s="107"/>
      <c r="O572" s="50"/>
      <c r="P572" s="52"/>
      <c r="Q572" s="50"/>
      <c r="R572" s="51"/>
      <c r="S572" s="50"/>
      <c r="T572" s="50"/>
      <c r="U572" s="50"/>
    </row>
    <row r="573" ht="12.75" customHeight="1">
      <c r="A573" s="50"/>
      <c r="B573" s="50"/>
      <c r="C573" s="50"/>
      <c r="D573" s="50"/>
      <c r="E573" s="50"/>
      <c r="F573" s="50"/>
      <c r="G573" s="50"/>
      <c r="H573" s="50"/>
      <c r="I573" s="50"/>
      <c r="J573" s="50"/>
      <c r="K573" s="50"/>
      <c r="L573" s="50"/>
      <c r="M573" s="107"/>
      <c r="N573" s="107"/>
      <c r="O573" s="50"/>
      <c r="P573" s="52"/>
      <c r="Q573" s="50"/>
      <c r="R573" s="51"/>
      <c r="S573" s="50"/>
      <c r="T573" s="50"/>
      <c r="U573" s="50"/>
    </row>
    <row r="574" ht="12.75" customHeight="1">
      <c r="A574" s="50"/>
      <c r="B574" s="50"/>
      <c r="C574" s="50"/>
      <c r="D574" s="50"/>
      <c r="E574" s="50"/>
      <c r="F574" s="50"/>
      <c r="G574" s="50"/>
      <c r="H574" s="50"/>
      <c r="I574" s="50"/>
      <c r="J574" s="50"/>
      <c r="K574" s="50"/>
      <c r="L574" s="50"/>
      <c r="M574" s="107"/>
      <c r="N574" s="107"/>
      <c r="O574" s="50"/>
      <c r="P574" s="52"/>
      <c r="Q574" s="50"/>
      <c r="R574" s="51"/>
      <c r="S574" s="50"/>
      <c r="T574" s="50"/>
      <c r="U574" s="50"/>
    </row>
    <row r="575" ht="12.75" customHeight="1">
      <c r="A575" s="50"/>
      <c r="B575" s="50"/>
      <c r="C575" s="50"/>
      <c r="D575" s="50"/>
      <c r="E575" s="50"/>
      <c r="F575" s="50"/>
      <c r="G575" s="50"/>
      <c r="H575" s="50"/>
      <c r="I575" s="50"/>
      <c r="J575" s="50"/>
      <c r="K575" s="50"/>
      <c r="L575" s="50"/>
      <c r="M575" s="107"/>
      <c r="N575" s="107"/>
      <c r="O575" s="50"/>
      <c r="P575" s="52"/>
      <c r="Q575" s="50"/>
      <c r="R575" s="51"/>
      <c r="S575" s="50"/>
      <c r="T575" s="50"/>
      <c r="U575" s="50"/>
    </row>
    <row r="576" ht="12.75" customHeight="1">
      <c r="A576" s="50"/>
      <c r="B576" s="50"/>
      <c r="C576" s="50"/>
      <c r="D576" s="50"/>
      <c r="E576" s="50"/>
      <c r="F576" s="50"/>
      <c r="G576" s="50"/>
      <c r="H576" s="50"/>
      <c r="I576" s="50"/>
      <c r="J576" s="50"/>
      <c r="K576" s="50"/>
      <c r="L576" s="50"/>
      <c r="M576" s="107"/>
      <c r="N576" s="107"/>
      <c r="O576" s="50"/>
      <c r="P576" s="52"/>
      <c r="Q576" s="50"/>
      <c r="R576" s="51"/>
      <c r="S576" s="50"/>
      <c r="T576" s="50"/>
      <c r="U576" s="50"/>
    </row>
    <row r="577" ht="12.75" customHeight="1">
      <c r="A577" s="50"/>
      <c r="B577" s="50"/>
      <c r="C577" s="50"/>
      <c r="D577" s="50"/>
      <c r="E577" s="50"/>
      <c r="F577" s="50"/>
      <c r="G577" s="50"/>
      <c r="H577" s="50"/>
      <c r="I577" s="50"/>
      <c r="J577" s="50"/>
      <c r="K577" s="50"/>
      <c r="L577" s="50"/>
      <c r="M577" s="107"/>
      <c r="N577" s="107"/>
      <c r="O577" s="50"/>
      <c r="P577" s="52"/>
      <c r="Q577" s="50"/>
      <c r="R577" s="51"/>
      <c r="S577" s="50"/>
      <c r="T577" s="50"/>
      <c r="U577" s="50"/>
    </row>
    <row r="578" ht="12.75" customHeight="1">
      <c r="A578" s="50"/>
      <c r="B578" s="50"/>
      <c r="C578" s="50"/>
      <c r="D578" s="50"/>
      <c r="E578" s="50"/>
      <c r="F578" s="50"/>
      <c r="G578" s="50"/>
      <c r="H578" s="50"/>
      <c r="I578" s="50"/>
      <c r="J578" s="50"/>
      <c r="K578" s="50"/>
      <c r="L578" s="50"/>
      <c r="M578" s="107"/>
      <c r="N578" s="107"/>
      <c r="O578" s="50"/>
      <c r="P578" s="52"/>
      <c r="Q578" s="50"/>
      <c r="R578" s="51"/>
      <c r="S578" s="50"/>
      <c r="T578" s="50"/>
      <c r="U578" s="50"/>
    </row>
    <row r="579" ht="12.75" customHeight="1">
      <c r="A579" s="50"/>
      <c r="B579" s="50"/>
      <c r="C579" s="50"/>
      <c r="D579" s="50"/>
      <c r="E579" s="50"/>
      <c r="F579" s="50"/>
      <c r="G579" s="50"/>
      <c r="H579" s="50"/>
      <c r="I579" s="50"/>
      <c r="J579" s="50"/>
      <c r="K579" s="50"/>
      <c r="L579" s="50"/>
      <c r="M579" s="107"/>
      <c r="N579" s="107"/>
      <c r="O579" s="50"/>
      <c r="P579" s="52"/>
      <c r="Q579" s="50"/>
      <c r="R579" s="51"/>
      <c r="S579" s="50"/>
      <c r="T579" s="50"/>
      <c r="U579" s="50"/>
    </row>
    <row r="580" ht="12.75" customHeight="1">
      <c r="A580" s="50"/>
      <c r="B580" s="50"/>
      <c r="C580" s="50"/>
      <c r="D580" s="50"/>
      <c r="E580" s="50"/>
      <c r="F580" s="50"/>
      <c r="G580" s="50"/>
      <c r="H580" s="50"/>
      <c r="I580" s="50"/>
      <c r="J580" s="50"/>
      <c r="K580" s="50"/>
      <c r="L580" s="50"/>
      <c r="M580" s="107"/>
      <c r="N580" s="107"/>
      <c r="O580" s="50"/>
      <c r="P580" s="52"/>
      <c r="Q580" s="50"/>
      <c r="R580" s="51"/>
      <c r="S580" s="50"/>
      <c r="T580" s="50"/>
      <c r="U580" s="50"/>
    </row>
    <row r="581" ht="12.75" customHeight="1">
      <c r="A581" s="50"/>
      <c r="B581" s="50"/>
      <c r="C581" s="50"/>
      <c r="D581" s="50"/>
      <c r="E581" s="50"/>
      <c r="F581" s="50"/>
      <c r="G581" s="50"/>
      <c r="H581" s="50"/>
      <c r="I581" s="50"/>
      <c r="J581" s="50"/>
      <c r="K581" s="50"/>
      <c r="L581" s="50"/>
      <c r="M581" s="107"/>
      <c r="N581" s="107"/>
      <c r="O581" s="50"/>
      <c r="P581" s="52"/>
      <c r="Q581" s="50"/>
      <c r="R581" s="51"/>
      <c r="S581" s="50"/>
      <c r="T581" s="50"/>
      <c r="U581" s="50"/>
    </row>
    <row r="582" ht="12.75" customHeight="1">
      <c r="A582" s="50"/>
      <c r="B582" s="50"/>
      <c r="C582" s="50"/>
      <c r="D582" s="50"/>
      <c r="E582" s="50"/>
      <c r="F582" s="50"/>
      <c r="G582" s="50"/>
      <c r="H582" s="50"/>
      <c r="I582" s="50"/>
      <c r="J582" s="50"/>
      <c r="K582" s="50"/>
      <c r="L582" s="50"/>
      <c r="M582" s="107"/>
      <c r="N582" s="107"/>
      <c r="O582" s="50"/>
      <c r="P582" s="52"/>
      <c r="Q582" s="50"/>
      <c r="R582" s="51"/>
      <c r="S582" s="50"/>
      <c r="T582" s="50"/>
      <c r="U582" s="50"/>
    </row>
    <row r="583" ht="12.75" customHeight="1">
      <c r="A583" s="50"/>
      <c r="B583" s="50"/>
      <c r="C583" s="50"/>
      <c r="D583" s="50"/>
      <c r="E583" s="50"/>
      <c r="F583" s="50"/>
      <c r="G583" s="50"/>
      <c r="H583" s="50"/>
      <c r="I583" s="50"/>
      <c r="J583" s="50"/>
      <c r="K583" s="50"/>
      <c r="L583" s="50"/>
      <c r="M583" s="107"/>
      <c r="N583" s="107"/>
      <c r="O583" s="50"/>
      <c r="P583" s="52"/>
      <c r="Q583" s="50"/>
      <c r="R583" s="51"/>
      <c r="S583" s="50"/>
      <c r="T583" s="50"/>
      <c r="U583" s="50"/>
    </row>
    <row r="584" ht="12.75" customHeight="1">
      <c r="A584" s="50"/>
      <c r="B584" s="50"/>
      <c r="C584" s="50"/>
      <c r="D584" s="50"/>
      <c r="E584" s="50"/>
      <c r="F584" s="50"/>
      <c r="G584" s="50"/>
      <c r="H584" s="50"/>
      <c r="I584" s="50"/>
      <c r="J584" s="50"/>
      <c r="K584" s="50"/>
      <c r="L584" s="50"/>
      <c r="M584" s="107"/>
      <c r="N584" s="107"/>
      <c r="O584" s="50"/>
      <c r="P584" s="52"/>
      <c r="Q584" s="50"/>
      <c r="R584" s="51"/>
      <c r="S584" s="50"/>
      <c r="T584" s="50"/>
      <c r="U584" s="50"/>
    </row>
    <row r="585" ht="12.75" customHeight="1">
      <c r="A585" s="50"/>
      <c r="B585" s="50"/>
      <c r="C585" s="50"/>
      <c r="D585" s="50"/>
      <c r="E585" s="50"/>
      <c r="F585" s="50"/>
      <c r="G585" s="50"/>
      <c r="H585" s="50"/>
      <c r="I585" s="50"/>
      <c r="J585" s="50"/>
      <c r="K585" s="50"/>
      <c r="L585" s="50"/>
      <c r="M585" s="107"/>
      <c r="N585" s="107"/>
      <c r="O585" s="50"/>
      <c r="P585" s="52"/>
      <c r="Q585" s="50"/>
      <c r="R585" s="51"/>
      <c r="S585" s="50"/>
      <c r="T585" s="50"/>
      <c r="U585" s="50"/>
    </row>
    <row r="586" ht="12.75" customHeight="1">
      <c r="A586" s="50"/>
      <c r="B586" s="50"/>
      <c r="C586" s="50"/>
      <c r="D586" s="50"/>
      <c r="E586" s="50"/>
      <c r="F586" s="50"/>
      <c r="G586" s="50"/>
      <c r="H586" s="50"/>
      <c r="I586" s="50"/>
      <c r="J586" s="50"/>
      <c r="K586" s="50"/>
      <c r="L586" s="50"/>
      <c r="M586" s="107"/>
      <c r="N586" s="107"/>
      <c r="O586" s="50"/>
      <c r="P586" s="52"/>
      <c r="Q586" s="50"/>
      <c r="R586" s="51"/>
      <c r="S586" s="50"/>
      <c r="T586" s="50"/>
      <c r="U586" s="50"/>
    </row>
    <row r="587" ht="12.75" customHeight="1">
      <c r="A587" s="50"/>
      <c r="B587" s="50"/>
      <c r="C587" s="50"/>
      <c r="D587" s="50"/>
      <c r="E587" s="50"/>
      <c r="F587" s="50"/>
      <c r="G587" s="50"/>
      <c r="H587" s="50"/>
      <c r="I587" s="50"/>
      <c r="J587" s="50"/>
      <c r="K587" s="50"/>
      <c r="L587" s="50"/>
      <c r="M587" s="107"/>
      <c r="N587" s="107"/>
      <c r="O587" s="50"/>
      <c r="P587" s="52"/>
      <c r="Q587" s="50"/>
      <c r="R587" s="51"/>
      <c r="S587" s="50"/>
      <c r="T587" s="50"/>
      <c r="U587" s="50"/>
    </row>
    <row r="588" ht="12.75" customHeight="1">
      <c r="A588" s="50"/>
      <c r="B588" s="50"/>
      <c r="C588" s="50"/>
      <c r="D588" s="50"/>
      <c r="E588" s="50"/>
      <c r="F588" s="50"/>
      <c r="G588" s="50"/>
      <c r="H588" s="50"/>
      <c r="I588" s="50"/>
      <c r="J588" s="50"/>
      <c r="K588" s="50"/>
      <c r="L588" s="50"/>
      <c r="M588" s="107"/>
      <c r="N588" s="107"/>
      <c r="O588" s="50"/>
      <c r="P588" s="52"/>
      <c r="Q588" s="50"/>
      <c r="R588" s="51"/>
      <c r="S588" s="50"/>
      <c r="T588" s="50"/>
      <c r="U588" s="50"/>
    </row>
    <row r="589" ht="12.75" customHeight="1">
      <c r="A589" s="50"/>
      <c r="B589" s="50"/>
      <c r="C589" s="50"/>
      <c r="D589" s="50"/>
      <c r="E589" s="50"/>
      <c r="F589" s="50"/>
      <c r="G589" s="50"/>
      <c r="H589" s="50"/>
      <c r="I589" s="50"/>
      <c r="J589" s="50"/>
      <c r="K589" s="50"/>
      <c r="L589" s="50"/>
      <c r="M589" s="107"/>
      <c r="N589" s="107"/>
      <c r="O589" s="50"/>
      <c r="P589" s="52"/>
      <c r="Q589" s="50"/>
      <c r="R589" s="51"/>
      <c r="S589" s="50"/>
      <c r="T589" s="50"/>
      <c r="U589" s="50"/>
    </row>
    <row r="590" ht="12.75" customHeight="1">
      <c r="A590" s="50"/>
      <c r="B590" s="50"/>
      <c r="C590" s="50"/>
      <c r="D590" s="50"/>
      <c r="E590" s="50"/>
      <c r="F590" s="50"/>
      <c r="G590" s="50"/>
      <c r="H590" s="50"/>
      <c r="I590" s="50"/>
      <c r="J590" s="50"/>
      <c r="K590" s="50"/>
      <c r="L590" s="50"/>
      <c r="M590" s="107"/>
      <c r="N590" s="107"/>
      <c r="O590" s="50"/>
      <c r="P590" s="52"/>
      <c r="Q590" s="50"/>
      <c r="R590" s="51"/>
      <c r="S590" s="50"/>
      <c r="T590" s="50"/>
      <c r="U590" s="50"/>
    </row>
    <row r="591" ht="12.75" customHeight="1">
      <c r="A591" s="50"/>
      <c r="B591" s="50"/>
      <c r="C591" s="50"/>
      <c r="D591" s="50"/>
      <c r="E591" s="50"/>
      <c r="F591" s="50"/>
      <c r="G591" s="50"/>
      <c r="H591" s="50"/>
      <c r="I591" s="50"/>
      <c r="J591" s="50"/>
      <c r="K591" s="50"/>
      <c r="L591" s="50"/>
      <c r="M591" s="107"/>
      <c r="N591" s="107"/>
      <c r="O591" s="50"/>
      <c r="P591" s="52"/>
      <c r="Q591" s="50"/>
      <c r="R591" s="51"/>
      <c r="S591" s="50"/>
      <c r="T591" s="50"/>
      <c r="U591" s="50"/>
    </row>
    <row r="592" ht="12.75" customHeight="1">
      <c r="A592" s="50"/>
      <c r="B592" s="50"/>
      <c r="C592" s="50"/>
      <c r="D592" s="50"/>
      <c r="E592" s="50"/>
      <c r="F592" s="50"/>
      <c r="G592" s="50"/>
      <c r="H592" s="50"/>
      <c r="I592" s="50"/>
      <c r="J592" s="50"/>
      <c r="K592" s="50"/>
      <c r="L592" s="50"/>
      <c r="M592" s="107"/>
      <c r="N592" s="107"/>
      <c r="O592" s="50"/>
      <c r="P592" s="52"/>
      <c r="Q592" s="50"/>
      <c r="R592" s="51"/>
      <c r="S592" s="50"/>
      <c r="T592" s="50"/>
      <c r="U592" s="50"/>
    </row>
    <row r="593" ht="12.75" customHeight="1">
      <c r="A593" s="50"/>
      <c r="B593" s="50"/>
      <c r="C593" s="50"/>
      <c r="D593" s="50"/>
      <c r="E593" s="50"/>
      <c r="F593" s="50"/>
      <c r="G593" s="50"/>
      <c r="H593" s="50"/>
      <c r="I593" s="50"/>
      <c r="J593" s="50"/>
      <c r="K593" s="50"/>
      <c r="L593" s="50"/>
      <c r="M593" s="107"/>
      <c r="N593" s="107"/>
      <c r="O593" s="50"/>
      <c r="P593" s="52"/>
      <c r="Q593" s="50"/>
      <c r="R593" s="51"/>
      <c r="S593" s="50"/>
      <c r="T593" s="50"/>
      <c r="U593" s="50"/>
    </row>
    <row r="594" ht="12.75" customHeight="1">
      <c r="A594" s="50"/>
      <c r="B594" s="50"/>
      <c r="C594" s="50"/>
      <c r="D594" s="50"/>
      <c r="E594" s="50"/>
      <c r="F594" s="50"/>
      <c r="G594" s="50"/>
      <c r="H594" s="50"/>
      <c r="I594" s="50"/>
      <c r="J594" s="50"/>
      <c r="K594" s="50"/>
      <c r="L594" s="50"/>
      <c r="M594" s="107"/>
      <c r="N594" s="107"/>
      <c r="O594" s="50"/>
      <c r="P594" s="52"/>
      <c r="Q594" s="50"/>
      <c r="R594" s="51"/>
      <c r="S594" s="50"/>
      <c r="T594" s="50"/>
      <c r="U594" s="50"/>
    </row>
    <row r="595" ht="12.75" customHeight="1">
      <c r="A595" s="50"/>
      <c r="B595" s="50"/>
      <c r="C595" s="50"/>
      <c r="D595" s="50"/>
      <c r="E595" s="50"/>
      <c r="F595" s="50"/>
      <c r="G595" s="50"/>
      <c r="H595" s="50"/>
      <c r="I595" s="50"/>
      <c r="J595" s="50"/>
      <c r="K595" s="50"/>
      <c r="L595" s="50"/>
      <c r="M595" s="107"/>
      <c r="N595" s="107"/>
      <c r="O595" s="50"/>
      <c r="P595" s="52"/>
      <c r="Q595" s="50"/>
      <c r="R595" s="51"/>
      <c r="S595" s="50"/>
      <c r="T595" s="50"/>
      <c r="U595" s="50"/>
    </row>
    <row r="596" ht="12.75" customHeight="1">
      <c r="A596" s="50"/>
      <c r="B596" s="50"/>
      <c r="C596" s="50"/>
      <c r="D596" s="50"/>
      <c r="E596" s="50"/>
      <c r="F596" s="50"/>
      <c r="G596" s="50"/>
      <c r="H596" s="50"/>
      <c r="I596" s="50"/>
      <c r="J596" s="50"/>
      <c r="K596" s="50"/>
      <c r="L596" s="50"/>
      <c r="M596" s="107"/>
      <c r="N596" s="107"/>
      <c r="O596" s="50"/>
      <c r="P596" s="52"/>
      <c r="Q596" s="50"/>
      <c r="R596" s="51"/>
      <c r="S596" s="50"/>
      <c r="T596" s="50"/>
      <c r="U596" s="50"/>
    </row>
    <row r="597" ht="12.75" customHeight="1">
      <c r="A597" s="50"/>
      <c r="B597" s="50"/>
      <c r="C597" s="50"/>
      <c r="D597" s="50"/>
      <c r="E597" s="50"/>
      <c r="F597" s="50"/>
      <c r="G597" s="50"/>
      <c r="H597" s="50"/>
      <c r="I597" s="50"/>
      <c r="J597" s="50"/>
      <c r="K597" s="50"/>
      <c r="L597" s="50"/>
      <c r="M597" s="107"/>
      <c r="N597" s="107"/>
      <c r="O597" s="50"/>
      <c r="P597" s="52"/>
      <c r="Q597" s="50"/>
      <c r="R597" s="51"/>
      <c r="S597" s="50"/>
      <c r="T597" s="50"/>
      <c r="U597" s="50"/>
    </row>
    <row r="598" ht="12.75" customHeight="1">
      <c r="A598" s="50"/>
      <c r="B598" s="50"/>
      <c r="C598" s="50"/>
      <c r="D598" s="50"/>
      <c r="E598" s="50"/>
      <c r="F598" s="50"/>
      <c r="G598" s="50"/>
      <c r="H598" s="50"/>
      <c r="I598" s="50"/>
      <c r="J598" s="50"/>
      <c r="K598" s="50"/>
      <c r="L598" s="50"/>
      <c r="M598" s="107"/>
      <c r="N598" s="107"/>
      <c r="O598" s="50"/>
      <c r="P598" s="52"/>
      <c r="Q598" s="50"/>
      <c r="R598" s="51"/>
      <c r="S598" s="50"/>
      <c r="T598" s="50"/>
      <c r="U598" s="50"/>
    </row>
    <row r="599" ht="12.75" customHeight="1">
      <c r="A599" s="50"/>
      <c r="B599" s="50"/>
      <c r="C599" s="50"/>
      <c r="D599" s="50"/>
      <c r="E599" s="50"/>
      <c r="F599" s="50"/>
      <c r="G599" s="50"/>
      <c r="H599" s="50"/>
      <c r="I599" s="50"/>
      <c r="J599" s="50"/>
      <c r="K599" s="50"/>
      <c r="L599" s="50"/>
      <c r="M599" s="107"/>
      <c r="N599" s="107"/>
      <c r="O599" s="50"/>
      <c r="P599" s="52"/>
      <c r="Q599" s="50"/>
      <c r="R599" s="51"/>
      <c r="S599" s="50"/>
      <c r="T599" s="50"/>
      <c r="U599" s="50"/>
    </row>
    <row r="600" ht="12.75" customHeight="1">
      <c r="A600" s="50"/>
      <c r="B600" s="50"/>
      <c r="C600" s="50"/>
      <c r="D600" s="50"/>
      <c r="E600" s="50"/>
      <c r="F600" s="50"/>
      <c r="G600" s="50"/>
      <c r="H600" s="50"/>
      <c r="I600" s="50"/>
      <c r="J600" s="50"/>
      <c r="K600" s="50"/>
      <c r="L600" s="50"/>
      <c r="M600" s="107"/>
      <c r="N600" s="107"/>
      <c r="O600" s="50"/>
      <c r="P600" s="52"/>
      <c r="Q600" s="50"/>
      <c r="R600" s="51"/>
      <c r="S600" s="50"/>
      <c r="T600" s="50"/>
      <c r="U600" s="50"/>
    </row>
    <row r="601" ht="12.75" customHeight="1">
      <c r="A601" s="50"/>
      <c r="B601" s="50"/>
      <c r="C601" s="50"/>
      <c r="D601" s="50"/>
      <c r="E601" s="50"/>
      <c r="F601" s="50"/>
      <c r="G601" s="50"/>
      <c r="H601" s="50"/>
      <c r="I601" s="50"/>
      <c r="J601" s="50"/>
      <c r="K601" s="50"/>
      <c r="L601" s="50"/>
      <c r="M601" s="107"/>
      <c r="N601" s="107"/>
      <c r="O601" s="50"/>
      <c r="P601" s="52"/>
      <c r="Q601" s="50"/>
      <c r="R601" s="51"/>
      <c r="S601" s="50"/>
      <c r="T601" s="50"/>
      <c r="U601" s="50"/>
    </row>
    <row r="602" ht="12.75" customHeight="1">
      <c r="A602" s="50"/>
      <c r="B602" s="50"/>
      <c r="C602" s="50"/>
      <c r="D602" s="50"/>
      <c r="E602" s="50"/>
      <c r="F602" s="50"/>
      <c r="G602" s="50"/>
      <c r="H602" s="50"/>
      <c r="I602" s="50"/>
      <c r="J602" s="50"/>
      <c r="K602" s="50"/>
      <c r="L602" s="50"/>
      <c r="M602" s="107"/>
      <c r="N602" s="107"/>
      <c r="O602" s="50"/>
      <c r="P602" s="52"/>
      <c r="Q602" s="50"/>
      <c r="R602" s="51"/>
      <c r="S602" s="50"/>
      <c r="T602" s="50"/>
      <c r="U602" s="50"/>
    </row>
    <row r="603" ht="12.75" customHeight="1">
      <c r="A603" s="50"/>
      <c r="B603" s="50"/>
      <c r="C603" s="50"/>
      <c r="D603" s="50"/>
      <c r="E603" s="50"/>
      <c r="F603" s="50"/>
      <c r="G603" s="50"/>
      <c r="H603" s="50"/>
      <c r="I603" s="50"/>
      <c r="J603" s="50"/>
      <c r="K603" s="50"/>
      <c r="L603" s="50"/>
      <c r="M603" s="107"/>
      <c r="N603" s="107"/>
      <c r="O603" s="50"/>
      <c r="P603" s="52"/>
      <c r="Q603" s="50"/>
      <c r="R603" s="51"/>
      <c r="S603" s="50"/>
      <c r="T603" s="50"/>
      <c r="U603" s="50"/>
    </row>
    <row r="604" ht="12.75" customHeight="1">
      <c r="A604" s="50"/>
      <c r="B604" s="50"/>
      <c r="C604" s="50"/>
      <c r="D604" s="50"/>
      <c r="E604" s="50"/>
      <c r="F604" s="50"/>
      <c r="G604" s="50"/>
      <c r="H604" s="50"/>
      <c r="I604" s="50"/>
      <c r="J604" s="50"/>
      <c r="K604" s="50"/>
      <c r="L604" s="50"/>
      <c r="M604" s="107"/>
      <c r="N604" s="107"/>
      <c r="O604" s="50"/>
      <c r="P604" s="52"/>
      <c r="Q604" s="50"/>
      <c r="R604" s="51"/>
      <c r="S604" s="50"/>
      <c r="T604" s="50"/>
      <c r="U604" s="50"/>
    </row>
    <row r="605" ht="12.75" customHeight="1">
      <c r="A605" s="50"/>
      <c r="B605" s="50"/>
      <c r="C605" s="50"/>
      <c r="D605" s="50"/>
      <c r="E605" s="50"/>
      <c r="F605" s="50"/>
      <c r="G605" s="50"/>
      <c r="H605" s="50"/>
      <c r="I605" s="50"/>
      <c r="J605" s="50"/>
      <c r="K605" s="50"/>
      <c r="L605" s="50"/>
      <c r="M605" s="107"/>
      <c r="N605" s="107"/>
      <c r="O605" s="50"/>
      <c r="P605" s="52"/>
      <c r="Q605" s="50"/>
      <c r="R605" s="51"/>
      <c r="S605" s="50"/>
      <c r="T605" s="50"/>
      <c r="U605" s="50"/>
    </row>
    <row r="606" ht="12.75" customHeight="1">
      <c r="A606" s="50"/>
      <c r="B606" s="50"/>
      <c r="C606" s="50"/>
      <c r="D606" s="50"/>
      <c r="E606" s="50"/>
      <c r="F606" s="50"/>
      <c r="G606" s="50"/>
      <c r="H606" s="50"/>
      <c r="I606" s="50"/>
      <c r="J606" s="50"/>
      <c r="K606" s="50"/>
      <c r="L606" s="50"/>
      <c r="M606" s="107"/>
      <c r="N606" s="107"/>
      <c r="O606" s="50"/>
      <c r="P606" s="52"/>
      <c r="Q606" s="50"/>
      <c r="R606" s="51"/>
      <c r="S606" s="50"/>
      <c r="T606" s="50"/>
      <c r="U606" s="50"/>
    </row>
    <row r="607" ht="12.75" customHeight="1">
      <c r="A607" s="50"/>
      <c r="B607" s="50"/>
      <c r="C607" s="50"/>
      <c r="D607" s="50"/>
      <c r="E607" s="50"/>
      <c r="F607" s="50"/>
      <c r="G607" s="50"/>
      <c r="H607" s="50"/>
      <c r="I607" s="50"/>
      <c r="J607" s="50"/>
      <c r="K607" s="50"/>
      <c r="L607" s="50"/>
      <c r="M607" s="107"/>
      <c r="N607" s="107"/>
      <c r="O607" s="50"/>
      <c r="P607" s="52"/>
      <c r="Q607" s="50"/>
      <c r="R607" s="51"/>
      <c r="S607" s="50"/>
      <c r="T607" s="50"/>
      <c r="U607" s="50"/>
    </row>
    <row r="608" ht="12.75" customHeight="1">
      <c r="A608" s="50"/>
      <c r="B608" s="50"/>
      <c r="C608" s="50"/>
      <c r="D608" s="50"/>
      <c r="E608" s="50"/>
      <c r="F608" s="50"/>
      <c r="G608" s="50"/>
      <c r="H608" s="50"/>
      <c r="I608" s="50"/>
      <c r="J608" s="50"/>
      <c r="K608" s="50"/>
      <c r="L608" s="50"/>
      <c r="M608" s="107"/>
      <c r="N608" s="107"/>
      <c r="O608" s="50"/>
      <c r="P608" s="52"/>
      <c r="Q608" s="50"/>
      <c r="R608" s="51"/>
      <c r="S608" s="50"/>
      <c r="T608" s="50"/>
      <c r="U608" s="50"/>
    </row>
    <row r="609" ht="12.75" customHeight="1">
      <c r="A609" s="50"/>
      <c r="B609" s="50"/>
      <c r="C609" s="50"/>
      <c r="D609" s="50"/>
      <c r="E609" s="50"/>
      <c r="F609" s="50"/>
      <c r="G609" s="50"/>
      <c r="H609" s="50"/>
      <c r="I609" s="50"/>
      <c r="J609" s="50"/>
      <c r="K609" s="50"/>
      <c r="L609" s="50"/>
      <c r="M609" s="107"/>
      <c r="N609" s="107"/>
      <c r="O609" s="50"/>
      <c r="P609" s="52"/>
      <c r="Q609" s="50"/>
      <c r="R609" s="51"/>
      <c r="S609" s="50"/>
      <c r="T609" s="50"/>
      <c r="U609" s="50"/>
    </row>
    <row r="610" ht="12.75" customHeight="1">
      <c r="A610" s="50"/>
      <c r="B610" s="50"/>
      <c r="C610" s="50"/>
      <c r="D610" s="50"/>
      <c r="E610" s="50"/>
      <c r="F610" s="50"/>
      <c r="G610" s="50"/>
      <c r="H610" s="50"/>
      <c r="I610" s="50"/>
      <c r="J610" s="50"/>
      <c r="K610" s="50"/>
      <c r="L610" s="50"/>
      <c r="M610" s="107"/>
      <c r="N610" s="107"/>
      <c r="O610" s="50"/>
      <c r="P610" s="52"/>
      <c r="Q610" s="50"/>
      <c r="R610" s="51"/>
      <c r="S610" s="50"/>
      <c r="T610" s="50"/>
      <c r="U610" s="50"/>
    </row>
    <row r="611" ht="12.75" customHeight="1">
      <c r="A611" s="50"/>
      <c r="B611" s="50"/>
      <c r="C611" s="50"/>
      <c r="D611" s="50"/>
      <c r="E611" s="50"/>
      <c r="F611" s="50"/>
      <c r="G611" s="50"/>
      <c r="H611" s="50"/>
      <c r="I611" s="50"/>
      <c r="J611" s="50"/>
      <c r="K611" s="50"/>
      <c r="L611" s="50"/>
      <c r="M611" s="107"/>
      <c r="N611" s="107"/>
      <c r="O611" s="50"/>
      <c r="P611" s="52"/>
      <c r="Q611" s="50"/>
      <c r="R611" s="51"/>
      <c r="S611" s="50"/>
      <c r="T611" s="50"/>
      <c r="U611" s="50"/>
    </row>
    <row r="612" ht="12.75" customHeight="1">
      <c r="A612" s="50"/>
      <c r="B612" s="50"/>
      <c r="C612" s="50"/>
      <c r="D612" s="50"/>
      <c r="E612" s="50"/>
      <c r="F612" s="50"/>
      <c r="G612" s="50"/>
      <c r="H612" s="50"/>
      <c r="I612" s="50"/>
      <c r="J612" s="50"/>
      <c r="K612" s="50"/>
      <c r="L612" s="50"/>
      <c r="M612" s="107"/>
      <c r="N612" s="107"/>
      <c r="O612" s="50"/>
      <c r="P612" s="52"/>
      <c r="Q612" s="50"/>
      <c r="R612" s="51"/>
      <c r="S612" s="50"/>
      <c r="T612" s="50"/>
      <c r="U612" s="50"/>
    </row>
    <row r="613" ht="12.75" customHeight="1">
      <c r="A613" s="50"/>
      <c r="B613" s="50"/>
      <c r="C613" s="50"/>
      <c r="D613" s="50"/>
      <c r="E613" s="50"/>
      <c r="F613" s="50"/>
      <c r="G613" s="50"/>
      <c r="H613" s="50"/>
      <c r="I613" s="50"/>
      <c r="J613" s="50"/>
      <c r="K613" s="50"/>
      <c r="L613" s="50"/>
      <c r="M613" s="107"/>
      <c r="N613" s="107"/>
      <c r="O613" s="50"/>
      <c r="P613" s="52"/>
      <c r="Q613" s="50"/>
      <c r="R613" s="51"/>
      <c r="S613" s="50"/>
      <c r="T613" s="50"/>
      <c r="U613" s="50"/>
    </row>
    <row r="614" ht="12.75" customHeight="1">
      <c r="A614" s="50"/>
      <c r="B614" s="50"/>
      <c r="C614" s="50"/>
      <c r="D614" s="50"/>
      <c r="E614" s="50"/>
      <c r="F614" s="50"/>
      <c r="G614" s="50"/>
      <c r="H614" s="50"/>
      <c r="I614" s="50"/>
      <c r="J614" s="50"/>
      <c r="K614" s="50"/>
      <c r="L614" s="50"/>
      <c r="M614" s="107"/>
      <c r="N614" s="107"/>
      <c r="O614" s="50"/>
      <c r="P614" s="52"/>
      <c r="Q614" s="50"/>
      <c r="R614" s="51"/>
      <c r="S614" s="50"/>
      <c r="T614" s="50"/>
      <c r="U614" s="50"/>
    </row>
    <row r="615" ht="12.75" customHeight="1">
      <c r="A615" s="50"/>
      <c r="B615" s="50"/>
      <c r="C615" s="50"/>
      <c r="D615" s="50"/>
      <c r="E615" s="50"/>
      <c r="F615" s="50"/>
      <c r="G615" s="50"/>
      <c r="H615" s="50"/>
      <c r="I615" s="50"/>
      <c r="J615" s="50"/>
      <c r="K615" s="50"/>
      <c r="L615" s="50"/>
      <c r="M615" s="107"/>
      <c r="N615" s="107"/>
      <c r="O615" s="50"/>
      <c r="P615" s="52"/>
      <c r="Q615" s="50"/>
      <c r="R615" s="51"/>
      <c r="S615" s="50"/>
      <c r="T615" s="50"/>
      <c r="U615" s="50"/>
    </row>
    <row r="616" ht="12.75" customHeight="1">
      <c r="A616" s="50"/>
      <c r="B616" s="50"/>
      <c r="C616" s="50"/>
      <c r="D616" s="50"/>
      <c r="E616" s="50"/>
      <c r="F616" s="50"/>
      <c r="G616" s="50"/>
      <c r="H616" s="50"/>
      <c r="I616" s="50"/>
      <c r="J616" s="50"/>
      <c r="K616" s="50"/>
      <c r="L616" s="50"/>
      <c r="M616" s="107"/>
      <c r="N616" s="107"/>
      <c r="O616" s="50"/>
      <c r="P616" s="52"/>
      <c r="Q616" s="50"/>
      <c r="R616" s="51"/>
      <c r="S616" s="50"/>
      <c r="T616" s="50"/>
      <c r="U616" s="50"/>
    </row>
    <row r="617" ht="12.75" customHeight="1">
      <c r="A617" s="50"/>
      <c r="B617" s="50"/>
      <c r="C617" s="50"/>
      <c r="D617" s="50"/>
      <c r="E617" s="50"/>
      <c r="F617" s="50"/>
      <c r="G617" s="50"/>
      <c r="H617" s="50"/>
      <c r="I617" s="50"/>
      <c r="J617" s="50"/>
      <c r="K617" s="50"/>
      <c r="L617" s="50"/>
      <c r="M617" s="107"/>
      <c r="N617" s="107"/>
      <c r="O617" s="50"/>
      <c r="P617" s="52"/>
      <c r="Q617" s="50"/>
      <c r="R617" s="51"/>
      <c r="S617" s="50"/>
      <c r="T617" s="50"/>
      <c r="U617" s="50"/>
    </row>
    <row r="618" ht="12.75" customHeight="1">
      <c r="A618" s="50"/>
      <c r="B618" s="50"/>
      <c r="C618" s="50"/>
      <c r="D618" s="50"/>
      <c r="E618" s="50"/>
      <c r="F618" s="50"/>
      <c r="G618" s="50"/>
      <c r="H618" s="50"/>
      <c r="I618" s="50"/>
      <c r="J618" s="50"/>
      <c r="K618" s="50"/>
      <c r="L618" s="50"/>
      <c r="M618" s="107"/>
      <c r="N618" s="107"/>
      <c r="O618" s="50"/>
      <c r="P618" s="52"/>
      <c r="Q618" s="50"/>
      <c r="R618" s="51"/>
      <c r="S618" s="50"/>
      <c r="T618" s="50"/>
      <c r="U618" s="50"/>
    </row>
    <row r="619" ht="12.75" customHeight="1">
      <c r="A619" s="50"/>
      <c r="B619" s="50"/>
      <c r="C619" s="50"/>
      <c r="D619" s="50"/>
      <c r="E619" s="50"/>
      <c r="F619" s="50"/>
      <c r="G619" s="50"/>
      <c r="H619" s="50"/>
      <c r="I619" s="50"/>
      <c r="J619" s="50"/>
      <c r="K619" s="50"/>
      <c r="L619" s="50"/>
      <c r="M619" s="107"/>
      <c r="N619" s="107"/>
      <c r="O619" s="50"/>
      <c r="P619" s="52"/>
      <c r="Q619" s="50"/>
      <c r="R619" s="51"/>
      <c r="S619" s="50"/>
      <c r="T619" s="50"/>
      <c r="U619" s="50"/>
    </row>
    <row r="620" ht="12.75" customHeight="1">
      <c r="A620" s="50"/>
      <c r="B620" s="50"/>
      <c r="C620" s="50"/>
      <c r="D620" s="50"/>
      <c r="E620" s="50"/>
      <c r="F620" s="50"/>
      <c r="G620" s="50"/>
      <c r="H620" s="50"/>
      <c r="I620" s="50"/>
      <c r="J620" s="50"/>
      <c r="K620" s="50"/>
      <c r="L620" s="50"/>
      <c r="M620" s="107"/>
      <c r="N620" s="107"/>
      <c r="O620" s="50"/>
      <c r="P620" s="52"/>
      <c r="Q620" s="50"/>
      <c r="R620" s="51"/>
      <c r="S620" s="50"/>
      <c r="T620" s="50"/>
      <c r="U620" s="50"/>
    </row>
    <row r="621" ht="12.75" customHeight="1">
      <c r="A621" s="50"/>
      <c r="B621" s="50"/>
      <c r="C621" s="50"/>
      <c r="D621" s="50"/>
      <c r="E621" s="50"/>
      <c r="F621" s="50"/>
      <c r="G621" s="50"/>
      <c r="H621" s="50"/>
      <c r="I621" s="50"/>
      <c r="J621" s="50"/>
      <c r="K621" s="50"/>
      <c r="L621" s="50"/>
      <c r="M621" s="107"/>
      <c r="N621" s="107"/>
      <c r="O621" s="50"/>
      <c r="P621" s="52"/>
      <c r="Q621" s="50"/>
      <c r="R621" s="51"/>
      <c r="S621" s="50"/>
      <c r="T621" s="50"/>
      <c r="U621" s="50"/>
    </row>
    <row r="622" ht="12.75" customHeight="1">
      <c r="A622" s="50"/>
      <c r="B622" s="50"/>
      <c r="C622" s="50"/>
      <c r="D622" s="50"/>
      <c r="E622" s="50"/>
      <c r="F622" s="50"/>
      <c r="G622" s="50"/>
      <c r="H622" s="50"/>
      <c r="I622" s="50"/>
      <c r="J622" s="50"/>
      <c r="K622" s="50"/>
      <c r="L622" s="50"/>
      <c r="M622" s="107"/>
      <c r="N622" s="107"/>
      <c r="O622" s="50"/>
      <c r="P622" s="52"/>
      <c r="Q622" s="50"/>
      <c r="R622" s="51"/>
      <c r="S622" s="50"/>
      <c r="T622" s="50"/>
      <c r="U622" s="50"/>
    </row>
    <row r="623" ht="12.75" customHeight="1">
      <c r="A623" s="50"/>
      <c r="B623" s="50"/>
      <c r="C623" s="50"/>
      <c r="D623" s="50"/>
      <c r="E623" s="50"/>
      <c r="F623" s="50"/>
      <c r="G623" s="50"/>
      <c r="H623" s="50"/>
      <c r="I623" s="50"/>
      <c r="J623" s="50"/>
      <c r="K623" s="50"/>
      <c r="L623" s="50"/>
      <c r="M623" s="107"/>
      <c r="N623" s="107"/>
      <c r="O623" s="50"/>
      <c r="P623" s="52"/>
      <c r="Q623" s="50"/>
      <c r="R623" s="51"/>
      <c r="S623" s="50"/>
      <c r="T623" s="50"/>
      <c r="U623" s="50"/>
    </row>
    <row r="624" ht="12.75" customHeight="1">
      <c r="A624" s="50"/>
      <c r="B624" s="50"/>
      <c r="C624" s="50"/>
      <c r="D624" s="50"/>
      <c r="E624" s="50"/>
      <c r="F624" s="50"/>
      <c r="G624" s="50"/>
      <c r="H624" s="50"/>
      <c r="I624" s="50"/>
      <c r="J624" s="50"/>
      <c r="K624" s="50"/>
      <c r="L624" s="50"/>
      <c r="M624" s="107"/>
      <c r="N624" s="107"/>
      <c r="O624" s="50"/>
      <c r="P624" s="52"/>
      <c r="Q624" s="50"/>
      <c r="R624" s="51"/>
      <c r="S624" s="50"/>
      <c r="T624" s="50"/>
      <c r="U624" s="50"/>
    </row>
    <row r="625" ht="12.75" customHeight="1">
      <c r="A625" s="50"/>
      <c r="B625" s="50"/>
      <c r="C625" s="50"/>
      <c r="D625" s="50"/>
      <c r="E625" s="50"/>
      <c r="F625" s="50"/>
      <c r="G625" s="50"/>
      <c r="H625" s="50"/>
      <c r="I625" s="50"/>
      <c r="J625" s="50"/>
      <c r="K625" s="50"/>
      <c r="L625" s="50"/>
      <c r="M625" s="107"/>
      <c r="N625" s="107"/>
      <c r="O625" s="50"/>
      <c r="P625" s="52"/>
      <c r="Q625" s="50"/>
      <c r="R625" s="51"/>
      <c r="S625" s="50"/>
      <c r="T625" s="50"/>
      <c r="U625" s="50"/>
    </row>
    <row r="626" ht="12.75" customHeight="1">
      <c r="A626" s="50"/>
      <c r="B626" s="50"/>
      <c r="C626" s="50"/>
      <c r="D626" s="50"/>
      <c r="E626" s="50"/>
      <c r="F626" s="50"/>
      <c r="G626" s="50"/>
      <c r="H626" s="50"/>
      <c r="I626" s="50"/>
      <c r="J626" s="50"/>
      <c r="K626" s="50"/>
      <c r="L626" s="50"/>
      <c r="M626" s="107"/>
      <c r="N626" s="107"/>
      <c r="O626" s="50"/>
      <c r="P626" s="52"/>
      <c r="Q626" s="50"/>
      <c r="R626" s="51"/>
      <c r="S626" s="50"/>
      <c r="T626" s="50"/>
      <c r="U626" s="50"/>
    </row>
    <row r="627" ht="12.75" customHeight="1">
      <c r="A627" s="50"/>
      <c r="B627" s="50"/>
      <c r="C627" s="50"/>
      <c r="D627" s="50"/>
      <c r="E627" s="50"/>
      <c r="F627" s="50"/>
      <c r="G627" s="50"/>
      <c r="H627" s="50"/>
      <c r="I627" s="50"/>
      <c r="J627" s="50"/>
      <c r="K627" s="50"/>
      <c r="L627" s="50"/>
      <c r="M627" s="107"/>
      <c r="N627" s="107"/>
      <c r="O627" s="50"/>
      <c r="P627" s="52"/>
      <c r="Q627" s="50"/>
      <c r="R627" s="51"/>
      <c r="S627" s="50"/>
      <c r="T627" s="50"/>
      <c r="U627" s="50"/>
    </row>
    <row r="628" ht="12.75" customHeight="1">
      <c r="A628" s="50"/>
      <c r="B628" s="50"/>
      <c r="C628" s="50"/>
      <c r="D628" s="50"/>
      <c r="E628" s="50"/>
      <c r="F628" s="50"/>
      <c r="G628" s="50"/>
      <c r="H628" s="50"/>
      <c r="I628" s="50"/>
      <c r="J628" s="50"/>
      <c r="K628" s="50"/>
      <c r="L628" s="50"/>
      <c r="M628" s="107"/>
      <c r="N628" s="107"/>
      <c r="O628" s="50"/>
      <c r="P628" s="52"/>
      <c r="Q628" s="50"/>
      <c r="R628" s="51"/>
      <c r="S628" s="50"/>
      <c r="T628" s="50"/>
      <c r="U628" s="50"/>
    </row>
    <row r="629" ht="12.75" customHeight="1">
      <c r="A629" s="50"/>
      <c r="B629" s="50"/>
      <c r="C629" s="50"/>
      <c r="D629" s="50"/>
      <c r="E629" s="50"/>
      <c r="F629" s="50"/>
      <c r="G629" s="50"/>
      <c r="H629" s="50"/>
      <c r="I629" s="50"/>
      <c r="J629" s="50"/>
      <c r="K629" s="50"/>
      <c r="L629" s="50"/>
      <c r="M629" s="107"/>
      <c r="N629" s="107"/>
      <c r="O629" s="50"/>
      <c r="P629" s="52"/>
      <c r="Q629" s="50"/>
      <c r="R629" s="51"/>
      <c r="S629" s="50"/>
      <c r="T629" s="50"/>
      <c r="U629" s="50"/>
    </row>
    <row r="630" ht="12.75" customHeight="1">
      <c r="A630" s="50"/>
      <c r="B630" s="50"/>
      <c r="C630" s="50"/>
      <c r="D630" s="50"/>
      <c r="E630" s="50"/>
      <c r="F630" s="50"/>
      <c r="G630" s="50"/>
      <c r="H630" s="50"/>
      <c r="I630" s="50"/>
      <c r="J630" s="50"/>
      <c r="K630" s="50"/>
      <c r="L630" s="50"/>
      <c r="M630" s="107"/>
      <c r="N630" s="107"/>
      <c r="O630" s="50"/>
      <c r="P630" s="52"/>
      <c r="Q630" s="50"/>
      <c r="R630" s="51"/>
      <c r="S630" s="50"/>
      <c r="T630" s="50"/>
      <c r="U630" s="50"/>
    </row>
    <row r="631" ht="12.75" customHeight="1">
      <c r="A631" s="50"/>
      <c r="B631" s="50"/>
      <c r="C631" s="50"/>
      <c r="D631" s="50"/>
      <c r="E631" s="50"/>
      <c r="F631" s="50"/>
      <c r="G631" s="50"/>
      <c r="H631" s="50"/>
      <c r="I631" s="50"/>
      <c r="J631" s="50"/>
      <c r="K631" s="50"/>
      <c r="L631" s="50"/>
      <c r="M631" s="107"/>
      <c r="N631" s="107"/>
      <c r="O631" s="50"/>
      <c r="P631" s="52"/>
      <c r="Q631" s="50"/>
      <c r="R631" s="51"/>
      <c r="S631" s="50"/>
      <c r="T631" s="50"/>
      <c r="U631" s="50"/>
    </row>
    <row r="632" ht="12.75" customHeight="1">
      <c r="A632" s="50"/>
      <c r="B632" s="50"/>
      <c r="C632" s="50"/>
      <c r="D632" s="50"/>
      <c r="E632" s="50"/>
      <c r="F632" s="50"/>
      <c r="G632" s="50"/>
      <c r="H632" s="50"/>
      <c r="I632" s="50"/>
      <c r="J632" s="50"/>
      <c r="K632" s="50"/>
      <c r="L632" s="50"/>
      <c r="M632" s="107"/>
      <c r="N632" s="107"/>
      <c r="O632" s="50"/>
      <c r="P632" s="52"/>
      <c r="Q632" s="50"/>
      <c r="R632" s="51"/>
      <c r="S632" s="50"/>
      <c r="T632" s="50"/>
      <c r="U632" s="50"/>
    </row>
    <row r="633" ht="12.75" customHeight="1">
      <c r="A633" s="50"/>
      <c r="B633" s="50"/>
      <c r="C633" s="50"/>
      <c r="D633" s="50"/>
      <c r="E633" s="50"/>
      <c r="F633" s="50"/>
      <c r="G633" s="50"/>
      <c r="H633" s="50"/>
      <c r="I633" s="50"/>
      <c r="J633" s="50"/>
      <c r="K633" s="50"/>
      <c r="L633" s="50"/>
      <c r="M633" s="107"/>
      <c r="N633" s="107"/>
      <c r="O633" s="50"/>
      <c r="P633" s="52"/>
      <c r="Q633" s="50"/>
      <c r="R633" s="51"/>
      <c r="S633" s="50"/>
      <c r="T633" s="50"/>
      <c r="U633" s="50"/>
    </row>
    <row r="634" ht="12.75" customHeight="1">
      <c r="A634" s="50"/>
      <c r="B634" s="50"/>
      <c r="C634" s="50"/>
      <c r="D634" s="50"/>
      <c r="E634" s="50"/>
      <c r="F634" s="50"/>
      <c r="G634" s="50"/>
      <c r="H634" s="50"/>
      <c r="I634" s="50"/>
      <c r="J634" s="50"/>
      <c r="K634" s="50"/>
      <c r="L634" s="50"/>
      <c r="M634" s="107"/>
      <c r="N634" s="107"/>
      <c r="O634" s="50"/>
      <c r="P634" s="52"/>
      <c r="Q634" s="50"/>
      <c r="R634" s="51"/>
      <c r="S634" s="50"/>
      <c r="T634" s="50"/>
      <c r="U634" s="50"/>
    </row>
    <row r="635" ht="12.75" customHeight="1">
      <c r="A635" s="50"/>
      <c r="B635" s="50"/>
      <c r="C635" s="50"/>
      <c r="D635" s="50"/>
      <c r="E635" s="50"/>
      <c r="F635" s="50"/>
      <c r="G635" s="50"/>
      <c r="H635" s="50"/>
      <c r="I635" s="50"/>
      <c r="J635" s="50"/>
      <c r="K635" s="50"/>
      <c r="L635" s="50"/>
      <c r="M635" s="107"/>
      <c r="N635" s="107"/>
      <c r="O635" s="50"/>
      <c r="P635" s="52"/>
      <c r="Q635" s="50"/>
      <c r="R635" s="51"/>
      <c r="S635" s="50"/>
      <c r="T635" s="50"/>
      <c r="U635" s="50"/>
    </row>
    <row r="636" ht="12.75" customHeight="1">
      <c r="A636" s="50"/>
      <c r="B636" s="50"/>
      <c r="C636" s="50"/>
      <c r="D636" s="50"/>
      <c r="E636" s="50"/>
      <c r="F636" s="50"/>
      <c r="G636" s="50"/>
      <c r="H636" s="50"/>
      <c r="I636" s="50"/>
      <c r="J636" s="50"/>
      <c r="K636" s="50"/>
      <c r="L636" s="50"/>
      <c r="M636" s="107"/>
      <c r="N636" s="107"/>
      <c r="O636" s="50"/>
      <c r="P636" s="52"/>
      <c r="Q636" s="50"/>
      <c r="R636" s="51"/>
      <c r="S636" s="50"/>
      <c r="T636" s="50"/>
      <c r="U636" s="50"/>
    </row>
    <row r="637" ht="12.75" customHeight="1">
      <c r="A637" s="50"/>
      <c r="B637" s="50"/>
      <c r="C637" s="50"/>
      <c r="D637" s="50"/>
      <c r="E637" s="50"/>
      <c r="F637" s="50"/>
      <c r="G637" s="50"/>
      <c r="H637" s="50"/>
      <c r="I637" s="50"/>
      <c r="J637" s="50"/>
      <c r="K637" s="50"/>
      <c r="L637" s="50"/>
      <c r="M637" s="107"/>
      <c r="N637" s="107"/>
      <c r="O637" s="50"/>
      <c r="P637" s="52"/>
      <c r="Q637" s="50"/>
      <c r="R637" s="51"/>
      <c r="S637" s="50"/>
      <c r="T637" s="50"/>
      <c r="U637" s="50"/>
    </row>
    <row r="638" ht="12.75" customHeight="1">
      <c r="A638" s="50"/>
      <c r="B638" s="50"/>
      <c r="C638" s="50"/>
      <c r="D638" s="50"/>
      <c r="E638" s="50"/>
      <c r="F638" s="50"/>
      <c r="G638" s="50"/>
      <c r="H638" s="50"/>
      <c r="I638" s="50"/>
      <c r="J638" s="50"/>
      <c r="K638" s="50"/>
      <c r="L638" s="50"/>
      <c r="M638" s="107"/>
      <c r="N638" s="107"/>
      <c r="O638" s="50"/>
      <c r="P638" s="52"/>
      <c r="Q638" s="50"/>
      <c r="R638" s="51"/>
      <c r="S638" s="50"/>
      <c r="T638" s="50"/>
      <c r="U638" s="50"/>
    </row>
    <row r="639" ht="12.75" customHeight="1">
      <c r="A639" s="50"/>
      <c r="B639" s="50"/>
      <c r="C639" s="50"/>
      <c r="D639" s="50"/>
      <c r="E639" s="50"/>
      <c r="F639" s="50"/>
      <c r="G639" s="50"/>
      <c r="H639" s="50"/>
      <c r="I639" s="50"/>
      <c r="J639" s="50"/>
      <c r="K639" s="50"/>
      <c r="L639" s="50"/>
      <c r="M639" s="107"/>
      <c r="N639" s="107"/>
      <c r="O639" s="50"/>
      <c r="P639" s="52"/>
      <c r="Q639" s="50"/>
      <c r="R639" s="51"/>
      <c r="S639" s="50"/>
      <c r="T639" s="50"/>
      <c r="U639" s="50"/>
    </row>
    <row r="640" ht="12.75" customHeight="1">
      <c r="A640" s="50"/>
      <c r="B640" s="50"/>
      <c r="C640" s="50"/>
      <c r="D640" s="50"/>
      <c r="E640" s="50"/>
      <c r="F640" s="50"/>
      <c r="G640" s="50"/>
      <c r="H640" s="50"/>
      <c r="I640" s="50"/>
      <c r="J640" s="50"/>
      <c r="K640" s="50"/>
      <c r="L640" s="50"/>
      <c r="M640" s="107"/>
      <c r="N640" s="107"/>
      <c r="O640" s="50"/>
      <c r="P640" s="52"/>
      <c r="Q640" s="50"/>
      <c r="R640" s="51"/>
      <c r="S640" s="50"/>
      <c r="T640" s="50"/>
      <c r="U640" s="50"/>
    </row>
    <row r="641" ht="12.75" customHeight="1">
      <c r="A641" s="50"/>
      <c r="B641" s="50"/>
      <c r="C641" s="50"/>
      <c r="D641" s="50"/>
      <c r="E641" s="50"/>
      <c r="F641" s="50"/>
      <c r="G641" s="50"/>
      <c r="H641" s="50"/>
      <c r="I641" s="50"/>
      <c r="J641" s="50"/>
      <c r="K641" s="50"/>
      <c r="L641" s="50"/>
      <c r="M641" s="107"/>
      <c r="N641" s="107"/>
      <c r="O641" s="50"/>
      <c r="P641" s="52"/>
      <c r="Q641" s="50"/>
      <c r="R641" s="51"/>
      <c r="S641" s="50"/>
      <c r="T641" s="50"/>
      <c r="U641" s="50"/>
    </row>
    <row r="642" ht="12.75" customHeight="1">
      <c r="A642" s="50"/>
      <c r="B642" s="50"/>
      <c r="C642" s="50"/>
      <c r="D642" s="50"/>
      <c r="E642" s="50"/>
      <c r="F642" s="50"/>
      <c r="G642" s="50"/>
      <c r="H642" s="50"/>
      <c r="I642" s="50"/>
      <c r="J642" s="50"/>
      <c r="K642" s="50"/>
      <c r="L642" s="50"/>
      <c r="M642" s="107"/>
      <c r="N642" s="107"/>
      <c r="O642" s="50"/>
      <c r="P642" s="52"/>
      <c r="Q642" s="50"/>
      <c r="R642" s="51"/>
      <c r="S642" s="50"/>
      <c r="T642" s="50"/>
      <c r="U642" s="50"/>
    </row>
    <row r="643" ht="12.75" customHeight="1">
      <c r="A643" s="50"/>
      <c r="B643" s="50"/>
      <c r="C643" s="50"/>
      <c r="D643" s="50"/>
      <c r="E643" s="50"/>
      <c r="F643" s="50"/>
      <c r="G643" s="50"/>
      <c r="H643" s="50"/>
      <c r="I643" s="50"/>
      <c r="J643" s="50"/>
      <c r="K643" s="50"/>
      <c r="L643" s="50"/>
      <c r="M643" s="107"/>
      <c r="N643" s="107"/>
      <c r="O643" s="50"/>
      <c r="P643" s="52"/>
      <c r="Q643" s="50"/>
      <c r="R643" s="51"/>
      <c r="S643" s="50"/>
      <c r="T643" s="50"/>
      <c r="U643" s="50"/>
    </row>
    <row r="644" ht="12.75" customHeight="1">
      <c r="A644" s="50"/>
      <c r="B644" s="50"/>
      <c r="C644" s="50"/>
      <c r="D644" s="50"/>
      <c r="E644" s="50"/>
      <c r="F644" s="50"/>
      <c r="G644" s="50"/>
      <c r="H644" s="50"/>
      <c r="I644" s="50"/>
      <c r="J644" s="50"/>
      <c r="K644" s="50"/>
      <c r="L644" s="50"/>
      <c r="M644" s="107"/>
      <c r="N644" s="107"/>
      <c r="O644" s="50"/>
      <c r="P644" s="52"/>
      <c r="Q644" s="50"/>
      <c r="R644" s="51"/>
      <c r="S644" s="50"/>
      <c r="T644" s="50"/>
      <c r="U644" s="50"/>
    </row>
    <row r="645" ht="12.75" customHeight="1">
      <c r="A645" s="50"/>
      <c r="B645" s="50"/>
      <c r="C645" s="50"/>
      <c r="D645" s="50"/>
      <c r="E645" s="50"/>
      <c r="F645" s="50"/>
      <c r="G645" s="50"/>
      <c r="H645" s="50"/>
      <c r="I645" s="50"/>
      <c r="J645" s="50"/>
      <c r="K645" s="50"/>
      <c r="L645" s="50"/>
      <c r="M645" s="107"/>
      <c r="N645" s="107"/>
      <c r="O645" s="50"/>
      <c r="P645" s="52"/>
      <c r="Q645" s="50"/>
      <c r="R645" s="51"/>
      <c r="S645" s="50"/>
      <c r="T645" s="50"/>
      <c r="U645" s="50"/>
    </row>
    <row r="646" ht="12.75" customHeight="1">
      <c r="A646" s="50"/>
      <c r="B646" s="50"/>
      <c r="C646" s="50"/>
      <c r="D646" s="50"/>
      <c r="E646" s="50"/>
      <c r="F646" s="50"/>
      <c r="G646" s="50"/>
      <c r="H646" s="50"/>
      <c r="I646" s="50"/>
      <c r="J646" s="50"/>
      <c r="K646" s="50"/>
      <c r="L646" s="50"/>
      <c r="M646" s="107"/>
      <c r="N646" s="107"/>
      <c r="O646" s="50"/>
      <c r="P646" s="52"/>
      <c r="Q646" s="50"/>
      <c r="R646" s="51"/>
      <c r="S646" s="50"/>
      <c r="T646" s="50"/>
      <c r="U646" s="50"/>
    </row>
    <row r="647" ht="12.75" customHeight="1">
      <c r="A647" s="50"/>
      <c r="B647" s="50"/>
      <c r="C647" s="50"/>
      <c r="D647" s="50"/>
      <c r="E647" s="50"/>
      <c r="F647" s="50"/>
      <c r="G647" s="50"/>
      <c r="H647" s="50"/>
      <c r="I647" s="50"/>
      <c r="J647" s="50"/>
      <c r="K647" s="50"/>
      <c r="L647" s="50"/>
      <c r="M647" s="107"/>
      <c r="N647" s="107"/>
      <c r="O647" s="50"/>
      <c r="P647" s="52"/>
      <c r="Q647" s="50"/>
      <c r="R647" s="51"/>
      <c r="S647" s="50"/>
      <c r="T647" s="50"/>
      <c r="U647" s="50"/>
    </row>
    <row r="648" ht="12.75" customHeight="1">
      <c r="A648" s="50"/>
      <c r="B648" s="50"/>
      <c r="C648" s="50"/>
      <c r="D648" s="50"/>
      <c r="E648" s="50"/>
      <c r="F648" s="50"/>
      <c r="G648" s="50"/>
      <c r="H648" s="50"/>
      <c r="I648" s="50"/>
      <c r="J648" s="50"/>
      <c r="K648" s="50"/>
      <c r="L648" s="50"/>
      <c r="M648" s="107"/>
      <c r="N648" s="107"/>
      <c r="O648" s="50"/>
      <c r="P648" s="52"/>
      <c r="Q648" s="50"/>
      <c r="R648" s="51"/>
      <c r="S648" s="50"/>
      <c r="T648" s="50"/>
      <c r="U648" s="50"/>
    </row>
    <row r="649" ht="12.75" customHeight="1">
      <c r="A649" s="50"/>
      <c r="B649" s="50"/>
      <c r="C649" s="50"/>
      <c r="D649" s="50"/>
      <c r="E649" s="50"/>
      <c r="F649" s="50"/>
      <c r="G649" s="50"/>
      <c r="H649" s="50"/>
      <c r="I649" s="50"/>
      <c r="J649" s="50"/>
      <c r="K649" s="50"/>
      <c r="L649" s="50"/>
      <c r="M649" s="107"/>
      <c r="N649" s="107"/>
      <c r="O649" s="50"/>
      <c r="P649" s="52"/>
      <c r="Q649" s="50"/>
      <c r="R649" s="51"/>
      <c r="S649" s="50"/>
      <c r="T649" s="50"/>
      <c r="U649" s="50"/>
    </row>
    <row r="650" ht="12.75" customHeight="1">
      <c r="A650" s="50"/>
      <c r="B650" s="50"/>
      <c r="C650" s="50"/>
      <c r="D650" s="50"/>
      <c r="E650" s="50"/>
      <c r="F650" s="50"/>
      <c r="G650" s="50"/>
      <c r="H650" s="50"/>
      <c r="I650" s="50"/>
      <c r="J650" s="50"/>
      <c r="K650" s="50"/>
      <c r="L650" s="50"/>
      <c r="M650" s="107"/>
      <c r="N650" s="107"/>
      <c r="O650" s="50"/>
      <c r="P650" s="52"/>
      <c r="Q650" s="50"/>
      <c r="R650" s="51"/>
      <c r="S650" s="50"/>
      <c r="T650" s="50"/>
      <c r="U650" s="50"/>
    </row>
    <row r="651" ht="12.75" customHeight="1">
      <c r="A651" s="50"/>
      <c r="B651" s="50"/>
      <c r="C651" s="50"/>
      <c r="D651" s="50"/>
      <c r="E651" s="50"/>
      <c r="F651" s="50"/>
      <c r="G651" s="50"/>
      <c r="H651" s="50"/>
      <c r="I651" s="50"/>
      <c r="J651" s="50"/>
      <c r="K651" s="50"/>
      <c r="L651" s="50"/>
      <c r="M651" s="107"/>
      <c r="N651" s="107"/>
      <c r="O651" s="50"/>
      <c r="P651" s="52"/>
      <c r="Q651" s="50"/>
      <c r="R651" s="51"/>
      <c r="S651" s="50"/>
      <c r="T651" s="50"/>
      <c r="U651" s="50"/>
    </row>
    <row r="652" ht="12.75" customHeight="1">
      <c r="A652" s="50"/>
      <c r="B652" s="50"/>
      <c r="C652" s="50"/>
      <c r="D652" s="50"/>
      <c r="E652" s="50"/>
      <c r="F652" s="50"/>
      <c r="G652" s="50"/>
      <c r="H652" s="50"/>
      <c r="I652" s="50"/>
      <c r="J652" s="50"/>
      <c r="K652" s="50"/>
      <c r="L652" s="50"/>
      <c r="M652" s="107"/>
      <c r="N652" s="107"/>
      <c r="O652" s="50"/>
      <c r="P652" s="52"/>
      <c r="Q652" s="50"/>
      <c r="R652" s="51"/>
      <c r="S652" s="50"/>
      <c r="T652" s="50"/>
      <c r="U652" s="50"/>
    </row>
    <row r="653" ht="12.75" customHeight="1">
      <c r="A653" s="50"/>
      <c r="B653" s="50"/>
      <c r="C653" s="50"/>
      <c r="D653" s="50"/>
      <c r="E653" s="50"/>
      <c r="F653" s="50"/>
      <c r="G653" s="50"/>
      <c r="H653" s="50"/>
      <c r="I653" s="50"/>
      <c r="J653" s="50"/>
      <c r="K653" s="50"/>
      <c r="L653" s="50"/>
      <c r="M653" s="107"/>
      <c r="N653" s="107"/>
      <c r="O653" s="50"/>
      <c r="P653" s="52"/>
      <c r="Q653" s="50"/>
      <c r="R653" s="51"/>
      <c r="S653" s="50"/>
      <c r="T653" s="50"/>
      <c r="U653" s="50"/>
    </row>
    <row r="654" ht="12.75" customHeight="1">
      <c r="A654" s="50"/>
      <c r="B654" s="50"/>
      <c r="C654" s="50"/>
      <c r="D654" s="50"/>
      <c r="E654" s="50"/>
      <c r="F654" s="50"/>
      <c r="G654" s="50"/>
      <c r="H654" s="50"/>
      <c r="I654" s="50"/>
      <c r="J654" s="50"/>
      <c r="K654" s="50"/>
      <c r="L654" s="50"/>
      <c r="M654" s="107"/>
      <c r="N654" s="107"/>
      <c r="O654" s="50"/>
      <c r="P654" s="52"/>
      <c r="Q654" s="50"/>
      <c r="R654" s="51"/>
      <c r="S654" s="50"/>
      <c r="T654" s="50"/>
      <c r="U654" s="50"/>
    </row>
    <row r="655" ht="12.75" customHeight="1">
      <c r="A655" s="50"/>
      <c r="B655" s="50"/>
      <c r="C655" s="50"/>
      <c r="D655" s="50"/>
      <c r="E655" s="50"/>
      <c r="F655" s="50"/>
      <c r="G655" s="50"/>
      <c r="H655" s="50"/>
      <c r="I655" s="50"/>
      <c r="J655" s="50"/>
      <c r="K655" s="50"/>
      <c r="L655" s="50"/>
      <c r="M655" s="107"/>
      <c r="N655" s="107"/>
      <c r="O655" s="50"/>
      <c r="P655" s="52"/>
      <c r="Q655" s="50"/>
      <c r="R655" s="51"/>
      <c r="S655" s="50"/>
      <c r="T655" s="50"/>
      <c r="U655" s="50"/>
    </row>
    <row r="656" ht="12.75" customHeight="1">
      <c r="A656" s="50"/>
      <c r="B656" s="50"/>
      <c r="C656" s="50"/>
      <c r="D656" s="50"/>
      <c r="E656" s="50"/>
      <c r="F656" s="50"/>
      <c r="G656" s="50"/>
      <c r="H656" s="50"/>
      <c r="I656" s="50"/>
      <c r="J656" s="50"/>
      <c r="K656" s="50"/>
      <c r="L656" s="50"/>
      <c r="M656" s="107"/>
      <c r="N656" s="107"/>
      <c r="O656" s="50"/>
      <c r="P656" s="52"/>
      <c r="Q656" s="50"/>
      <c r="R656" s="51"/>
      <c r="S656" s="50"/>
      <c r="T656" s="50"/>
      <c r="U656" s="50"/>
    </row>
    <row r="657" ht="12.75" customHeight="1">
      <c r="A657" s="50"/>
      <c r="B657" s="50"/>
      <c r="C657" s="50"/>
      <c r="D657" s="50"/>
      <c r="E657" s="50"/>
      <c r="F657" s="50"/>
      <c r="G657" s="50"/>
      <c r="H657" s="50"/>
      <c r="I657" s="50"/>
      <c r="J657" s="50"/>
      <c r="K657" s="50"/>
      <c r="L657" s="50"/>
      <c r="M657" s="107"/>
      <c r="N657" s="107"/>
      <c r="O657" s="50"/>
      <c r="P657" s="52"/>
      <c r="Q657" s="50"/>
      <c r="R657" s="51"/>
      <c r="S657" s="50"/>
      <c r="T657" s="50"/>
      <c r="U657" s="50"/>
    </row>
    <row r="658" ht="12.75" customHeight="1">
      <c r="A658" s="50"/>
      <c r="B658" s="50"/>
      <c r="C658" s="50"/>
      <c r="D658" s="50"/>
      <c r="E658" s="50"/>
      <c r="F658" s="50"/>
      <c r="G658" s="50"/>
      <c r="H658" s="50"/>
      <c r="I658" s="50"/>
      <c r="J658" s="50"/>
      <c r="K658" s="50"/>
      <c r="L658" s="50"/>
      <c r="M658" s="107"/>
      <c r="N658" s="107"/>
      <c r="O658" s="50"/>
      <c r="P658" s="52"/>
      <c r="Q658" s="50"/>
      <c r="R658" s="51"/>
      <c r="S658" s="50"/>
      <c r="T658" s="50"/>
      <c r="U658" s="50"/>
    </row>
    <row r="659" ht="12.75" customHeight="1">
      <c r="A659" s="50"/>
      <c r="B659" s="50"/>
      <c r="C659" s="50"/>
      <c r="D659" s="50"/>
      <c r="E659" s="50"/>
      <c r="F659" s="50"/>
      <c r="G659" s="50"/>
      <c r="H659" s="50"/>
      <c r="I659" s="50"/>
      <c r="J659" s="50"/>
      <c r="K659" s="50"/>
      <c r="L659" s="50"/>
      <c r="M659" s="107"/>
      <c r="N659" s="107"/>
      <c r="O659" s="50"/>
      <c r="P659" s="52"/>
      <c r="Q659" s="50"/>
      <c r="R659" s="51"/>
      <c r="S659" s="50"/>
      <c r="T659" s="50"/>
      <c r="U659" s="50"/>
    </row>
    <row r="660" ht="12.75" customHeight="1">
      <c r="A660" s="50"/>
      <c r="B660" s="50"/>
      <c r="C660" s="50"/>
      <c r="D660" s="50"/>
      <c r="E660" s="50"/>
      <c r="F660" s="50"/>
      <c r="G660" s="50"/>
      <c r="H660" s="50"/>
      <c r="I660" s="50"/>
      <c r="J660" s="50"/>
      <c r="K660" s="50"/>
      <c r="L660" s="50"/>
      <c r="M660" s="107"/>
      <c r="N660" s="107"/>
      <c r="O660" s="50"/>
      <c r="P660" s="52"/>
      <c r="Q660" s="50"/>
      <c r="R660" s="51"/>
      <c r="S660" s="50"/>
      <c r="T660" s="50"/>
      <c r="U660" s="50"/>
    </row>
    <row r="661" ht="12.75" customHeight="1">
      <c r="A661" s="50"/>
      <c r="B661" s="50"/>
      <c r="C661" s="50"/>
      <c r="D661" s="50"/>
      <c r="E661" s="50"/>
      <c r="F661" s="50"/>
      <c r="G661" s="50"/>
      <c r="H661" s="50"/>
      <c r="I661" s="50"/>
      <c r="J661" s="50"/>
      <c r="K661" s="50"/>
      <c r="L661" s="50"/>
      <c r="M661" s="107"/>
      <c r="N661" s="107"/>
      <c r="O661" s="50"/>
      <c r="P661" s="52"/>
      <c r="Q661" s="50"/>
      <c r="R661" s="51"/>
      <c r="S661" s="50"/>
      <c r="T661" s="50"/>
      <c r="U661" s="50"/>
    </row>
    <row r="662" ht="12.75" customHeight="1">
      <c r="A662" s="50"/>
      <c r="B662" s="50"/>
      <c r="C662" s="50"/>
      <c r="D662" s="50"/>
      <c r="E662" s="50"/>
      <c r="F662" s="50"/>
      <c r="G662" s="50"/>
      <c r="H662" s="50"/>
      <c r="I662" s="50"/>
      <c r="J662" s="50"/>
      <c r="K662" s="50"/>
      <c r="L662" s="50"/>
      <c r="M662" s="107"/>
      <c r="N662" s="107"/>
      <c r="O662" s="50"/>
      <c r="P662" s="52"/>
      <c r="Q662" s="50"/>
      <c r="R662" s="51"/>
      <c r="S662" s="50"/>
      <c r="T662" s="50"/>
      <c r="U662" s="50"/>
    </row>
    <row r="663" ht="12.75" customHeight="1">
      <c r="A663" s="50"/>
      <c r="B663" s="50"/>
      <c r="C663" s="50"/>
      <c r="D663" s="50"/>
      <c r="E663" s="50"/>
      <c r="F663" s="50"/>
      <c r="G663" s="50"/>
      <c r="H663" s="50"/>
      <c r="I663" s="50"/>
      <c r="J663" s="50"/>
      <c r="K663" s="50"/>
      <c r="L663" s="50"/>
      <c r="M663" s="107"/>
      <c r="N663" s="107"/>
      <c r="O663" s="50"/>
      <c r="P663" s="52"/>
      <c r="Q663" s="50"/>
      <c r="R663" s="51"/>
      <c r="S663" s="50"/>
      <c r="T663" s="50"/>
      <c r="U663" s="50"/>
    </row>
    <row r="664" ht="12.75" customHeight="1">
      <c r="A664" s="50"/>
      <c r="B664" s="50"/>
      <c r="C664" s="50"/>
      <c r="D664" s="50"/>
      <c r="E664" s="50"/>
      <c r="F664" s="50"/>
      <c r="G664" s="50"/>
      <c r="H664" s="50"/>
      <c r="I664" s="50"/>
      <c r="J664" s="50"/>
      <c r="K664" s="50"/>
      <c r="L664" s="50"/>
      <c r="M664" s="107"/>
      <c r="N664" s="107"/>
      <c r="O664" s="50"/>
      <c r="P664" s="52"/>
      <c r="Q664" s="50"/>
      <c r="R664" s="51"/>
      <c r="S664" s="50"/>
      <c r="T664" s="50"/>
      <c r="U664" s="50"/>
    </row>
    <row r="665" ht="12.75" customHeight="1">
      <c r="A665" s="50"/>
      <c r="B665" s="50"/>
      <c r="C665" s="50"/>
      <c r="D665" s="50"/>
      <c r="E665" s="50"/>
      <c r="F665" s="50"/>
      <c r="G665" s="50"/>
      <c r="H665" s="50"/>
      <c r="I665" s="50"/>
      <c r="J665" s="50"/>
      <c r="K665" s="50"/>
      <c r="L665" s="50"/>
      <c r="M665" s="107"/>
      <c r="N665" s="107"/>
      <c r="O665" s="50"/>
      <c r="P665" s="52"/>
      <c r="Q665" s="50"/>
      <c r="R665" s="51"/>
      <c r="S665" s="50"/>
      <c r="T665" s="50"/>
      <c r="U665" s="50"/>
    </row>
    <row r="666" ht="12.75" customHeight="1">
      <c r="A666" s="50"/>
      <c r="B666" s="50"/>
      <c r="C666" s="50"/>
      <c r="D666" s="50"/>
      <c r="E666" s="50"/>
      <c r="F666" s="50"/>
      <c r="G666" s="50"/>
      <c r="H666" s="50"/>
      <c r="I666" s="50"/>
      <c r="J666" s="50"/>
      <c r="K666" s="50"/>
      <c r="L666" s="50"/>
      <c r="M666" s="107"/>
      <c r="N666" s="107"/>
      <c r="O666" s="50"/>
      <c r="P666" s="52"/>
      <c r="Q666" s="50"/>
      <c r="R666" s="51"/>
      <c r="S666" s="50"/>
      <c r="T666" s="50"/>
      <c r="U666" s="50"/>
    </row>
    <row r="667" ht="12.75" customHeight="1">
      <c r="A667" s="50"/>
      <c r="B667" s="50"/>
      <c r="C667" s="50"/>
      <c r="D667" s="50"/>
      <c r="E667" s="50"/>
      <c r="F667" s="50"/>
      <c r="G667" s="50"/>
      <c r="H667" s="50"/>
      <c r="I667" s="50"/>
      <c r="J667" s="50"/>
      <c r="K667" s="50"/>
      <c r="L667" s="50"/>
      <c r="M667" s="107"/>
      <c r="N667" s="107"/>
      <c r="O667" s="50"/>
      <c r="P667" s="52"/>
      <c r="Q667" s="50"/>
      <c r="R667" s="51"/>
      <c r="S667" s="50"/>
      <c r="T667" s="50"/>
      <c r="U667" s="50"/>
    </row>
    <row r="668" ht="12.75" customHeight="1">
      <c r="A668" s="50"/>
      <c r="B668" s="50"/>
      <c r="C668" s="50"/>
      <c r="D668" s="50"/>
      <c r="E668" s="50"/>
      <c r="F668" s="50"/>
      <c r="G668" s="50"/>
      <c r="H668" s="50"/>
      <c r="I668" s="50"/>
      <c r="J668" s="50"/>
      <c r="K668" s="50"/>
      <c r="L668" s="50"/>
      <c r="M668" s="107"/>
      <c r="N668" s="107"/>
      <c r="O668" s="50"/>
      <c r="P668" s="52"/>
      <c r="Q668" s="50"/>
      <c r="R668" s="51"/>
      <c r="S668" s="50"/>
      <c r="T668" s="50"/>
      <c r="U668" s="50"/>
    </row>
    <row r="669" ht="12.75" customHeight="1">
      <c r="A669" s="50"/>
      <c r="B669" s="50"/>
      <c r="C669" s="50"/>
      <c r="D669" s="50"/>
      <c r="E669" s="50"/>
      <c r="F669" s="50"/>
      <c r="G669" s="50"/>
      <c r="H669" s="50"/>
      <c r="I669" s="50"/>
      <c r="J669" s="50"/>
      <c r="K669" s="50"/>
      <c r="L669" s="50"/>
      <c r="M669" s="107"/>
      <c r="N669" s="107"/>
      <c r="O669" s="50"/>
      <c r="P669" s="52"/>
      <c r="Q669" s="50"/>
      <c r="R669" s="51"/>
      <c r="S669" s="50"/>
      <c r="T669" s="50"/>
      <c r="U669" s="50"/>
    </row>
    <row r="670" ht="12.75" customHeight="1">
      <c r="A670" s="50"/>
      <c r="B670" s="50"/>
      <c r="C670" s="50"/>
      <c r="D670" s="50"/>
      <c r="E670" s="50"/>
      <c r="F670" s="50"/>
      <c r="G670" s="50"/>
      <c r="H670" s="50"/>
      <c r="I670" s="50"/>
      <c r="J670" s="50"/>
      <c r="K670" s="50"/>
      <c r="L670" s="50"/>
      <c r="M670" s="107"/>
      <c r="N670" s="107"/>
      <c r="O670" s="50"/>
      <c r="P670" s="52"/>
      <c r="Q670" s="50"/>
      <c r="R670" s="51"/>
      <c r="S670" s="50"/>
      <c r="T670" s="50"/>
      <c r="U670" s="50"/>
    </row>
    <row r="671" ht="12.75" customHeight="1">
      <c r="A671" s="50"/>
      <c r="B671" s="50"/>
      <c r="C671" s="50"/>
      <c r="D671" s="50"/>
      <c r="E671" s="50"/>
      <c r="F671" s="50"/>
      <c r="G671" s="50"/>
      <c r="H671" s="50"/>
      <c r="I671" s="50"/>
      <c r="J671" s="50"/>
      <c r="K671" s="50"/>
      <c r="L671" s="50"/>
      <c r="M671" s="107"/>
      <c r="N671" s="107"/>
      <c r="O671" s="50"/>
      <c r="P671" s="52"/>
      <c r="Q671" s="50"/>
      <c r="R671" s="51"/>
      <c r="S671" s="50"/>
      <c r="T671" s="50"/>
      <c r="U671" s="50"/>
    </row>
    <row r="672" ht="12.75" customHeight="1">
      <c r="A672" s="50"/>
      <c r="B672" s="50"/>
      <c r="C672" s="50"/>
      <c r="D672" s="50"/>
      <c r="E672" s="50"/>
      <c r="F672" s="50"/>
      <c r="G672" s="50"/>
      <c r="H672" s="50"/>
      <c r="I672" s="50"/>
      <c r="J672" s="50"/>
      <c r="K672" s="50"/>
      <c r="L672" s="50"/>
      <c r="M672" s="107"/>
      <c r="N672" s="107"/>
      <c r="O672" s="50"/>
      <c r="P672" s="52"/>
      <c r="Q672" s="50"/>
      <c r="R672" s="51"/>
      <c r="S672" s="50"/>
      <c r="T672" s="50"/>
      <c r="U672" s="50"/>
    </row>
    <row r="673" ht="12.75" customHeight="1">
      <c r="A673" s="50"/>
      <c r="B673" s="50"/>
      <c r="C673" s="50"/>
      <c r="D673" s="50"/>
      <c r="E673" s="50"/>
      <c r="F673" s="50"/>
      <c r="G673" s="50"/>
      <c r="H673" s="50"/>
      <c r="I673" s="50"/>
      <c r="J673" s="50"/>
      <c r="K673" s="50"/>
      <c r="L673" s="50"/>
      <c r="M673" s="107"/>
      <c r="N673" s="107"/>
      <c r="O673" s="50"/>
      <c r="P673" s="52"/>
      <c r="Q673" s="50"/>
      <c r="R673" s="51"/>
      <c r="S673" s="50"/>
      <c r="T673" s="50"/>
      <c r="U673" s="50"/>
    </row>
    <row r="674" ht="12.75" customHeight="1">
      <c r="A674" s="50"/>
      <c r="B674" s="50"/>
      <c r="C674" s="50"/>
      <c r="D674" s="50"/>
      <c r="E674" s="50"/>
      <c r="F674" s="50"/>
      <c r="G674" s="50"/>
      <c r="H674" s="50"/>
      <c r="I674" s="50"/>
      <c r="J674" s="50"/>
      <c r="K674" s="50"/>
      <c r="L674" s="50"/>
      <c r="M674" s="107"/>
      <c r="N674" s="107"/>
      <c r="O674" s="50"/>
      <c r="P674" s="52"/>
      <c r="Q674" s="50"/>
      <c r="R674" s="51"/>
      <c r="S674" s="50"/>
      <c r="T674" s="50"/>
      <c r="U674" s="50"/>
    </row>
    <row r="675" ht="12.75" customHeight="1">
      <c r="A675" s="50"/>
      <c r="B675" s="50"/>
      <c r="C675" s="50"/>
      <c r="D675" s="50"/>
      <c r="E675" s="50"/>
      <c r="F675" s="50"/>
      <c r="G675" s="50"/>
      <c r="H675" s="50"/>
      <c r="I675" s="50"/>
      <c r="J675" s="50"/>
      <c r="K675" s="50"/>
      <c r="L675" s="50"/>
      <c r="M675" s="107"/>
      <c r="N675" s="107"/>
      <c r="O675" s="50"/>
      <c r="P675" s="52"/>
      <c r="Q675" s="50"/>
      <c r="R675" s="51"/>
      <c r="S675" s="50"/>
      <c r="T675" s="50"/>
      <c r="U675" s="50"/>
    </row>
    <row r="676" ht="12.75" customHeight="1">
      <c r="A676" s="50"/>
      <c r="B676" s="50"/>
      <c r="C676" s="50"/>
      <c r="D676" s="50"/>
      <c r="E676" s="50"/>
      <c r="F676" s="50"/>
      <c r="G676" s="50"/>
      <c r="H676" s="50"/>
      <c r="I676" s="50"/>
      <c r="J676" s="50"/>
      <c r="K676" s="50"/>
      <c r="L676" s="50"/>
      <c r="M676" s="107"/>
      <c r="N676" s="107"/>
      <c r="O676" s="50"/>
      <c r="P676" s="52"/>
      <c r="Q676" s="50"/>
      <c r="R676" s="51"/>
      <c r="S676" s="50"/>
      <c r="T676" s="50"/>
      <c r="U676" s="50"/>
    </row>
    <row r="677" ht="12.75" customHeight="1">
      <c r="A677" s="50"/>
      <c r="B677" s="50"/>
      <c r="C677" s="50"/>
      <c r="D677" s="50"/>
      <c r="E677" s="50"/>
      <c r="F677" s="50"/>
      <c r="G677" s="50"/>
      <c r="H677" s="50"/>
      <c r="I677" s="50"/>
      <c r="J677" s="50"/>
      <c r="K677" s="50"/>
      <c r="L677" s="50"/>
      <c r="M677" s="107"/>
      <c r="N677" s="107"/>
      <c r="O677" s="50"/>
      <c r="P677" s="52"/>
      <c r="Q677" s="50"/>
      <c r="R677" s="51"/>
      <c r="S677" s="50"/>
      <c r="T677" s="50"/>
      <c r="U677" s="50"/>
    </row>
    <row r="678" ht="12.75" customHeight="1">
      <c r="A678" s="50"/>
      <c r="B678" s="50"/>
      <c r="C678" s="50"/>
      <c r="D678" s="50"/>
      <c r="E678" s="50"/>
      <c r="F678" s="50"/>
      <c r="G678" s="50"/>
      <c r="H678" s="50"/>
      <c r="I678" s="50"/>
      <c r="J678" s="50"/>
      <c r="K678" s="50"/>
      <c r="L678" s="50"/>
      <c r="M678" s="107"/>
      <c r="N678" s="107"/>
      <c r="O678" s="50"/>
      <c r="P678" s="52"/>
      <c r="Q678" s="50"/>
      <c r="R678" s="51"/>
      <c r="S678" s="50"/>
      <c r="T678" s="50"/>
      <c r="U678" s="50"/>
    </row>
    <row r="679" ht="12.75" customHeight="1">
      <c r="A679" s="50"/>
      <c r="B679" s="50"/>
      <c r="C679" s="50"/>
      <c r="D679" s="50"/>
      <c r="E679" s="50"/>
      <c r="F679" s="50"/>
      <c r="G679" s="50"/>
      <c r="H679" s="50"/>
      <c r="I679" s="50"/>
      <c r="J679" s="50"/>
      <c r="K679" s="50"/>
      <c r="L679" s="50"/>
      <c r="M679" s="107"/>
      <c r="N679" s="107"/>
      <c r="O679" s="50"/>
      <c r="P679" s="52"/>
      <c r="Q679" s="50"/>
      <c r="R679" s="51"/>
      <c r="S679" s="50"/>
      <c r="T679" s="50"/>
      <c r="U679" s="50"/>
    </row>
    <row r="680" ht="12.75" customHeight="1">
      <c r="A680" s="50"/>
      <c r="B680" s="50"/>
      <c r="C680" s="50"/>
      <c r="D680" s="50"/>
      <c r="E680" s="50"/>
      <c r="F680" s="50"/>
      <c r="G680" s="50"/>
      <c r="H680" s="50"/>
      <c r="I680" s="50"/>
      <c r="J680" s="50"/>
      <c r="K680" s="50"/>
      <c r="L680" s="50"/>
      <c r="M680" s="107"/>
      <c r="N680" s="107"/>
      <c r="O680" s="50"/>
      <c r="P680" s="52"/>
      <c r="Q680" s="50"/>
      <c r="R680" s="51"/>
      <c r="S680" s="50"/>
      <c r="T680" s="50"/>
      <c r="U680" s="50"/>
    </row>
    <row r="681" ht="12.75" customHeight="1">
      <c r="A681" s="50"/>
      <c r="B681" s="50"/>
      <c r="C681" s="50"/>
      <c r="D681" s="50"/>
      <c r="E681" s="50"/>
      <c r="F681" s="50"/>
      <c r="G681" s="50"/>
      <c r="H681" s="50"/>
      <c r="I681" s="50"/>
      <c r="J681" s="50"/>
      <c r="K681" s="50"/>
      <c r="L681" s="50"/>
      <c r="M681" s="107"/>
      <c r="N681" s="107"/>
      <c r="O681" s="50"/>
      <c r="P681" s="52"/>
      <c r="Q681" s="50"/>
      <c r="R681" s="51"/>
      <c r="S681" s="50"/>
      <c r="T681" s="50"/>
      <c r="U681" s="50"/>
    </row>
    <row r="682" ht="12.75" customHeight="1">
      <c r="A682" s="50"/>
      <c r="B682" s="50"/>
      <c r="C682" s="50"/>
      <c r="D682" s="50"/>
      <c r="E682" s="50"/>
      <c r="F682" s="50"/>
      <c r="G682" s="50"/>
      <c r="H682" s="50"/>
      <c r="I682" s="50"/>
      <c r="J682" s="50"/>
      <c r="K682" s="50"/>
      <c r="L682" s="50"/>
      <c r="M682" s="107"/>
      <c r="N682" s="107"/>
      <c r="O682" s="50"/>
      <c r="P682" s="52"/>
      <c r="Q682" s="50"/>
      <c r="R682" s="51"/>
      <c r="S682" s="50"/>
      <c r="T682" s="50"/>
      <c r="U682" s="50"/>
    </row>
    <row r="683" ht="12.75" customHeight="1">
      <c r="A683" s="50"/>
      <c r="B683" s="50"/>
      <c r="C683" s="50"/>
      <c r="D683" s="50"/>
      <c r="E683" s="50"/>
      <c r="F683" s="50"/>
      <c r="G683" s="50"/>
      <c r="H683" s="50"/>
      <c r="I683" s="50"/>
      <c r="J683" s="50"/>
      <c r="K683" s="50"/>
      <c r="L683" s="50"/>
      <c r="M683" s="107"/>
      <c r="N683" s="107"/>
      <c r="O683" s="50"/>
      <c r="P683" s="52"/>
      <c r="Q683" s="50"/>
      <c r="R683" s="51"/>
      <c r="S683" s="50"/>
      <c r="T683" s="50"/>
      <c r="U683" s="50"/>
    </row>
    <row r="684" ht="12.75" customHeight="1">
      <c r="A684" s="50"/>
      <c r="B684" s="50"/>
      <c r="C684" s="50"/>
      <c r="D684" s="50"/>
      <c r="E684" s="50"/>
      <c r="F684" s="50"/>
      <c r="G684" s="50"/>
      <c r="H684" s="50"/>
      <c r="I684" s="50"/>
      <c r="J684" s="50"/>
      <c r="K684" s="50"/>
      <c r="L684" s="50"/>
      <c r="M684" s="107"/>
      <c r="N684" s="107"/>
      <c r="O684" s="50"/>
      <c r="P684" s="52"/>
      <c r="Q684" s="50"/>
      <c r="R684" s="51"/>
      <c r="S684" s="50"/>
      <c r="T684" s="50"/>
      <c r="U684" s="50"/>
    </row>
    <row r="685" ht="12.75" customHeight="1">
      <c r="A685" s="50"/>
      <c r="B685" s="50"/>
      <c r="C685" s="50"/>
      <c r="D685" s="50"/>
      <c r="E685" s="50"/>
      <c r="F685" s="50"/>
      <c r="G685" s="50"/>
      <c r="H685" s="50"/>
      <c r="I685" s="50"/>
      <c r="J685" s="50"/>
      <c r="K685" s="50"/>
      <c r="L685" s="50"/>
      <c r="M685" s="107"/>
      <c r="N685" s="107"/>
      <c r="O685" s="50"/>
      <c r="P685" s="52"/>
      <c r="Q685" s="50"/>
      <c r="R685" s="51"/>
      <c r="S685" s="50"/>
      <c r="T685" s="50"/>
      <c r="U685" s="50"/>
    </row>
    <row r="686" ht="12.75" customHeight="1">
      <c r="A686" s="50"/>
      <c r="B686" s="50"/>
      <c r="C686" s="50"/>
      <c r="D686" s="50"/>
      <c r="E686" s="50"/>
      <c r="F686" s="50"/>
      <c r="G686" s="50"/>
      <c r="H686" s="50"/>
      <c r="I686" s="50"/>
      <c r="J686" s="50"/>
      <c r="K686" s="50"/>
      <c r="L686" s="50"/>
      <c r="M686" s="107"/>
      <c r="N686" s="107"/>
      <c r="O686" s="50"/>
      <c r="P686" s="52"/>
      <c r="Q686" s="50"/>
      <c r="R686" s="51"/>
      <c r="S686" s="50"/>
      <c r="T686" s="50"/>
      <c r="U686" s="50"/>
    </row>
    <row r="687" ht="12.75" customHeight="1">
      <c r="A687" s="50"/>
      <c r="B687" s="50"/>
      <c r="C687" s="50"/>
      <c r="D687" s="50"/>
      <c r="E687" s="50"/>
      <c r="F687" s="50"/>
      <c r="G687" s="50"/>
      <c r="H687" s="50"/>
      <c r="I687" s="50"/>
      <c r="J687" s="50"/>
      <c r="K687" s="50"/>
      <c r="L687" s="50"/>
      <c r="M687" s="107"/>
      <c r="N687" s="107"/>
      <c r="O687" s="50"/>
      <c r="P687" s="52"/>
      <c r="Q687" s="50"/>
      <c r="R687" s="51"/>
      <c r="S687" s="50"/>
      <c r="T687" s="50"/>
      <c r="U687" s="50"/>
    </row>
    <row r="688" ht="12.75" customHeight="1">
      <c r="A688" s="50"/>
      <c r="B688" s="50"/>
      <c r="C688" s="50"/>
      <c r="D688" s="50"/>
      <c r="E688" s="50"/>
      <c r="F688" s="50"/>
      <c r="G688" s="50"/>
      <c r="H688" s="50"/>
      <c r="I688" s="50"/>
      <c r="J688" s="50"/>
      <c r="K688" s="50"/>
      <c r="L688" s="50"/>
      <c r="M688" s="107"/>
      <c r="N688" s="107"/>
      <c r="O688" s="50"/>
      <c r="P688" s="52"/>
      <c r="Q688" s="50"/>
      <c r="R688" s="51"/>
      <c r="S688" s="50"/>
      <c r="T688" s="50"/>
      <c r="U688" s="50"/>
    </row>
    <row r="689" ht="12.75" customHeight="1">
      <c r="A689" s="50"/>
      <c r="B689" s="50"/>
      <c r="C689" s="50"/>
      <c r="D689" s="50"/>
      <c r="E689" s="50"/>
      <c r="F689" s="50"/>
      <c r="G689" s="50"/>
      <c r="H689" s="50"/>
      <c r="I689" s="50"/>
      <c r="J689" s="50"/>
      <c r="K689" s="50"/>
      <c r="L689" s="50"/>
      <c r="M689" s="107"/>
      <c r="N689" s="107"/>
      <c r="O689" s="50"/>
      <c r="P689" s="52"/>
      <c r="Q689" s="50"/>
      <c r="R689" s="51"/>
      <c r="S689" s="50"/>
      <c r="T689" s="50"/>
      <c r="U689" s="50"/>
    </row>
    <row r="690" ht="12.75" customHeight="1">
      <c r="A690" s="50"/>
      <c r="B690" s="50"/>
      <c r="C690" s="50"/>
      <c r="D690" s="50"/>
      <c r="E690" s="50"/>
      <c r="F690" s="50"/>
      <c r="G690" s="50"/>
      <c r="H690" s="50"/>
      <c r="I690" s="50"/>
      <c r="J690" s="50"/>
      <c r="K690" s="50"/>
      <c r="L690" s="50"/>
      <c r="M690" s="107"/>
      <c r="N690" s="107"/>
      <c r="O690" s="50"/>
      <c r="P690" s="52"/>
      <c r="Q690" s="50"/>
      <c r="R690" s="51"/>
      <c r="S690" s="50"/>
      <c r="T690" s="50"/>
      <c r="U690" s="50"/>
    </row>
    <row r="691" ht="12.75" customHeight="1">
      <c r="A691" s="50"/>
      <c r="B691" s="50"/>
      <c r="C691" s="50"/>
      <c r="D691" s="50"/>
      <c r="E691" s="50"/>
      <c r="F691" s="50"/>
      <c r="G691" s="50"/>
      <c r="H691" s="50"/>
      <c r="I691" s="50"/>
      <c r="J691" s="50"/>
      <c r="K691" s="50"/>
      <c r="L691" s="50"/>
      <c r="M691" s="107"/>
      <c r="N691" s="107"/>
      <c r="O691" s="50"/>
      <c r="P691" s="52"/>
      <c r="Q691" s="50"/>
      <c r="R691" s="51"/>
      <c r="S691" s="50"/>
      <c r="T691" s="50"/>
      <c r="U691" s="50"/>
    </row>
    <row r="692" ht="12.75" customHeight="1">
      <c r="A692" s="50"/>
      <c r="B692" s="50"/>
      <c r="C692" s="50"/>
      <c r="D692" s="50"/>
      <c r="E692" s="50"/>
      <c r="F692" s="50"/>
      <c r="G692" s="50"/>
      <c r="H692" s="50"/>
      <c r="I692" s="50"/>
      <c r="J692" s="50"/>
      <c r="K692" s="50"/>
      <c r="L692" s="50"/>
      <c r="M692" s="107"/>
      <c r="N692" s="107"/>
      <c r="O692" s="50"/>
      <c r="P692" s="52"/>
      <c r="Q692" s="50"/>
      <c r="R692" s="51"/>
      <c r="S692" s="50"/>
      <c r="T692" s="50"/>
      <c r="U692" s="50"/>
    </row>
    <row r="693" ht="12.75" customHeight="1">
      <c r="A693" s="50"/>
      <c r="B693" s="50"/>
      <c r="C693" s="50"/>
      <c r="D693" s="50"/>
      <c r="E693" s="50"/>
      <c r="F693" s="50"/>
      <c r="G693" s="50"/>
      <c r="H693" s="50"/>
      <c r="I693" s="50"/>
      <c r="J693" s="50"/>
      <c r="K693" s="50"/>
      <c r="L693" s="50"/>
      <c r="M693" s="107"/>
      <c r="N693" s="107"/>
      <c r="O693" s="50"/>
      <c r="P693" s="52"/>
      <c r="Q693" s="50"/>
      <c r="R693" s="51"/>
      <c r="S693" s="50"/>
      <c r="T693" s="50"/>
      <c r="U693" s="50"/>
    </row>
    <row r="694" ht="12.75" customHeight="1">
      <c r="A694" s="50"/>
      <c r="B694" s="50"/>
      <c r="C694" s="50"/>
      <c r="D694" s="50"/>
      <c r="E694" s="50"/>
      <c r="F694" s="50"/>
      <c r="G694" s="50"/>
      <c r="H694" s="50"/>
      <c r="I694" s="50"/>
      <c r="J694" s="50"/>
      <c r="K694" s="50"/>
      <c r="L694" s="50"/>
      <c r="M694" s="107"/>
      <c r="N694" s="107"/>
      <c r="O694" s="50"/>
      <c r="P694" s="52"/>
      <c r="Q694" s="50"/>
      <c r="R694" s="51"/>
      <c r="S694" s="50"/>
      <c r="T694" s="50"/>
      <c r="U694" s="50"/>
    </row>
    <row r="695" ht="12.75" customHeight="1">
      <c r="A695" s="50"/>
      <c r="B695" s="50"/>
      <c r="C695" s="50"/>
      <c r="D695" s="50"/>
      <c r="E695" s="50"/>
      <c r="F695" s="50"/>
      <c r="G695" s="50"/>
      <c r="H695" s="50"/>
      <c r="I695" s="50"/>
      <c r="J695" s="50"/>
      <c r="K695" s="50"/>
      <c r="L695" s="50"/>
      <c r="M695" s="107"/>
      <c r="N695" s="107"/>
      <c r="O695" s="50"/>
      <c r="P695" s="52"/>
      <c r="Q695" s="50"/>
      <c r="R695" s="51"/>
      <c r="S695" s="50"/>
      <c r="T695" s="50"/>
      <c r="U695" s="50"/>
    </row>
    <row r="696" ht="12.75" customHeight="1">
      <c r="A696" s="50"/>
      <c r="B696" s="50"/>
      <c r="C696" s="50"/>
      <c r="D696" s="50"/>
      <c r="E696" s="50"/>
      <c r="F696" s="50"/>
      <c r="G696" s="50"/>
      <c r="H696" s="50"/>
      <c r="I696" s="50"/>
      <c r="J696" s="50"/>
      <c r="K696" s="50"/>
      <c r="L696" s="50"/>
      <c r="M696" s="107"/>
      <c r="N696" s="107"/>
      <c r="O696" s="50"/>
      <c r="P696" s="52"/>
      <c r="Q696" s="50"/>
      <c r="R696" s="51"/>
      <c r="S696" s="50"/>
      <c r="T696" s="50"/>
      <c r="U696" s="50"/>
    </row>
    <row r="697" ht="12.75" customHeight="1">
      <c r="A697" s="50"/>
      <c r="B697" s="50"/>
      <c r="C697" s="50"/>
      <c r="D697" s="50"/>
      <c r="E697" s="50"/>
      <c r="F697" s="50"/>
      <c r="G697" s="50"/>
      <c r="H697" s="50"/>
      <c r="I697" s="50"/>
      <c r="J697" s="50"/>
      <c r="K697" s="50"/>
      <c r="L697" s="50"/>
      <c r="M697" s="107"/>
      <c r="N697" s="107"/>
      <c r="O697" s="50"/>
      <c r="P697" s="52"/>
      <c r="Q697" s="50"/>
      <c r="R697" s="51"/>
      <c r="S697" s="50"/>
      <c r="T697" s="50"/>
      <c r="U697" s="50"/>
    </row>
    <row r="698" ht="12.75" customHeight="1">
      <c r="A698" s="50"/>
      <c r="B698" s="50"/>
      <c r="C698" s="50"/>
      <c r="D698" s="50"/>
      <c r="E698" s="50"/>
      <c r="F698" s="50"/>
      <c r="G698" s="50"/>
      <c r="H698" s="50"/>
      <c r="I698" s="50"/>
      <c r="J698" s="50"/>
      <c r="K698" s="50"/>
      <c r="L698" s="50"/>
      <c r="M698" s="107"/>
      <c r="N698" s="107"/>
      <c r="O698" s="50"/>
      <c r="P698" s="52"/>
      <c r="Q698" s="50"/>
      <c r="R698" s="51"/>
      <c r="S698" s="50"/>
      <c r="T698" s="50"/>
      <c r="U698" s="50"/>
    </row>
    <row r="699" ht="12.75" customHeight="1">
      <c r="A699" s="50"/>
      <c r="B699" s="50"/>
      <c r="C699" s="50"/>
      <c r="D699" s="50"/>
      <c r="E699" s="50"/>
      <c r="F699" s="50"/>
      <c r="G699" s="50"/>
      <c r="H699" s="50"/>
      <c r="I699" s="50"/>
      <c r="J699" s="50"/>
      <c r="K699" s="50"/>
      <c r="L699" s="50"/>
      <c r="M699" s="107"/>
      <c r="N699" s="107"/>
      <c r="O699" s="50"/>
      <c r="P699" s="52"/>
      <c r="Q699" s="50"/>
      <c r="R699" s="51"/>
      <c r="S699" s="50"/>
      <c r="T699" s="50"/>
      <c r="U699" s="50"/>
    </row>
    <row r="700" ht="12.75" customHeight="1">
      <c r="A700" s="50"/>
      <c r="B700" s="50"/>
      <c r="C700" s="50"/>
      <c r="D700" s="50"/>
      <c r="E700" s="50"/>
      <c r="F700" s="50"/>
      <c r="G700" s="50"/>
      <c r="H700" s="50"/>
      <c r="I700" s="50"/>
      <c r="J700" s="50"/>
      <c r="K700" s="50"/>
      <c r="L700" s="50"/>
      <c r="M700" s="107"/>
      <c r="N700" s="107"/>
      <c r="O700" s="50"/>
      <c r="P700" s="52"/>
      <c r="Q700" s="50"/>
      <c r="R700" s="51"/>
      <c r="S700" s="50"/>
      <c r="T700" s="50"/>
      <c r="U700" s="50"/>
    </row>
    <row r="701" ht="12.75" customHeight="1">
      <c r="A701" s="50"/>
      <c r="B701" s="50"/>
      <c r="C701" s="50"/>
      <c r="D701" s="50"/>
      <c r="E701" s="50"/>
      <c r="F701" s="50"/>
      <c r="G701" s="50"/>
      <c r="H701" s="50"/>
      <c r="I701" s="50"/>
      <c r="J701" s="50"/>
      <c r="K701" s="50"/>
      <c r="L701" s="50"/>
      <c r="M701" s="107"/>
      <c r="N701" s="107"/>
      <c r="O701" s="50"/>
      <c r="P701" s="52"/>
      <c r="Q701" s="50"/>
      <c r="R701" s="51"/>
      <c r="S701" s="50"/>
      <c r="T701" s="50"/>
      <c r="U701" s="50"/>
    </row>
    <row r="702" ht="12.75" customHeight="1">
      <c r="A702" s="50"/>
      <c r="B702" s="50"/>
      <c r="C702" s="50"/>
      <c r="D702" s="50"/>
      <c r="E702" s="50"/>
      <c r="F702" s="50"/>
      <c r="G702" s="50"/>
      <c r="H702" s="50"/>
      <c r="I702" s="50"/>
      <c r="J702" s="50"/>
      <c r="K702" s="50"/>
      <c r="L702" s="50"/>
      <c r="M702" s="107"/>
      <c r="N702" s="107"/>
      <c r="O702" s="50"/>
      <c r="P702" s="52"/>
      <c r="Q702" s="50"/>
      <c r="R702" s="51"/>
      <c r="S702" s="50"/>
      <c r="T702" s="50"/>
      <c r="U702" s="50"/>
    </row>
    <row r="703" ht="12.75" customHeight="1">
      <c r="A703" s="50"/>
      <c r="B703" s="50"/>
      <c r="C703" s="50"/>
      <c r="D703" s="50"/>
      <c r="E703" s="50"/>
      <c r="F703" s="50"/>
      <c r="G703" s="50"/>
      <c r="H703" s="50"/>
      <c r="I703" s="50"/>
      <c r="J703" s="50"/>
      <c r="K703" s="50"/>
      <c r="L703" s="50"/>
      <c r="M703" s="107"/>
      <c r="N703" s="107"/>
      <c r="O703" s="50"/>
      <c r="P703" s="52"/>
      <c r="Q703" s="50"/>
      <c r="R703" s="51"/>
      <c r="S703" s="50"/>
      <c r="T703" s="50"/>
      <c r="U703" s="50"/>
    </row>
    <row r="704" ht="12.75" customHeight="1">
      <c r="A704" s="50"/>
      <c r="B704" s="50"/>
      <c r="C704" s="50"/>
      <c r="D704" s="50"/>
      <c r="E704" s="50"/>
      <c r="F704" s="50"/>
      <c r="G704" s="50"/>
      <c r="H704" s="50"/>
      <c r="I704" s="50"/>
      <c r="J704" s="50"/>
      <c r="K704" s="50"/>
      <c r="L704" s="50"/>
      <c r="M704" s="107"/>
      <c r="N704" s="107"/>
      <c r="O704" s="50"/>
      <c r="P704" s="52"/>
      <c r="Q704" s="50"/>
      <c r="R704" s="51"/>
      <c r="S704" s="50"/>
      <c r="T704" s="50"/>
      <c r="U704" s="50"/>
    </row>
    <row r="705" ht="12.75" customHeight="1">
      <c r="A705" s="50"/>
      <c r="B705" s="50"/>
      <c r="C705" s="50"/>
      <c r="D705" s="50"/>
      <c r="E705" s="50"/>
      <c r="F705" s="50"/>
      <c r="G705" s="50"/>
      <c r="H705" s="50"/>
      <c r="I705" s="50"/>
      <c r="J705" s="50"/>
      <c r="K705" s="50"/>
      <c r="L705" s="50"/>
      <c r="M705" s="107"/>
      <c r="N705" s="107"/>
      <c r="O705" s="50"/>
      <c r="P705" s="52"/>
      <c r="Q705" s="50"/>
      <c r="R705" s="51"/>
      <c r="S705" s="50"/>
      <c r="T705" s="50"/>
      <c r="U705" s="50"/>
    </row>
    <row r="706" ht="12.75" customHeight="1">
      <c r="A706" s="50"/>
      <c r="B706" s="50"/>
      <c r="C706" s="50"/>
      <c r="D706" s="50"/>
      <c r="E706" s="50"/>
      <c r="F706" s="50"/>
      <c r="G706" s="50"/>
      <c r="H706" s="50"/>
      <c r="I706" s="50"/>
      <c r="J706" s="50"/>
      <c r="K706" s="50"/>
      <c r="L706" s="50"/>
      <c r="M706" s="107"/>
      <c r="N706" s="107"/>
      <c r="O706" s="50"/>
      <c r="P706" s="52"/>
      <c r="Q706" s="50"/>
      <c r="R706" s="51"/>
      <c r="S706" s="50"/>
      <c r="T706" s="50"/>
      <c r="U706" s="50"/>
    </row>
    <row r="707" ht="12.75" customHeight="1">
      <c r="A707" s="50"/>
      <c r="B707" s="50"/>
      <c r="C707" s="50"/>
      <c r="D707" s="50"/>
      <c r="E707" s="50"/>
      <c r="F707" s="50"/>
      <c r="G707" s="50"/>
      <c r="H707" s="50"/>
      <c r="I707" s="50"/>
      <c r="J707" s="50"/>
      <c r="K707" s="50"/>
      <c r="L707" s="50"/>
      <c r="M707" s="107"/>
      <c r="N707" s="107"/>
      <c r="O707" s="50"/>
      <c r="P707" s="52"/>
      <c r="Q707" s="50"/>
      <c r="R707" s="51"/>
      <c r="S707" s="50"/>
      <c r="T707" s="50"/>
      <c r="U707" s="50"/>
    </row>
    <row r="708" ht="12.75" customHeight="1">
      <c r="A708" s="50"/>
      <c r="B708" s="50"/>
      <c r="C708" s="50"/>
      <c r="D708" s="50"/>
      <c r="E708" s="50"/>
      <c r="F708" s="50"/>
      <c r="G708" s="50"/>
      <c r="H708" s="50"/>
      <c r="I708" s="50"/>
      <c r="J708" s="50"/>
      <c r="K708" s="50"/>
      <c r="L708" s="50"/>
      <c r="M708" s="107"/>
      <c r="N708" s="107"/>
      <c r="O708" s="50"/>
      <c r="P708" s="52"/>
      <c r="Q708" s="50"/>
      <c r="R708" s="51"/>
      <c r="S708" s="50"/>
      <c r="T708" s="50"/>
      <c r="U708" s="50"/>
    </row>
    <row r="709" ht="12.75" customHeight="1">
      <c r="A709" s="50"/>
      <c r="B709" s="50"/>
      <c r="C709" s="50"/>
      <c r="D709" s="50"/>
      <c r="E709" s="50"/>
      <c r="F709" s="50"/>
      <c r="G709" s="50"/>
      <c r="H709" s="50"/>
      <c r="I709" s="50"/>
      <c r="J709" s="50"/>
      <c r="K709" s="50"/>
      <c r="L709" s="50"/>
      <c r="M709" s="107"/>
      <c r="N709" s="107"/>
      <c r="O709" s="50"/>
      <c r="P709" s="52"/>
      <c r="Q709" s="50"/>
      <c r="R709" s="51"/>
      <c r="S709" s="50"/>
      <c r="T709" s="50"/>
      <c r="U709" s="50"/>
    </row>
    <row r="710" ht="12.75" customHeight="1">
      <c r="A710" s="50"/>
      <c r="B710" s="50"/>
      <c r="C710" s="50"/>
      <c r="D710" s="50"/>
      <c r="E710" s="50"/>
      <c r="F710" s="50"/>
      <c r="G710" s="50"/>
      <c r="H710" s="50"/>
      <c r="I710" s="50"/>
      <c r="J710" s="50"/>
      <c r="K710" s="50"/>
      <c r="L710" s="50"/>
      <c r="M710" s="107"/>
      <c r="N710" s="107"/>
      <c r="O710" s="50"/>
      <c r="P710" s="52"/>
      <c r="Q710" s="50"/>
      <c r="R710" s="51"/>
      <c r="S710" s="50"/>
      <c r="T710" s="50"/>
      <c r="U710" s="50"/>
    </row>
    <row r="711" ht="12.75" customHeight="1">
      <c r="A711" s="50"/>
      <c r="B711" s="50"/>
      <c r="C711" s="50"/>
      <c r="D711" s="50"/>
      <c r="E711" s="50"/>
      <c r="F711" s="50"/>
      <c r="G711" s="50"/>
      <c r="H711" s="50"/>
      <c r="I711" s="50"/>
      <c r="J711" s="50"/>
      <c r="K711" s="50"/>
      <c r="L711" s="50"/>
      <c r="M711" s="107"/>
      <c r="N711" s="107"/>
      <c r="O711" s="50"/>
      <c r="P711" s="52"/>
      <c r="Q711" s="50"/>
      <c r="R711" s="51"/>
      <c r="S711" s="50"/>
      <c r="T711" s="50"/>
      <c r="U711" s="50"/>
    </row>
    <row r="712" ht="12.75" customHeight="1">
      <c r="A712" s="50"/>
      <c r="B712" s="50"/>
      <c r="C712" s="50"/>
      <c r="D712" s="50"/>
      <c r="E712" s="50"/>
      <c r="F712" s="50"/>
      <c r="G712" s="50"/>
      <c r="H712" s="50"/>
      <c r="I712" s="50"/>
      <c r="J712" s="50"/>
      <c r="K712" s="50"/>
      <c r="L712" s="50"/>
      <c r="M712" s="107"/>
      <c r="N712" s="107"/>
      <c r="O712" s="50"/>
      <c r="P712" s="52"/>
      <c r="Q712" s="50"/>
      <c r="R712" s="51"/>
      <c r="S712" s="50"/>
      <c r="T712" s="50"/>
      <c r="U712" s="50"/>
    </row>
    <row r="713" ht="12.75" customHeight="1">
      <c r="A713" s="50"/>
      <c r="B713" s="50"/>
      <c r="C713" s="50"/>
      <c r="D713" s="50"/>
      <c r="E713" s="50"/>
      <c r="F713" s="50"/>
      <c r="G713" s="50"/>
      <c r="H713" s="50"/>
      <c r="I713" s="50"/>
      <c r="J713" s="50"/>
      <c r="K713" s="50"/>
      <c r="L713" s="50"/>
      <c r="M713" s="107"/>
      <c r="N713" s="107"/>
      <c r="O713" s="50"/>
      <c r="P713" s="52"/>
      <c r="Q713" s="50"/>
      <c r="R713" s="51"/>
      <c r="S713" s="50"/>
      <c r="T713" s="50"/>
      <c r="U713" s="50"/>
    </row>
    <row r="714" ht="12.75" customHeight="1">
      <c r="A714" s="50"/>
      <c r="B714" s="50"/>
      <c r="C714" s="50"/>
      <c r="D714" s="50"/>
      <c r="E714" s="50"/>
      <c r="F714" s="50"/>
      <c r="G714" s="50"/>
      <c r="H714" s="50"/>
      <c r="I714" s="50"/>
      <c r="J714" s="50"/>
      <c r="K714" s="50"/>
      <c r="L714" s="50"/>
      <c r="M714" s="107"/>
      <c r="N714" s="107"/>
      <c r="O714" s="50"/>
      <c r="P714" s="52"/>
      <c r="Q714" s="50"/>
      <c r="R714" s="51"/>
      <c r="S714" s="50"/>
      <c r="T714" s="50"/>
      <c r="U714" s="50"/>
    </row>
    <row r="715" ht="12.75" customHeight="1">
      <c r="A715" s="50"/>
      <c r="B715" s="50"/>
      <c r="C715" s="50"/>
      <c r="D715" s="50"/>
      <c r="E715" s="50"/>
      <c r="F715" s="50"/>
      <c r="G715" s="50"/>
      <c r="H715" s="50"/>
      <c r="I715" s="50"/>
      <c r="J715" s="50"/>
      <c r="K715" s="50"/>
      <c r="L715" s="50"/>
      <c r="M715" s="107"/>
      <c r="N715" s="107"/>
      <c r="O715" s="50"/>
      <c r="P715" s="52"/>
      <c r="Q715" s="50"/>
      <c r="R715" s="51"/>
      <c r="S715" s="50"/>
      <c r="T715" s="50"/>
      <c r="U715" s="50"/>
    </row>
    <row r="716" ht="12.75" customHeight="1">
      <c r="A716" s="50"/>
      <c r="B716" s="50"/>
      <c r="C716" s="50"/>
      <c r="D716" s="50"/>
      <c r="E716" s="50"/>
      <c r="F716" s="50"/>
      <c r="G716" s="50"/>
      <c r="H716" s="50"/>
      <c r="I716" s="50"/>
      <c r="J716" s="50"/>
      <c r="K716" s="50"/>
      <c r="L716" s="50"/>
      <c r="M716" s="107"/>
      <c r="N716" s="107"/>
      <c r="O716" s="50"/>
      <c r="P716" s="52"/>
      <c r="Q716" s="50"/>
      <c r="R716" s="51"/>
      <c r="S716" s="50"/>
      <c r="T716" s="50"/>
      <c r="U716" s="50"/>
    </row>
    <row r="717" ht="12.75" customHeight="1">
      <c r="A717" s="50"/>
      <c r="B717" s="50"/>
      <c r="C717" s="50"/>
      <c r="D717" s="50"/>
      <c r="E717" s="50"/>
      <c r="F717" s="50"/>
      <c r="G717" s="50"/>
      <c r="H717" s="50"/>
      <c r="I717" s="50"/>
      <c r="J717" s="50"/>
      <c r="K717" s="50"/>
      <c r="L717" s="50"/>
      <c r="M717" s="107"/>
      <c r="N717" s="107"/>
      <c r="O717" s="50"/>
      <c r="P717" s="52"/>
      <c r="Q717" s="50"/>
      <c r="R717" s="51"/>
      <c r="S717" s="50"/>
      <c r="T717" s="50"/>
      <c r="U717" s="50"/>
    </row>
    <row r="718" ht="12.75" customHeight="1">
      <c r="A718" s="50"/>
      <c r="B718" s="50"/>
      <c r="C718" s="50"/>
      <c r="D718" s="50"/>
      <c r="E718" s="50"/>
      <c r="F718" s="50"/>
      <c r="G718" s="50"/>
      <c r="H718" s="50"/>
      <c r="I718" s="50"/>
      <c r="J718" s="50"/>
      <c r="K718" s="50"/>
      <c r="L718" s="50"/>
      <c r="M718" s="107"/>
      <c r="N718" s="107"/>
      <c r="O718" s="50"/>
      <c r="P718" s="52"/>
      <c r="Q718" s="50"/>
      <c r="R718" s="51"/>
      <c r="S718" s="50"/>
      <c r="T718" s="50"/>
      <c r="U718" s="50"/>
    </row>
    <row r="719" ht="12.75" customHeight="1">
      <c r="A719" s="50"/>
      <c r="B719" s="50"/>
      <c r="C719" s="50"/>
      <c r="D719" s="50"/>
      <c r="E719" s="50"/>
      <c r="F719" s="50"/>
      <c r="G719" s="50"/>
      <c r="H719" s="50"/>
      <c r="I719" s="50"/>
      <c r="J719" s="50"/>
      <c r="K719" s="50"/>
      <c r="L719" s="50"/>
      <c r="M719" s="107"/>
      <c r="N719" s="107"/>
      <c r="O719" s="50"/>
      <c r="P719" s="52"/>
      <c r="Q719" s="50"/>
      <c r="R719" s="51"/>
      <c r="S719" s="50"/>
      <c r="T719" s="50"/>
      <c r="U719" s="50"/>
    </row>
    <row r="720" ht="12.75" customHeight="1">
      <c r="A720" s="50"/>
      <c r="B720" s="50"/>
      <c r="C720" s="50"/>
      <c r="D720" s="50"/>
      <c r="E720" s="50"/>
      <c r="F720" s="50"/>
      <c r="G720" s="50"/>
      <c r="H720" s="50"/>
      <c r="I720" s="50"/>
      <c r="J720" s="50"/>
      <c r="K720" s="50"/>
      <c r="L720" s="50"/>
      <c r="M720" s="107"/>
      <c r="N720" s="107"/>
      <c r="O720" s="50"/>
      <c r="P720" s="52"/>
      <c r="Q720" s="50"/>
      <c r="R720" s="51"/>
      <c r="S720" s="50"/>
      <c r="T720" s="50"/>
      <c r="U720" s="50"/>
    </row>
    <row r="721" ht="12.75" customHeight="1">
      <c r="A721" s="50"/>
      <c r="B721" s="50"/>
      <c r="C721" s="50"/>
      <c r="D721" s="50"/>
      <c r="E721" s="50"/>
      <c r="F721" s="50"/>
      <c r="G721" s="50"/>
      <c r="H721" s="50"/>
      <c r="I721" s="50"/>
      <c r="J721" s="50"/>
      <c r="K721" s="50"/>
      <c r="L721" s="50"/>
      <c r="M721" s="107"/>
      <c r="N721" s="107"/>
      <c r="O721" s="50"/>
      <c r="P721" s="52"/>
      <c r="Q721" s="50"/>
      <c r="R721" s="51"/>
      <c r="S721" s="50"/>
      <c r="T721" s="50"/>
      <c r="U721" s="50"/>
    </row>
    <row r="722" ht="12.75" customHeight="1">
      <c r="A722" s="50"/>
      <c r="B722" s="50"/>
      <c r="C722" s="50"/>
      <c r="D722" s="50"/>
      <c r="E722" s="50"/>
      <c r="F722" s="50"/>
      <c r="G722" s="50"/>
      <c r="H722" s="50"/>
      <c r="I722" s="50"/>
      <c r="J722" s="50"/>
      <c r="K722" s="50"/>
      <c r="L722" s="50"/>
      <c r="M722" s="107"/>
      <c r="N722" s="107"/>
      <c r="O722" s="50"/>
      <c r="P722" s="52"/>
      <c r="Q722" s="50"/>
      <c r="R722" s="51"/>
      <c r="S722" s="50"/>
      <c r="T722" s="50"/>
      <c r="U722" s="50"/>
    </row>
    <row r="723" ht="12.75" customHeight="1">
      <c r="A723" s="50"/>
      <c r="B723" s="50"/>
      <c r="C723" s="50"/>
      <c r="D723" s="50"/>
      <c r="E723" s="50"/>
      <c r="F723" s="50"/>
      <c r="G723" s="50"/>
      <c r="H723" s="50"/>
      <c r="I723" s="50"/>
      <c r="J723" s="50"/>
      <c r="K723" s="50"/>
      <c r="L723" s="50"/>
      <c r="M723" s="107"/>
      <c r="N723" s="107"/>
      <c r="O723" s="50"/>
      <c r="P723" s="52"/>
      <c r="Q723" s="50"/>
      <c r="R723" s="51"/>
      <c r="S723" s="50"/>
      <c r="T723" s="50"/>
      <c r="U723" s="50"/>
    </row>
    <row r="724" ht="12.75" customHeight="1">
      <c r="A724" s="50"/>
      <c r="B724" s="50"/>
      <c r="C724" s="50"/>
      <c r="D724" s="50"/>
      <c r="E724" s="50"/>
      <c r="F724" s="50"/>
      <c r="G724" s="50"/>
      <c r="H724" s="50"/>
      <c r="I724" s="50"/>
      <c r="J724" s="50"/>
      <c r="K724" s="50"/>
      <c r="L724" s="50"/>
      <c r="M724" s="107"/>
      <c r="N724" s="107"/>
      <c r="O724" s="50"/>
      <c r="P724" s="52"/>
      <c r="Q724" s="50"/>
      <c r="R724" s="51"/>
      <c r="S724" s="50"/>
      <c r="T724" s="50"/>
      <c r="U724" s="50"/>
    </row>
    <row r="725" ht="12.75" customHeight="1">
      <c r="A725" s="50"/>
      <c r="B725" s="50"/>
      <c r="C725" s="50"/>
      <c r="D725" s="50"/>
      <c r="E725" s="50"/>
      <c r="F725" s="50"/>
      <c r="G725" s="50"/>
      <c r="H725" s="50"/>
      <c r="I725" s="50"/>
      <c r="J725" s="50"/>
      <c r="K725" s="50"/>
      <c r="L725" s="50"/>
      <c r="M725" s="107"/>
      <c r="N725" s="107"/>
      <c r="O725" s="50"/>
      <c r="P725" s="52"/>
      <c r="Q725" s="50"/>
      <c r="R725" s="51"/>
      <c r="S725" s="50"/>
      <c r="T725" s="50"/>
      <c r="U725" s="50"/>
    </row>
    <row r="726" ht="12.75" customHeight="1">
      <c r="A726" s="50"/>
      <c r="B726" s="50"/>
      <c r="C726" s="50"/>
      <c r="D726" s="50"/>
      <c r="E726" s="50"/>
      <c r="F726" s="50"/>
      <c r="G726" s="50"/>
      <c r="H726" s="50"/>
      <c r="I726" s="50"/>
      <c r="J726" s="50"/>
      <c r="K726" s="50"/>
      <c r="L726" s="50"/>
      <c r="M726" s="107"/>
      <c r="N726" s="107"/>
      <c r="O726" s="50"/>
      <c r="P726" s="52"/>
      <c r="Q726" s="50"/>
      <c r="R726" s="51"/>
      <c r="S726" s="50"/>
      <c r="T726" s="50"/>
      <c r="U726" s="50"/>
    </row>
    <row r="727" ht="12.75" customHeight="1">
      <c r="A727" s="50"/>
      <c r="B727" s="50"/>
      <c r="C727" s="50"/>
      <c r="D727" s="50"/>
      <c r="E727" s="50"/>
      <c r="F727" s="50"/>
      <c r="G727" s="50"/>
      <c r="H727" s="50"/>
      <c r="I727" s="50"/>
      <c r="J727" s="50"/>
      <c r="K727" s="50"/>
      <c r="L727" s="50"/>
      <c r="M727" s="107"/>
      <c r="N727" s="107"/>
      <c r="O727" s="50"/>
      <c r="P727" s="52"/>
      <c r="Q727" s="50"/>
      <c r="R727" s="51"/>
      <c r="S727" s="50"/>
      <c r="T727" s="50"/>
      <c r="U727" s="50"/>
    </row>
    <row r="728" ht="12.75" customHeight="1">
      <c r="A728" s="50"/>
      <c r="B728" s="50"/>
      <c r="C728" s="50"/>
      <c r="D728" s="50"/>
      <c r="E728" s="50"/>
      <c r="F728" s="50"/>
      <c r="G728" s="50"/>
      <c r="H728" s="50"/>
      <c r="I728" s="50"/>
      <c r="J728" s="50"/>
      <c r="K728" s="50"/>
      <c r="L728" s="50"/>
      <c r="M728" s="107"/>
      <c r="N728" s="107"/>
      <c r="O728" s="50"/>
      <c r="P728" s="52"/>
      <c r="Q728" s="50"/>
      <c r="R728" s="51"/>
      <c r="S728" s="50"/>
      <c r="T728" s="50"/>
      <c r="U728" s="50"/>
    </row>
    <row r="729" ht="12.75" customHeight="1">
      <c r="A729" s="50"/>
      <c r="B729" s="50"/>
      <c r="C729" s="50"/>
      <c r="D729" s="50"/>
      <c r="E729" s="50"/>
      <c r="F729" s="50"/>
      <c r="G729" s="50"/>
      <c r="H729" s="50"/>
      <c r="I729" s="50"/>
      <c r="J729" s="50"/>
      <c r="K729" s="50"/>
      <c r="L729" s="50"/>
      <c r="M729" s="107"/>
      <c r="N729" s="107"/>
      <c r="O729" s="50"/>
      <c r="P729" s="52"/>
      <c r="Q729" s="50"/>
      <c r="R729" s="51"/>
      <c r="S729" s="50"/>
      <c r="T729" s="50"/>
      <c r="U729" s="50"/>
    </row>
    <row r="730" ht="12.75" customHeight="1">
      <c r="A730" s="50"/>
      <c r="B730" s="50"/>
      <c r="C730" s="50"/>
      <c r="D730" s="50"/>
      <c r="E730" s="50"/>
      <c r="F730" s="50"/>
      <c r="G730" s="50"/>
      <c r="H730" s="50"/>
      <c r="I730" s="50"/>
      <c r="J730" s="50"/>
      <c r="K730" s="50"/>
      <c r="L730" s="50"/>
      <c r="M730" s="107"/>
      <c r="N730" s="107"/>
      <c r="O730" s="50"/>
      <c r="P730" s="52"/>
      <c r="Q730" s="50"/>
      <c r="R730" s="51"/>
      <c r="S730" s="50"/>
      <c r="T730" s="50"/>
      <c r="U730" s="50"/>
    </row>
    <row r="731" ht="12.75" customHeight="1">
      <c r="A731" s="50"/>
      <c r="B731" s="50"/>
      <c r="C731" s="50"/>
      <c r="D731" s="50"/>
      <c r="E731" s="50"/>
      <c r="F731" s="50"/>
      <c r="G731" s="50"/>
      <c r="H731" s="50"/>
      <c r="I731" s="50"/>
      <c r="J731" s="50"/>
      <c r="K731" s="50"/>
      <c r="L731" s="50"/>
      <c r="M731" s="107"/>
      <c r="N731" s="107"/>
      <c r="O731" s="50"/>
      <c r="P731" s="52"/>
      <c r="Q731" s="50"/>
      <c r="R731" s="51"/>
      <c r="S731" s="50"/>
      <c r="T731" s="50"/>
      <c r="U731" s="50"/>
    </row>
    <row r="732" ht="12.75" customHeight="1">
      <c r="A732" s="50"/>
      <c r="B732" s="50"/>
      <c r="C732" s="50"/>
      <c r="D732" s="50"/>
      <c r="E732" s="50"/>
      <c r="F732" s="50"/>
      <c r="G732" s="50"/>
      <c r="H732" s="50"/>
      <c r="I732" s="50"/>
      <c r="J732" s="50"/>
      <c r="K732" s="50"/>
      <c r="L732" s="50"/>
      <c r="M732" s="107"/>
      <c r="N732" s="107"/>
      <c r="O732" s="50"/>
      <c r="P732" s="52"/>
      <c r="Q732" s="50"/>
      <c r="R732" s="51"/>
      <c r="S732" s="50"/>
      <c r="T732" s="50"/>
      <c r="U732" s="50"/>
    </row>
    <row r="733" ht="12.75" customHeight="1">
      <c r="A733" s="50"/>
      <c r="B733" s="50"/>
      <c r="C733" s="50"/>
      <c r="D733" s="50"/>
      <c r="E733" s="50"/>
      <c r="F733" s="50"/>
      <c r="G733" s="50"/>
      <c r="H733" s="50"/>
      <c r="I733" s="50"/>
      <c r="J733" s="50"/>
      <c r="K733" s="50"/>
      <c r="L733" s="50"/>
      <c r="M733" s="107"/>
      <c r="N733" s="107"/>
      <c r="O733" s="50"/>
      <c r="P733" s="52"/>
      <c r="Q733" s="50"/>
      <c r="R733" s="51"/>
      <c r="S733" s="50"/>
      <c r="T733" s="50"/>
      <c r="U733" s="50"/>
    </row>
    <row r="734" ht="12.75" customHeight="1">
      <c r="A734" s="50"/>
      <c r="B734" s="50"/>
      <c r="C734" s="50"/>
      <c r="D734" s="50"/>
      <c r="E734" s="50"/>
      <c r="F734" s="50"/>
      <c r="G734" s="50"/>
      <c r="H734" s="50"/>
      <c r="I734" s="50"/>
      <c r="J734" s="50"/>
      <c r="K734" s="50"/>
      <c r="L734" s="50"/>
      <c r="M734" s="107"/>
      <c r="N734" s="107"/>
      <c r="O734" s="50"/>
      <c r="P734" s="52"/>
      <c r="Q734" s="50"/>
      <c r="R734" s="51"/>
      <c r="S734" s="50"/>
      <c r="T734" s="50"/>
      <c r="U734" s="50"/>
    </row>
    <row r="735" ht="12.75" customHeight="1">
      <c r="A735" s="50"/>
      <c r="B735" s="50"/>
      <c r="C735" s="50"/>
      <c r="D735" s="50"/>
      <c r="E735" s="50"/>
      <c r="F735" s="50"/>
      <c r="G735" s="50"/>
      <c r="H735" s="50"/>
      <c r="I735" s="50"/>
      <c r="J735" s="50"/>
      <c r="K735" s="50"/>
      <c r="L735" s="50"/>
      <c r="M735" s="107"/>
      <c r="N735" s="107"/>
      <c r="O735" s="50"/>
      <c r="P735" s="52"/>
      <c r="Q735" s="50"/>
      <c r="R735" s="51"/>
      <c r="S735" s="50"/>
      <c r="T735" s="50"/>
      <c r="U735" s="50"/>
    </row>
    <row r="736" ht="12.75" customHeight="1">
      <c r="A736" s="50"/>
      <c r="B736" s="50"/>
      <c r="C736" s="50"/>
      <c r="D736" s="50"/>
      <c r="E736" s="50"/>
      <c r="F736" s="50"/>
      <c r="G736" s="50"/>
      <c r="H736" s="50"/>
      <c r="I736" s="50"/>
      <c r="J736" s="50"/>
      <c r="K736" s="50"/>
      <c r="L736" s="50"/>
      <c r="M736" s="107"/>
      <c r="N736" s="107"/>
      <c r="O736" s="50"/>
      <c r="P736" s="52"/>
      <c r="Q736" s="50"/>
      <c r="R736" s="51"/>
      <c r="S736" s="50"/>
      <c r="T736" s="50"/>
      <c r="U736" s="50"/>
    </row>
    <row r="737" ht="12.75" customHeight="1">
      <c r="A737" s="50"/>
      <c r="B737" s="50"/>
      <c r="C737" s="50"/>
      <c r="D737" s="50"/>
      <c r="E737" s="50"/>
      <c r="F737" s="50"/>
      <c r="G737" s="50"/>
      <c r="H737" s="50"/>
      <c r="I737" s="50"/>
      <c r="J737" s="50"/>
      <c r="K737" s="50"/>
      <c r="L737" s="50"/>
      <c r="M737" s="107"/>
      <c r="N737" s="107"/>
      <c r="O737" s="50"/>
      <c r="P737" s="52"/>
      <c r="Q737" s="50"/>
      <c r="R737" s="51"/>
      <c r="S737" s="50"/>
      <c r="T737" s="50"/>
      <c r="U737" s="50"/>
    </row>
    <row r="738" ht="12.75" customHeight="1">
      <c r="A738" s="50"/>
      <c r="B738" s="50"/>
      <c r="C738" s="50"/>
      <c r="D738" s="50"/>
      <c r="E738" s="50"/>
      <c r="F738" s="50"/>
      <c r="G738" s="50"/>
      <c r="H738" s="50"/>
      <c r="I738" s="50"/>
      <c r="J738" s="50"/>
      <c r="K738" s="50"/>
      <c r="L738" s="50"/>
      <c r="M738" s="107"/>
      <c r="N738" s="107"/>
      <c r="O738" s="50"/>
      <c r="P738" s="52"/>
      <c r="Q738" s="50"/>
      <c r="R738" s="51"/>
      <c r="S738" s="50"/>
      <c r="T738" s="50"/>
      <c r="U738" s="50"/>
    </row>
    <row r="739" ht="12.75" customHeight="1">
      <c r="A739" s="50"/>
      <c r="B739" s="50"/>
      <c r="C739" s="50"/>
      <c r="D739" s="50"/>
      <c r="E739" s="50"/>
      <c r="F739" s="50"/>
      <c r="G739" s="50"/>
      <c r="H739" s="50"/>
      <c r="I739" s="50"/>
      <c r="J739" s="50"/>
      <c r="K739" s="50"/>
      <c r="L739" s="50"/>
      <c r="M739" s="107"/>
      <c r="N739" s="107"/>
      <c r="O739" s="50"/>
      <c r="P739" s="52"/>
      <c r="Q739" s="50"/>
      <c r="R739" s="51"/>
      <c r="S739" s="50"/>
      <c r="T739" s="50"/>
      <c r="U739" s="50"/>
    </row>
    <row r="740" ht="12.75" customHeight="1">
      <c r="A740" s="50"/>
      <c r="B740" s="50"/>
      <c r="C740" s="50"/>
      <c r="D740" s="50"/>
      <c r="E740" s="50"/>
      <c r="F740" s="50"/>
      <c r="G740" s="50"/>
      <c r="H740" s="50"/>
      <c r="I740" s="50"/>
      <c r="J740" s="50"/>
      <c r="K740" s="50"/>
      <c r="L740" s="50"/>
      <c r="M740" s="107"/>
      <c r="N740" s="107"/>
      <c r="O740" s="50"/>
      <c r="P740" s="52"/>
      <c r="Q740" s="50"/>
      <c r="R740" s="51"/>
      <c r="S740" s="50"/>
      <c r="T740" s="50"/>
      <c r="U740" s="50"/>
    </row>
    <row r="741" ht="12.75" customHeight="1">
      <c r="A741" s="50"/>
      <c r="B741" s="50"/>
      <c r="C741" s="50"/>
      <c r="D741" s="50"/>
      <c r="E741" s="50"/>
      <c r="F741" s="50"/>
      <c r="G741" s="50"/>
      <c r="H741" s="50"/>
      <c r="I741" s="50"/>
      <c r="J741" s="50"/>
      <c r="K741" s="50"/>
      <c r="L741" s="50"/>
      <c r="M741" s="107"/>
      <c r="N741" s="107"/>
      <c r="O741" s="50"/>
      <c r="P741" s="52"/>
      <c r="Q741" s="50"/>
      <c r="R741" s="51"/>
      <c r="S741" s="50"/>
      <c r="T741" s="50"/>
      <c r="U741" s="50"/>
    </row>
    <row r="742" ht="12.75" customHeight="1">
      <c r="A742" s="50"/>
      <c r="B742" s="50"/>
      <c r="C742" s="50"/>
      <c r="D742" s="50"/>
      <c r="E742" s="50"/>
      <c r="F742" s="50"/>
      <c r="G742" s="50"/>
      <c r="H742" s="50"/>
      <c r="I742" s="50"/>
      <c r="J742" s="50"/>
      <c r="K742" s="50"/>
      <c r="L742" s="50"/>
      <c r="M742" s="107"/>
      <c r="N742" s="107"/>
      <c r="O742" s="50"/>
      <c r="P742" s="52"/>
      <c r="Q742" s="50"/>
      <c r="R742" s="51"/>
      <c r="S742" s="50"/>
      <c r="T742" s="50"/>
      <c r="U742" s="50"/>
    </row>
    <row r="743" ht="12.75" customHeight="1">
      <c r="A743" s="50"/>
      <c r="B743" s="50"/>
      <c r="C743" s="50"/>
      <c r="D743" s="50"/>
      <c r="E743" s="50"/>
      <c r="F743" s="50"/>
      <c r="G743" s="50"/>
      <c r="H743" s="50"/>
      <c r="I743" s="50"/>
      <c r="J743" s="50"/>
      <c r="K743" s="50"/>
      <c r="L743" s="50"/>
      <c r="M743" s="107"/>
      <c r="N743" s="107"/>
      <c r="O743" s="50"/>
      <c r="P743" s="52"/>
      <c r="Q743" s="50"/>
      <c r="R743" s="51"/>
      <c r="S743" s="50"/>
      <c r="T743" s="50"/>
      <c r="U743" s="50"/>
    </row>
    <row r="744" ht="12.75" customHeight="1">
      <c r="A744" s="50"/>
      <c r="B744" s="50"/>
      <c r="C744" s="50"/>
      <c r="D744" s="50"/>
      <c r="E744" s="50"/>
      <c r="F744" s="50"/>
      <c r="G744" s="50"/>
      <c r="H744" s="50"/>
      <c r="I744" s="50"/>
      <c r="J744" s="50"/>
      <c r="K744" s="50"/>
      <c r="L744" s="50"/>
      <c r="M744" s="107"/>
      <c r="N744" s="107"/>
      <c r="O744" s="50"/>
      <c r="P744" s="52"/>
      <c r="Q744" s="50"/>
      <c r="R744" s="51"/>
      <c r="S744" s="50"/>
      <c r="T744" s="50"/>
      <c r="U744" s="50"/>
    </row>
    <row r="745" ht="12.75" customHeight="1">
      <c r="A745" s="50"/>
      <c r="B745" s="50"/>
      <c r="C745" s="50"/>
      <c r="D745" s="50"/>
      <c r="E745" s="50"/>
      <c r="F745" s="50"/>
      <c r="G745" s="50"/>
      <c r="H745" s="50"/>
      <c r="I745" s="50"/>
      <c r="J745" s="50"/>
      <c r="K745" s="50"/>
      <c r="L745" s="50"/>
      <c r="M745" s="107"/>
      <c r="N745" s="107"/>
      <c r="O745" s="50"/>
      <c r="P745" s="52"/>
      <c r="Q745" s="50"/>
      <c r="R745" s="51"/>
      <c r="S745" s="50"/>
      <c r="T745" s="50"/>
      <c r="U745" s="50"/>
    </row>
    <row r="746" ht="12.75" customHeight="1">
      <c r="A746" s="50"/>
      <c r="B746" s="50"/>
      <c r="C746" s="50"/>
      <c r="D746" s="50"/>
      <c r="E746" s="50"/>
      <c r="F746" s="50"/>
      <c r="G746" s="50"/>
      <c r="H746" s="50"/>
      <c r="I746" s="50"/>
      <c r="J746" s="50"/>
      <c r="K746" s="50"/>
      <c r="L746" s="50"/>
      <c r="M746" s="107"/>
      <c r="N746" s="107"/>
      <c r="O746" s="50"/>
      <c r="P746" s="52"/>
      <c r="Q746" s="50"/>
      <c r="R746" s="51"/>
      <c r="S746" s="50"/>
      <c r="T746" s="50"/>
      <c r="U746" s="50"/>
    </row>
    <row r="747" ht="12.75" customHeight="1">
      <c r="A747" s="50"/>
      <c r="B747" s="50"/>
      <c r="C747" s="50"/>
      <c r="D747" s="50"/>
      <c r="E747" s="50"/>
      <c r="F747" s="50"/>
      <c r="G747" s="50"/>
      <c r="H747" s="50"/>
      <c r="I747" s="50"/>
      <c r="J747" s="50"/>
      <c r="K747" s="50"/>
      <c r="L747" s="50"/>
      <c r="M747" s="107"/>
      <c r="N747" s="107"/>
      <c r="O747" s="50"/>
      <c r="P747" s="52"/>
      <c r="Q747" s="50"/>
      <c r="R747" s="51"/>
      <c r="S747" s="50"/>
      <c r="T747" s="50"/>
      <c r="U747" s="50"/>
    </row>
    <row r="748" ht="12.75" customHeight="1">
      <c r="A748" s="50"/>
      <c r="B748" s="50"/>
      <c r="C748" s="50"/>
      <c r="D748" s="50"/>
      <c r="E748" s="50"/>
      <c r="F748" s="50"/>
      <c r="G748" s="50"/>
      <c r="H748" s="50"/>
      <c r="I748" s="50"/>
      <c r="J748" s="50"/>
      <c r="K748" s="50"/>
      <c r="L748" s="50"/>
      <c r="M748" s="107"/>
      <c r="N748" s="107"/>
      <c r="O748" s="50"/>
      <c r="P748" s="52"/>
      <c r="Q748" s="50"/>
      <c r="R748" s="51"/>
      <c r="S748" s="50"/>
      <c r="T748" s="50"/>
      <c r="U748" s="50"/>
    </row>
    <row r="749" ht="12.75" customHeight="1">
      <c r="A749" s="50"/>
      <c r="B749" s="50"/>
      <c r="C749" s="50"/>
      <c r="D749" s="50"/>
      <c r="E749" s="50"/>
      <c r="F749" s="50"/>
      <c r="G749" s="50"/>
      <c r="H749" s="50"/>
      <c r="I749" s="50"/>
      <c r="J749" s="50"/>
      <c r="K749" s="50"/>
      <c r="L749" s="50"/>
      <c r="M749" s="107"/>
      <c r="N749" s="107"/>
      <c r="O749" s="50"/>
      <c r="P749" s="52"/>
      <c r="Q749" s="50"/>
      <c r="R749" s="51"/>
      <c r="S749" s="50"/>
      <c r="T749" s="50"/>
      <c r="U749" s="50"/>
    </row>
    <row r="750" ht="12.75" customHeight="1">
      <c r="A750" s="50"/>
      <c r="B750" s="50"/>
      <c r="C750" s="50"/>
      <c r="D750" s="50"/>
      <c r="E750" s="50"/>
      <c r="F750" s="50"/>
      <c r="G750" s="50"/>
      <c r="H750" s="50"/>
      <c r="I750" s="50"/>
      <c r="J750" s="50"/>
      <c r="K750" s="50"/>
      <c r="L750" s="50"/>
      <c r="M750" s="107"/>
      <c r="N750" s="107"/>
      <c r="O750" s="50"/>
      <c r="P750" s="52"/>
      <c r="Q750" s="50"/>
      <c r="R750" s="51"/>
      <c r="S750" s="50"/>
      <c r="T750" s="50"/>
      <c r="U750" s="50"/>
    </row>
    <row r="751" ht="12.75" customHeight="1">
      <c r="A751" s="50"/>
      <c r="B751" s="50"/>
      <c r="C751" s="50"/>
      <c r="D751" s="50"/>
      <c r="E751" s="50"/>
      <c r="F751" s="50"/>
      <c r="G751" s="50"/>
      <c r="H751" s="50"/>
      <c r="I751" s="50"/>
      <c r="J751" s="50"/>
      <c r="K751" s="50"/>
      <c r="L751" s="50"/>
      <c r="M751" s="107"/>
      <c r="N751" s="107"/>
      <c r="O751" s="50"/>
      <c r="P751" s="52"/>
      <c r="Q751" s="50"/>
      <c r="R751" s="51"/>
      <c r="S751" s="50"/>
      <c r="T751" s="50"/>
      <c r="U751" s="50"/>
    </row>
    <row r="752" ht="12.75" customHeight="1">
      <c r="A752" s="50"/>
      <c r="B752" s="50"/>
      <c r="C752" s="50"/>
      <c r="D752" s="50"/>
      <c r="E752" s="50"/>
      <c r="F752" s="50"/>
      <c r="G752" s="50"/>
      <c r="H752" s="50"/>
      <c r="I752" s="50"/>
      <c r="J752" s="50"/>
      <c r="K752" s="50"/>
      <c r="L752" s="50"/>
      <c r="M752" s="107"/>
      <c r="N752" s="107"/>
      <c r="O752" s="50"/>
      <c r="P752" s="52"/>
      <c r="Q752" s="50"/>
      <c r="R752" s="51"/>
      <c r="S752" s="50"/>
      <c r="T752" s="50"/>
      <c r="U752" s="50"/>
    </row>
    <row r="753" ht="12.75" customHeight="1">
      <c r="A753" s="50"/>
      <c r="B753" s="50"/>
      <c r="C753" s="50"/>
      <c r="D753" s="50"/>
      <c r="E753" s="50"/>
      <c r="F753" s="50"/>
      <c r="G753" s="50"/>
      <c r="H753" s="50"/>
      <c r="I753" s="50"/>
      <c r="J753" s="50"/>
      <c r="K753" s="50"/>
      <c r="L753" s="50"/>
      <c r="M753" s="107"/>
      <c r="N753" s="107"/>
      <c r="O753" s="50"/>
      <c r="P753" s="52"/>
      <c r="Q753" s="50"/>
      <c r="R753" s="51"/>
      <c r="S753" s="50"/>
      <c r="T753" s="50"/>
      <c r="U753" s="50"/>
    </row>
    <row r="754" ht="12.75" customHeight="1">
      <c r="A754" s="50"/>
      <c r="B754" s="50"/>
      <c r="C754" s="50"/>
      <c r="D754" s="50"/>
      <c r="E754" s="50"/>
      <c r="F754" s="50"/>
      <c r="G754" s="50"/>
      <c r="H754" s="50"/>
      <c r="I754" s="50"/>
      <c r="J754" s="50"/>
      <c r="K754" s="50"/>
      <c r="L754" s="50"/>
      <c r="M754" s="107"/>
      <c r="N754" s="107"/>
      <c r="O754" s="50"/>
      <c r="P754" s="52"/>
      <c r="Q754" s="50"/>
      <c r="R754" s="51"/>
      <c r="S754" s="50"/>
      <c r="T754" s="50"/>
      <c r="U754" s="50"/>
    </row>
    <row r="755" ht="12.75" customHeight="1">
      <c r="A755" s="50"/>
      <c r="B755" s="50"/>
      <c r="C755" s="50"/>
      <c r="D755" s="50"/>
      <c r="E755" s="50"/>
      <c r="F755" s="50"/>
      <c r="G755" s="50"/>
      <c r="H755" s="50"/>
      <c r="I755" s="50"/>
      <c r="J755" s="50"/>
      <c r="K755" s="50"/>
      <c r="L755" s="50"/>
      <c r="M755" s="107"/>
      <c r="N755" s="107"/>
      <c r="O755" s="50"/>
      <c r="P755" s="52"/>
      <c r="Q755" s="50"/>
      <c r="R755" s="51"/>
      <c r="S755" s="50"/>
      <c r="T755" s="50"/>
      <c r="U755" s="50"/>
    </row>
    <row r="756" ht="12.75" customHeight="1">
      <c r="A756" s="50"/>
      <c r="B756" s="50"/>
      <c r="C756" s="50"/>
      <c r="D756" s="50"/>
      <c r="E756" s="50"/>
      <c r="F756" s="50"/>
      <c r="G756" s="50"/>
      <c r="H756" s="50"/>
      <c r="I756" s="50"/>
      <c r="J756" s="50"/>
      <c r="K756" s="50"/>
      <c r="L756" s="50"/>
      <c r="M756" s="107"/>
      <c r="N756" s="107"/>
      <c r="O756" s="50"/>
      <c r="P756" s="52"/>
      <c r="Q756" s="50"/>
      <c r="R756" s="51"/>
      <c r="S756" s="50"/>
      <c r="T756" s="50"/>
      <c r="U756" s="50"/>
    </row>
    <row r="757" ht="12.75" customHeight="1">
      <c r="A757" s="50"/>
      <c r="B757" s="50"/>
      <c r="C757" s="50"/>
      <c r="D757" s="50"/>
      <c r="E757" s="50"/>
      <c r="F757" s="50"/>
      <c r="G757" s="50"/>
      <c r="H757" s="50"/>
      <c r="I757" s="50"/>
      <c r="J757" s="50"/>
      <c r="K757" s="50"/>
      <c r="L757" s="50"/>
      <c r="M757" s="107"/>
      <c r="N757" s="107"/>
      <c r="O757" s="50"/>
      <c r="P757" s="52"/>
      <c r="Q757" s="50"/>
      <c r="R757" s="51"/>
      <c r="S757" s="50"/>
      <c r="T757" s="50"/>
      <c r="U757" s="50"/>
    </row>
    <row r="758" ht="12.75" customHeight="1">
      <c r="A758" s="50"/>
      <c r="B758" s="50"/>
      <c r="C758" s="50"/>
      <c r="D758" s="50"/>
      <c r="E758" s="50"/>
      <c r="F758" s="50"/>
      <c r="G758" s="50"/>
      <c r="H758" s="50"/>
      <c r="I758" s="50"/>
      <c r="J758" s="50"/>
      <c r="K758" s="50"/>
      <c r="L758" s="50"/>
      <c r="M758" s="107"/>
      <c r="N758" s="107"/>
      <c r="O758" s="50"/>
      <c r="P758" s="52"/>
      <c r="Q758" s="50"/>
      <c r="R758" s="51"/>
      <c r="S758" s="50"/>
      <c r="T758" s="50"/>
      <c r="U758" s="50"/>
    </row>
    <row r="759" ht="12.75" customHeight="1">
      <c r="A759" s="50"/>
      <c r="B759" s="50"/>
      <c r="C759" s="50"/>
      <c r="D759" s="50"/>
      <c r="E759" s="50"/>
      <c r="F759" s="50"/>
      <c r="G759" s="50"/>
      <c r="H759" s="50"/>
      <c r="I759" s="50"/>
      <c r="J759" s="50"/>
      <c r="K759" s="50"/>
      <c r="L759" s="50"/>
      <c r="M759" s="107"/>
      <c r="N759" s="107"/>
      <c r="O759" s="50"/>
      <c r="P759" s="52"/>
      <c r="Q759" s="50"/>
      <c r="R759" s="51"/>
      <c r="S759" s="50"/>
      <c r="T759" s="50"/>
      <c r="U759" s="50"/>
    </row>
    <row r="760" ht="12.75" customHeight="1">
      <c r="A760" s="50"/>
      <c r="B760" s="50"/>
      <c r="C760" s="50"/>
      <c r="D760" s="50"/>
      <c r="E760" s="50"/>
      <c r="F760" s="50"/>
      <c r="G760" s="50"/>
      <c r="H760" s="50"/>
      <c r="I760" s="50"/>
      <c r="J760" s="50"/>
      <c r="K760" s="50"/>
      <c r="L760" s="50"/>
      <c r="M760" s="107"/>
      <c r="N760" s="107"/>
      <c r="O760" s="50"/>
      <c r="P760" s="52"/>
      <c r="Q760" s="50"/>
      <c r="R760" s="51"/>
      <c r="S760" s="50"/>
      <c r="T760" s="50"/>
      <c r="U760" s="50"/>
    </row>
    <row r="761" ht="12.75" customHeight="1">
      <c r="A761" s="50"/>
      <c r="B761" s="50"/>
      <c r="C761" s="50"/>
      <c r="D761" s="50"/>
      <c r="E761" s="50"/>
      <c r="F761" s="50"/>
      <c r="G761" s="50"/>
      <c r="H761" s="50"/>
      <c r="I761" s="50"/>
      <c r="J761" s="50"/>
      <c r="K761" s="50"/>
      <c r="L761" s="50"/>
      <c r="M761" s="107"/>
      <c r="N761" s="107"/>
      <c r="O761" s="50"/>
      <c r="P761" s="52"/>
      <c r="Q761" s="50"/>
      <c r="R761" s="51"/>
      <c r="S761" s="50"/>
      <c r="T761" s="50"/>
      <c r="U761" s="50"/>
    </row>
    <row r="762" ht="12.75" customHeight="1">
      <c r="A762" s="50"/>
      <c r="B762" s="50"/>
      <c r="C762" s="50"/>
      <c r="D762" s="50"/>
      <c r="E762" s="50"/>
      <c r="F762" s="50"/>
      <c r="G762" s="50"/>
      <c r="H762" s="50"/>
      <c r="I762" s="50"/>
      <c r="J762" s="50"/>
      <c r="K762" s="50"/>
      <c r="L762" s="50"/>
      <c r="M762" s="107"/>
      <c r="N762" s="107"/>
      <c r="O762" s="50"/>
      <c r="P762" s="52"/>
      <c r="Q762" s="50"/>
      <c r="R762" s="51"/>
      <c r="S762" s="50"/>
      <c r="T762" s="50"/>
      <c r="U762" s="50"/>
    </row>
    <row r="763" ht="12.75" customHeight="1">
      <c r="A763" s="50"/>
      <c r="B763" s="50"/>
      <c r="C763" s="50"/>
      <c r="D763" s="50"/>
      <c r="E763" s="50"/>
      <c r="F763" s="50"/>
      <c r="G763" s="50"/>
      <c r="H763" s="50"/>
      <c r="I763" s="50"/>
      <c r="J763" s="50"/>
      <c r="K763" s="50"/>
      <c r="L763" s="50"/>
      <c r="M763" s="107"/>
      <c r="N763" s="107"/>
      <c r="O763" s="50"/>
      <c r="P763" s="52"/>
      <c r="Q763" s="50"/>
      <c r="R763" s="51"/>
      <c r="S763" s="50"/>
      <c r="T763" s="50"/>
      <c r="U763" s="50"/>
    </row>
    <row r="764" ht="12.75" customHeight="1">
      <c r="A764" s="50"/>
      <c r="B764" s="50"/>
      <c r="C764" s="50"/>
      <c r="D764" s="50"/>
      <c r="E764" s="50"/>
      <c r="F764" s="50"/>
      <c r="G764" s="50"/>
      <c r="H764" s="50"/>
      <c r="I764" s="50"/>
      <c r="J764" s="50"/>
      <c r="K764" s="50"/>
      <c r="L764" s="50"/>
      <c r="M764" s="107"/>
      <c r="N764" s="107"/>
      <c r="O764" s="50"/>
      <c r="P764" s="52"/>
      <c r="Q764" s="50"/>
      <c r="R764" s="51"/>
      <c r="S764" s="50"/>
      <c r="T764" s="50"/>
      <c r="U764" s="50"/>
    </row>
    <row r="765" ht="12.75" customHeight="1">
      <c r="A765" s="50"/>
      <c r="B765" s="50"/>
      <c r="C765" s="50"/>
      <c r="D765" s="50"/>
      <c r="E765" s="50"/>
      <c r="F765" s="50"/>
      <c r="G765" s="50"/>
      <c r="H765" s="50"/>
      <c r="I765" s="50"/>
      <c r="J765" s="50"/>
      <c r="K765" s="50"/>
      <c r="L765" s="50"/>
      <c r="M765" s="107"/>
      <c r="N765" s="107"/>
      <c r="O765" s="50"/>
      <c r="P765" s="52"/>
      <c r="Q765" s="50"/>
      <c r="R765" s="51"/>
      <c r="S765" s="50"/>
      <c r="T765" s="50"/>
      <c r="U765" s="50"/>
    </row>
    <row r="766" ht="12.75" customHeight="1">
      <c r="A766" s="50"/>
      <c r="B766" s="50"/>
      <c r="C766" s="50"/>
      <c r="D766" s="50"/>
      <c r="E766" s="50"/>
      <c r="F766" s="50"/>
      <c r="G766" s="50"/>
      <c r="H766" s="50"/>
      <c r="I766" s="50"/>
      <c r="J766" s="50"/>
      <c r="K766" s="50"/>
      <c r="L766" s="50"/>
      <c r="M766" s="107"/>
      <c r="N766" s="107"/>
      <c r="O766" s="50"/>
      <c r="P766" s="52"/>
      <c r="Q766" s="50"/>
      <c r="R766" s="51"/>
      <c r="S766" s="50"/>
      <c r="T766" s="50"/>
      <c r="U766" s="50"/>
    </row>
    <row r="767" ht="12.75" customHeight="1">
      <c r="A767" s="50"/>
      <c r="B767" s="50"/>
      <c r="C767" s="50"/>
      <c r="D767" s="50"/>
      <c r="E767" s="50"/>
      <c r="F767" s="50"/>
      <c r="G767" s="50"/>
      <c r="H767" s="50"/>
      <c r="I767" s="50"/>
      <c r="J767" s="50"/>
      <c r="K767" s="50"/>
      <c r="L767" s="50"/>
      <c r="M767" s="107"/>
      <c r="N767" s="107"/>
      <c r="O767" s="50"/>
      <c r="P767" s="52"/>
      <c r="Q767" s="50"/>
      <c r="R767" s="51"/>
      <c r="S767" s="50"/>
      <c r="T767" s="50"/>
      <c r="U767" s="50"/>
    </row>
    <row r="768" ht="12.75" customHeight="1">
      <c r="A768" s="50"/>
      <c r="B768" s="50"/>
      <c r="C768" s="50"/>
      <c r="D768" s="50"/>
      <c r="E768" s="50"/>
      <c r="F768" s="50"/>
      <c r="G768" s="50"/>
      <c r="H768" s="50"/>
      <c r="I768" s="50"/>
      <c r="J768" s="50"/>
      <c r="K768" s="50"/>
      <c r="L768" s="50"/>
      <c r="M768" s="107"/>
      <c r="N768" s="107"/>
      <c r="O768" s="50"/>
      <c r="P768" s="52"/>
      <c r="Q768" s="50"/>
      <c r="R768" s="51"/>
      <c r="S768" s="50"/>
      <c r="T768" s="50"/>
      <c r="U768" s="50"/>
    </row>
    <row r="769" ht="12.75" customHeight="1">
      <c r="A769" s="50"/>
      <c r="B769" s="50"/>
      <c r="C769" s="50"/>
      <c r="D769" s="50"/>
      <c r="E769" s="50"/>
      <c r="F769" s="50"/>
      <c r="G769" s="50"/>
      <c r="H769" s="50"/>
      <c r="I769" s="50"/>
      <c r="J769" s="50"/>
      <c r="K769" s="50"/>
      <c r="L769" s="50"/>
      <c r="M769" s="107"/>
      <c r="N769" s="107"/>
      <c r="O769" s="50"/>
      <c r="P769" s="52"/>
      <c r="Q769" s="50"/>
      <c r="R769" s="51"/>
      <c r="S769" s="50"/>
      <c r="T769" s="50"/>
      <c r="U769" s="50"/>
    </row>
    <row r="770" ht="12.75" customHeight="1">
      <c r="A770" s="50"/>
      <c r="B770" s="50"/>
      <c r="C770" s="50"/>
      <c r="D770" s="50"/>
      <c r="E770" s="50"/>
      <c r="F770" s="50"/>
      <c r="G770" s="50"/>
      <c r="H770" s="50"/>
      <c r="I770" s="50"/>
      <c r="J770" s="50"/>
      <c r="K770" s="50"/>
      <c r="L770" s="50"/>
      <c r="M770" s="107"/>
      <c r="N770" s="107"/>
      <c r="O770" s="50"/>
      <c r="P770" s="52"/>
      <c r="Q770" s="50"/>
      <c r="R770" s="51"/>
      <c r="S770" s="50"/>
      <c r="T770" s="50"/>
      <c r="U770" s="50"/>
    </row>
    <row r="771" ht="12.75" customHeight="1">
      <c r="A771" s="50"/>
      <c r="B771" s="50"/>
      <c r="C771" s="50"/>
      <c r="D771" s="50"/>
      <c r="E771" s="50"/>
      <c r="F771" s="50"/>
      <c r="G771" s="50"/>
      <c r="H771" s="50"/>
      <c r="I771" s="50"/>
      <c r="J771" s="50"/>
      <c r="K771" s="50"/>
      <c r="L771" s="50"/>
      <c r="M771" s="107"/>
      <c r="N771" s="107"/>
      <c r="O771" s="50"/>
      <c r="P771" s="52"/>
      <c r="Q771" s="50"/>
      <c r="R771" s="51"/>
      <c r="S771" s="50"/>
      <c r="T771" s="50"/>
      <c r="U771" s="50"/>
    </row>
    <row r="772" ht="12.75" customHeight="1">
      <c r="A772" s="50"/>
      <c r="B772" s="50"/>
      <c r="C772" s="50"/>
      <c r="D772" s="50"/>
      <c r="E772" s="50"/>
      <c r="F772" s="50"/>
      <c r="G772" s="50"/>
      <c r="H772" s="50"/>
      <c r="I772" s="50"/>
      <c r="J772" s="50"/>
      <c r="K772" s="50"/>
      <c r="L772" s="50"/>
      <c r="M772" s="107"/>
      <c r="N772" s="107"/>
      <c r="O772" s="50"/>
      <c r="P772" s="52"/>
      <c r="Q772" s="50"/>
      <c r="R772" s="51"/>
      <c r="S772" s="50"/>
      <c r="T772" s="50"/>
      <c r="U772" s="50"/>
    </row>
    <row r="773" ht="12.75" customHeight="1">
      <c r="A773" s="50"/>
      <c r="B773" s="50"/>
      <c r="C773" s="50"/>
      <c r="D773" s="50"/>
      <c r="E773" s="50"/>
      <c r="F773" s="50"/>
      <c r="G773" s="50"/>
      <c r="H773" s="50"/>
      <c r="I773" s="50"/>
      <c r="J773" s="50"/>
      <c r="K773" s="50"/>
      <c r="L773" s="50"/>
      <c r="M773" s="107"/>
      <c r="N773" s="107"/>
      <c r="O773" s="50"/>
      <c r="P773" s="52"/>
      <c r="Q773" s="50"/>
      <c r="R773" s="51"/>
      <c r="S773" s="50"/>
      <c r="T773" s="50"/>
      <c r="U773" s="50"/>
    </row>
    <row r="774" ht="12.75" customHeight="1">
      <c r="A774" s="50"/>
      <c r="B774" s="50"/>
      <c r="C774" s="50"/>
      <c r="D774" s="50"/>
      <c r="E774" s="50"/>
      <c r="F774" s="50"/>
      <c r="G774" s="50"/>
      <c r="H774" s="50"/>
      <c r="I774" s="50"/>
      <c r="J774" s="50"/>
      <c r="K774" s="50"/>
      <c r="L774" s="50"/>
      <c r="M774" s="107"/>
      <c r="N774" s="107"/>
      <c r="O774" s="50"/>
      <c r="P774" s="52"/>
      <c r="Q774" s="50"/>
      <c r="R774" s="51"/>
      <c r="S774" s="50"/>
      <c r="T774" s="50"/>
      <c r="U774" s="50"/>
    </row>
    <row r="775" ht="12.75" customHeight="1">
      <c r="A775" s="50"/>
      <c r="B775" s="50"/>
      <c r="C775" s="50"/>
      <c r="D775" s="50"/>
      <c r="E775" s="50"/>
      <c r="F775" s="50"/>
      <c r="G775" s="50"/>
      <c r="H775" s="50"/>
      <c r="I775" s="50"/>
      <c r="J775" s="50"/>
      <c r="K775" s="50"/>
      <c r="L775" s="50"/>
      <c r="M775" s="107"/>
      <c r="N775" s="107"/>
      <c r="O775" s="50"/>
      <c r="P775" s="52"/>
      <c r="Q775" s="50"/>
      <c r="R775" s="51"/>
      <c r="S775" s="50"/>
      <c r="T775" s="50"/>
      <c r="U775" s="50"/>
    </row>
    <row r="776" ht="12.75" customHeight="1">
      <c r="A776" s="50"/>
      <c r="B776" s="50"/>
      <c r="C776" s="50"/>
      <c r="D776" s="50"/>
      <c r="E776" s="50"/>
      <c r="F776" s="50"/>
      <c r="G776" s="50"/>
      <c r="H776" s="50"/>
      <c r="I776" s="50"/>
      <c r="J776" s="50"/>
      <c r="K776" s="50"/>
      <c r="L776" s="50"/>
      <c r="M776" s="107"/>
      <c r="N776" s="107"/>
      <c r="O776" s="50"/>
      <c r="P776" s="52"/>
      <c r="Q776" s="50"/>
      <c r="R776" s="51"/>
      <c r="S776" s="50"/>
      <c r="T776" s="50"/>
      <c r="U776" s="50"/>
    </row>
    <row r="777" ht="12.75" customHeight="1">
      <c r="A777" s="50"/>
      <c r="B777" s="50"/>
      <c r="C777" s="50"/>
      <c r="D777" s="50"/>
      <c r="E777" s="50"/>
      <c r="F777" s="50"/>
      <c r="G777" s="50"/>
      <c r="H777" s="50"/>
      <c r="I777" s="50"/>
      <c r="J777" s="50"/>
      <c r="K777" s="50"/>
      <c r="L777" s="50"/>
      <c r="M777" s="107"/>
      <c r="N777" s="107"/>
      <c r="O777" s="50"/>
      <c r="P777" s="52"/>
      <c r="Q777" s="50"/>
      <c r="R777" s="51"/>
      <c r="S777" s="50"/>
      <c r="T777" s="50"/>
      <c r="U777" s="50"/>
    </row>
    <row r="778" ht="12.75" customHeight="1">
      <c r="A778" s="50"/>
      <c r="B778" s="50"/>
      <c r="C778" s="50"/>
      <c r="D778" s="50"/>
      <c r="E778" s="50"/>
      <c r="F778" s="50"/>
      <c r="G778" s="50"/>
      <c r="H778" s="50"/>
      <c r="I778" s="50"/>
      <c r="J778" s="50"/>
      <c r="K778" s="50"/>
      <c r="L778" s="50"/>
      <c r="M778" s="107"/>
      <c r="N778" s="107"/>
      <c r="O778" s="50"/>
      <c r="P778" s="52"/>
      <c r="Q778" s="50"/>
      <c r="R778" s="51"/>
      <c r="S778" s="50"/>
      <c r="T778" s="50"/>
      <c r="U778" s="50"/>
    </row>
    <row r="779" ht="12.75" customHeight="1">
      <c r="A779" s="50"/>
      <c r="B779" s="50"/>
      <c r="C779" s="50"/>
      <c r="D779" s="50"/>
      <c r="E779" s="50"/>
      <c r="F779" s="50"/>
      <c r="G779" s="50"/>
      <c r="H779" s="50"/>
      <c r="I779" s="50"/>
      <c r="J779" s="50"/>
      <c r="K779" s="50"/>
      <c r="L779" s="50"/>
      <c r="M779" s="107"/>
      <c r="N779" s="107"/>
      <c r="O779" s="50"/>
      <c r="P779" s="52"/>
      <c r="Q779" s="50"/>
      <c r="R779" s="51"/>
      <c r="S779" s="50"/>
      <c r="T779" s="50"/>
      <c r="U779" s="50"/>
    </row>
    <row r="780" ht="12.75" customHeight="1">
      <c r="A780" s="50"/>
      <c r="B780" s="50"/>
      <c r="C780" s="50"/>
      <c r="D780" s="50"/>
      <c r="E780" s="50"/>
      <c r="F780" s="50"/>
      <c r="G780" s="50"/>
      <c r="H780" s="50"/>
      <c r="I780" s="50"/>
      <c r="J780" s="50"/>
      <c r="K780" s="50"/>
      <c r="L780" s="50"/>
      <c r="M780" s="107"/>
      <c r="N780" s="107"/>
      <c r="O780" s="50"/>
      <c r="P780" s="52"/>
      <c r="Q780" s="50"/>
      <c r="R780" s="51"/>
      <c r="S780" s="50"/>
      <c r="T780" s="50"/>
      <c r="U780" s="50"/>
    </row>
    <row r="781" ht="12.75" customHeight="1">
      <c r="A781" s="50"/>
      <c r="B781" s="50"/>
      <c r="C781" s="50"/>
      <c r="D781" s="50"/>
      <c r="E781" s="50"/>
      <c r="F781" s="50"/>
      <c r="G781" s="50"/>
      <c r="H781" s="50"/>
      <c r="I781" s="50"/>
      <c r="J781" s="50"/>
      <c r="K781" s="50"/>
      <c r="L781" s="50"/>
      <c r="M781" s="107"/>
      <c r="N781" s="107"/>
      <c r="O781" s="50"/>
      <c r="P781" s="52"/>
      <c r="Q781" s="50"/>
      <c r="R781" s="51"/>
      <c r="S781" s="50"/>
      <c r="T781" s="50"/>
      <c r="U781" s="50"/>
    </row>
    <row r="782" ht="12.75" customHeight="1">
      <c r="A782" s="50"/>
      <c r="B782" s="50"/>
      <c r="C782" s="50"/>
      <c r="D782" s="50"/>
      <c r="E782" s="50"/>
      <c r="F782" s="50"/>
      <c r="G782" s="50"/>
      <c r="H782" s="50"/>
      <c r="I782" s="50"/>
      <c r="J782" s="50"/>
      <c r="K782" s="50"/>
      <c r="L782" s="50"/>
      <c r="M782" s="107"/>
      <c r="N782" s="107"/>
      <c r="O782" s="50"/>
      <c r="P782" s="52"/>
      <c r="Q782" s="50"/>
      <c r="R782" s="51"/>
      <c r="S782" s="50"/>
      <c r="T782" s="50"/>
      <c r="U782" s="50"/>
    </row>
    <row r="783" ht="12.75" customHeight="1">
      <c r="A783" s="50"/>
      <c r="B783" s="50"/>
      <c r="C783" s="50"/>
      <c r="D783" s="50"/>
      <c r="E783" s="50"/>
      <c r="F783" s="50"/>
      <c r="G783" s="50"/>
      <c r="H783" s="50"/>
      <c r="I783" s="50"/>
      <c r="J783" s="50"/>
      <c r="K783" s="50"/>
      <c r="L783" s="50"/>
      <c r="M783" s="107"/>
      <c r="N783" s="107"/>
      <c r="O783" s="50"/>
      <c r="P783" s="52"/>
      <c r="Q783" s="50"/>
      <c r="R783" s="51"/>
      <c r="S783" s="50"/>
      <c r="T783" s="50"/>
      <c r="U783" s="50"/>
    </row>
    <row r="784" ht="12.75" customHeight="1">
      <c r="A784" s="50"/>
      <c r="B784" s="50"/>
      <c r="C784" s="50"/>
      <c r="D784" s="50"/>
      <c r="E784" s="50"/>
      <c r="F784" s="50"/>
      <c r="G784" s="50"/>
      <c r="H784" s="50"/>
      <c r="I784" s="50"/>
      <c r="J784" s="50"/>
      <c r="K784" s="50"/>
      <c r="L784" s="50"/>
      <c r="M784" s="107"/>
      <c r="N784" s="107"/>
      <c r="O784" s="50"/>
      <c r="P784" s="52"/>
      <c r="Q784" s="50"/>
      <c r="R784" s="51"/>
      <c r="S784" s="50"/>
      <c r="T784" s="50"/>
      <c r="U784" s="50"/>
    </row>
    <row r="785" ht="12.75" customHeight="1">
      <c r="A785" s="50"/>
      <c r="B785" s="50"/>
      <c r="C785" s="50"/>
      <c r="D785" s="50"/>
      <c r="E785" s="50"/>
      <c r="F785" s="50"/>
      <c r="G785" s="50"/>
      <c r="H785" s="50"/>
      <c r="I785" s="50"/>
      <c r="J785" s="50"/>
      <c r="K785" s="50"/>
      <c r="L785" s="50"/>
      <c r="M785" s="107"/>
      <c r="N785" s="107"/>
      <c r="O785" s="50"/>
      <c r="P785" s="52"/>
      <c r="Q785" s="50"/>
      <c r="R785" s="51"/>
      <c r="S785" s="50"/>
      <c r="T785" s="50"/>
      <c r="U785" s="50"/>
    </row>
    <row r="786" ht="12.75" customHeight="1">
      <c r="A786" s="50"/>
      <c r="B786" s="50"/>
      <c r="C786" s="50"/>
      <c r="D786" s="50"/>
      <c r="E786" s="50"/>
      <c r="F786" s="50"/>
      <c r="G786" s="50"/>
      <c r="H786" s="50"/>
      <c r="I786" s="50"/>
      <c r="J786" s="50"/>
      <c r="K786" s="50"/>
      <c r="L786" s="50"/>
      <c r="M786" s="107"/>
      <c r="N786" s="107"/>
      <c r="O786" s="50"/>
      <c r="P786" s="52"/>
      <c r="Q786" s="50"/>
      <c r="R786" s="51"/>
      <c r="S786" s="50"/>
      <c r="T786" s="50"/>
      <c r="U786" s="50"/>
    </row>
    <row r="787" ht="12.75" customHeight="1">
      <c r="A787" s="50"/>
      <c r="B787" s="50"/>
      <c r="C787" s="50"/>
      <c r="D787" s="50"/>
      <c r="E787" s="50"/>
      <c r="F787" s="50"/>
      <c r="G787" s="50"/>
      <c r="H787" s="50"/>
      <c r="I787" s="50"/>
      <c r="J787" s="50"/>
      <c r="K787" s="50"/>
      <c r="L787" s="50"/>
      <c r="M787" s="107"/>
      <c r="N787" s="107"/>
      <c r="O787" s="50"/>
      <c r="P787" s="52"/>
      <c r="Q787" s="50"/>
      <c r="R787" s="51"/>
      <c r="S787" s="50"/>
      <c r="T787" s="50"/>
      <c r="U787" s="50"/>
    </row>
    <row r="788" ht="12.75" customHeight="1">
      <c r="A788" s="50"/>
      <c r="B788" s="50"/>
      <c r="C788" s="50"/>
      <c r="D788" s="50"/>
      <c r="E788" s="50"/>
      <c r="F788" s="50"/>
      <c r="G788" s="50"/>
      <c r="H788" s="50"/>
      <c r="I788" s="50"/>
      <c r="J788" s="50"/>
      <c r="K788" s="50"/>
      <c r="L788" s="50"/>
      <c r="M788" s="107"/>
      <c r="N788" s="107"/>
      <c r="O788" s="50"/>
      <c r="P788" s="52"/>
      <c r="Q788" s="50"/>
      <c r="R788" s="51"/>
      <c r="S788" s="50"/>
      <c r="T788" s="50"/>
      <c r="U788" s="50"/>
    </row>
    <row r="789" ht="12.75" customHeight="1">
      <c r="A789" s="50"/>
      <c r="B789" s="50"/>
      <c r="C789" s="50"/>
      <c r="D789" s="50"/>
      <c r="E789" s="50"/>
      <c r="F789" s="50"/>
      <c r="G789" s="50"/>
      <c r="H789" s="50"/>
      <c r="I789" s="50"/>
      <c r="J789" s="50"/>
      <c r="K789" s="50"/>
      <c r="L789" s="50"/>
      <c r="M789" s="107"/>
      <c r="N789" s="107"/>
      <c r="O789" s="50"/>
      <c r="P789" s="52"/>
      <c r="Q789" s="50"/>
      <c r="R789" s="51"/>
      <c r="S789" s="50"/>
      <c r="T789" s="50"/>
      <c r="U789" s="50"/>
    </row>
    <row r="790" ht="12.75" customHeight="1">
      <c r="A790" s="50"/>
      <c r="B790" s="50"/>
      <c r="C790" s="50"/>
      <c r="D790" s="50"/>
      <c r="E790" s="50"/>
      <c r="F790" s="50"/>
      <c r="G790" s="50"/>
      <c r="H790" s="50"/>
      <c r="I790" s="50"/>
      <c r="J790" s="50"/>
      <c r="K790" s="50"/>
      <c r="L790" s="50"/>
      <c r="M790" s="107"/>
      <c r="N790" s="107"/>
      <c r="O790" s="50"/>
      <c r="P790" s="52"/>
      <c r="Q790" s="50"/>
      <c r="R790" s="51"/>
      <c r="S790" s="50"/>
      <c r="T790" s="50"/>
      <c r="U790" s="50"/>
    </row>
    <row r="791" ht="12.75" customHeight="1">
      <c r="A791" s="50"/>
      <c r="B791" s="50"/>
      <c r="C791" s="50"/>
      <c r="D791" s="50"/>
      <c r="E791" s="50"/>
      <c r="F791" s="50"/>
      <c r="G791" s="50"/>
      <c r="H791" s="50"/>
      <c r="I791" s="50"/>
      <c r="J791" s="50"/>
      <c r="K791" s="50"/>
      <c r="L791" s="50"/>
      <c r="M791" s="107"/>
      <c r="N791" s="107"/>
      <c r="O791" s="50"/>
      <c r="P791" s="52"/>
      <c r="Q791" s="50"/>
      <c r="R791" s="51"/>
      <c r="S791" s="50"/>
      <c r="T791" s="50"/>
      <c r="U791" s="50"/>
    </row>
    <row r="792" ht="12.75" customHeight="1">
      <c r="A792" s="50"/>
      <c r="B792" s="50"/>
      <c r="C792" s="50"/>
      <c r="D792" s="50"/>
      <c r="E792" s="50"/>
      <c r="F792" s="50"/>
      <c r="G792" s="50"/>
      <c r="H792" s="50"/>
      <c r="I792" s="50"/>
      <c r="J792" s="50"/>
      <c r="K792" s="50"/>
      <c r="L792" s="50"/>
      <c r="M792" s="107"/>
      <c r="N792" s="107"/>
      <c r="O792" s="50"/>
      <c r="P792" s="52"/>
      <c r="Q792" s="50"/>
      <c r="R792" s="51"/>
      <c r="S792" s="50"/>
      <c r="T792" s="50"/>
      <c r="U792" s="50"/>
    </row>
    <row r="793" ht="12.75" customHeight="1">
      <c r="A793" s="50"/>
      <c r="B793" s="50"/>
      <c r="C793" s="50"/>
      <c r="D793" s="50"/>
      <c r="E793" s="50"/>
      <c r="F793" s="50"/>
      <c r="G793" s="50"/>
      <c r="H793" s="50"/>
      <c r="I793" s="50"/>
      <c r="J793" s="50"/>
      <c r="K793" s="50"/>
      <c r="L793" s="50"/>
      <c r="M793" s="107"/>
      <c r="N793" s="107"/>
      <c r="O793" s="50"/>
      <c r="P793" s="52"/>
      <c r="Q793" s="50"/>
      <c r="R793" s="51"/>
      <c r="S793" s="50"/>
      <c r="T793" s="50"/>
      <c r="U793" s="50"/>
    </row>
    <row r="794" ht="12.75" customHeight="1">
      <c r="A794" s="50"/>
      <c r="B794" s="50"/>
      <c r="C794" s="50"/>
      <c r="D794" s="50"/>
      <c r="E794" s="50"/>
      <c r="F794" s="50"/>
      <c r="G794" s="50"/>
      <c r="H794" s="50"/>
      <c r="I794" s="50"/>
      <c r="J794" s="50"/>
      <c r="K794" s="50"/>
      <c r="L794" s="50"/>
      <c r="M794" s="107"/>
      <c r="N794" s="107"/>
      <c r="O794" s="50"/>
      <c r="P794" s="52"/>
      <c r="Q794" s="50"/>
      <c r="R794" s="51"/>
      <c r="S794" s="50"/>
      <c r="T794" s="50"/>
      <c r="U794" s="50"/>
    </row>
    <row r="795" ht="12.75" customHeight="1">
      <c r="A795" s="50"/>
      <c r="B795" s="50"/>
      <c r="C795" s="50"/>
      <c r="D795" s="50"/>
      <c r="E795" s="50"/>
      <c r="F795" s="50"/>
      <c r="G795" s="50"/>
      <c r="H795" s="50"/>
      <c r="I795" s="50"/>
      <c r="J795" s="50"/>
      <c r="K795" s="50"/>
      <c r="L795" s="50"/>
      <c r="M795" s="107"/>
      <c r="N795" s="107"/>
      <c r="O795" s="50"/>
      <c r="P795" s="52"/>
      <c r="Q795" s="50"/>
      <c r="R795" s="51"/>
      <c r="S795" s="50"/>
      <c r="T795" s="50"/>
      <c r="U795" s="50"/>
    </row>
    <row r="796" ht="12.75" customHeight="1">
      <c r="A796" s="50"/>
      <c r="B796" s="50"/>
      <c r="C796" s="50"/>
      <c r="D796" s="50"/>
      <c r="E796" s="50"/>
      <c r="F796" s="50"/>
      <c r="G796" s="50"/>
      <c r="H796" s="50"/>
      <c r="I796" s="50"/>
      <c r="J796" s="50"/>
      <c r="K796" s="50"/>
      <c r="L796" s="50"/>
      <c r="M796" s="107"/>
      <c r="N796" s="107"/>
      <c r="O796" s="50"/>
      <c r="P796" s="52"/>
      <c r="Q796" s="50"/>
      <c r="R796" s="51"/>
      <c r="S796" s="50"/>
      <c r="T796" s="50"/>
      <c r="U796" s="50"/>
    </row>
    <row r="797" ht="12.75" customHeight="1">
      <c r="A797" s="50"/>
      <c r="B797" s="50"/>
      <c r="C797" s="50"/>
      <c r="D797" s="50"/>
      <c r="E797" s="50"/>
      <c r="F797" s="50"/>
      <c r="G797" s="50"/>
      <c r="H797" s="50"/>
      <c r="I797" s="50"/>
      <c r="J797" s="50"/>
      <c r="K797" s="50"/>
      <c r="L797" s="50"/>
      <c r="M797" s="107"/>
      <c r="N797" s="107"/>
      <c r="O797" s="50"/>
      <c r="P797" s="52"/>
      <c r="Q797" s="50"/>
      <c r="R797" s="51"/>
      <c r="S797" s="50"/>
      <c r="T797" s="50"/>
      <c r="U797" s="50"/>
    </row>
    <row r="798" ht="12.75" customHeight="1">
      <c r="A798" s="50"/>
      <c r="B798" s="50"/>
      <c r="C798" s="50"/>
      <c r="D798" s="50"/>
      <c r="E798" s="50"/>
      <c r="F798" s="50"/>
      <c r="G798" s="50"/>
      <c r="H798" s="50"/>
      <c r="I798" s="50"/>
      <c r="J798" s="50"/>
      <c r="K798" s="50"/>
      <c r="L798" s="50"/>
      <c r="M798" s="107"/>
      <c r="N798" s="107"/>
      <c r="O798" s="50"/>
      <c r="P798" s="52"/>
      <c r="Q798" s="50"/>
      <c r="R798" s="51"/>
      <c r="S798" s="50"/>
      <c r="T798" s="50"/>
      <c r="U798" s="50"/>
    </row>
    <row r="799" ht="12.75" customHeight="1">
      <c r="A799" s="50"/>
      <c r="B799" s="50"/>
      <c r="C799" s="50"/>
      <c r="D799" s="50"/>
      <c r="E799" s="50"/>
      <c r="F799" s="50"/>
      <c r="G799" s="50"/>
      <c r="H799" s="50"/>
      <c r="I799" s="50"/>
      <c r="J799" s="50"/>
      <c r="K799" s="50"/>
      <c r="L799" s="50"/>
      <c r="M799" s="107"/>
      <c r="N799" s="107"/>
      <c r="O799" s="50"/>
      <c r="P799" s="52"/>
      <c r="Q799" s="50"/>
      <c r="R799" s="51"/>
      <c r="S799" s="50"/>
      <c r="T799" s="50"/>
      <c r="U799" s="50"/>
    </row>
    <row r="800" ht="12.75" customHeight="1">
      <c r="A800" s="50"/>
      <c r="B800" s="50"/>
      <c r="C800" s="50"/>
      <c r="D800" s="50"/>
      <c r="E800" s="50"/>
      <c r="F800" s="50"/>
      <c r="G800" s="50"/>
      <c r="H800" s="50"/>
      <c r="I800" s="50"/>
      <c r="J800" s="50"/>
      <c r="K800" s="50"/>
      <c r="L800" s="50"/>
      <c r="M800" s="107"/>
      <c r="N800" s="107"/>
      <c r="O800" s="50"/>
      <c r="P800" s="52"/>
      <c r="Q800" s="50"/>
      <c r="R800" s="51"/>
      <c r="S800" s="50"/>
      <c r="T800" s="50"/>
      <c r="U800" s="50"/>
    </row>
    <row r="801" ht="12.75" customHeight="1">
      <c r="A801" s="50"/>
      <c r="B801" s="50"/>
      <c r="C801" s="50"/>
      <c r="D801" s="50"/>
      <c r="E801" s="50"/>
      <c r="F801" s="50"/>
      <c r="G801" s="50"/>
      <c r="H801" s="50"/>
      <c r="I801" s="50"/>
      <c r="J801" s="50"/>
      <c r="K801" s="50"/>
      <c r="L801" s="50"/>
      <c r="M801" s="107"/>
      <c r="N801" s="107"/>
      <c r="O801" s="50"/>
      <c r="P801" s="52"/>
      <c r="Q801" s="50"/>
      <c r="R801" s="51"/>
      <c r="S801" s="50"/>
      <c r="T801" s="50"/>
      <c r="U801" s="50"/>
    </row>
    <row r="802" ht="12.75" customHeight="1">
      <c r="A802" s="50"/>
      <c r="B802" s="50"/>
      <c r="C802" s="50"/>
      <c r="D802" s="50"/>
      <c r="E802" s="50"/>
      <c r="F802" s="50"/>
      <c r="G802" s="50"/>
      <c r="H802" s="50"/>
      <c r="I802" s="50"/>
      <c r="J802" s="50"/>
      <c r="K802" s="50"/>
      <c r="L802" s="50"/>
      <c r="M802" s="107"/>
      <c r="N802" s="107"/>
      <c r="O802" s="50"/>
      <c r="P802" s="52"/>
      <c r="Q802" s="50"/>
      <c r="R802" s="51"/>
      <c r="S802" s="50"/>
      <c r="T802" s="50"/>
      <c r="U802" s="50"/>
    </row>
    <row r="803" ht="12.75" customHeight="1">
      <c r="A803" s="50"/>
      <c r="B803" s="50"/>
      <c r="C803" s="50"/>
      <c r="D803" s="50"/>
      <c r="E803" s="50"/>
      <c r="F803" s="50"/>
      <c r="G803" s="50"/>
      <c r="H803" s="50"/>
      <c r="I803" s="50"/>
      <c r="J803" s="50"/>
      <c r="K803" s="50"/>
      <c r="L803" s="50"/>
      <c r="M803" s="107"/>
      <c r="N803" s="107"/>
      <c r="O803" s="50"/>
      <c r="P803" s="52"/>
      <c r="Q803" s="50"/>
      <c r="R803" s="51"/>
      <c r="S803" s="50"/>
      <c r="T803" s="50"/>
      <c r="U803" s="50"/>
    </row>
    <row r="804" ht="12.75" customHeight="1">
      <c r="A804" s="50"/>
      <c r="B804" s="50"/>
      <c r="C804" s="50"/>
      <c r="D804" s="50"/>
      <c r="E804" s="50"/>
      <c r="F804" s="50"/>
      <c r="G804" s="50"/>
      <c r="H804" s="50"/>
      <c r="I804" s="50"/>
      <c r="J804" s="50"/>
      <c r="K804" s="50"/>
      <c r="L804" s="50"/>
      <c r="M804" s="107"/>
      <c r="N804" s="107"/>
      <c r="O804" s="50"/>
      <c r="P804" s="52"/>
      <c r="Q804" s="50"/>
      <c r="R804" s="51"/>
      <c r="S804" s="50"/>
      <c r="T804" s="50"/>
      <c r="U804" s="50"/>
    </row>
    <row r="805" ht="12.75" customHeight="1">
      <c r="A805" s="50"/>
      <c r="B805" s="50"/>
      <c r="C805" s="50"/>
      <c r="D805" s="50"/>
      <c r="E805" s="50"/>
      <c r="F805" s="50"/>
      <c r="G805" s="50"/>
      <c r="H805" s="50"/>
      <c r="I805" s="50"/>
      <c r="J805" s="50"/>
      <c r="K805" s="50"/>
      <c r="L805" s="50"/>
      <c r="M805" s="107"/>
      <c r="N805" s="107"/>
      <c r="O805" s="50"/>
      <c r="P805" s="52"/>
      <c r="Q805" s="50"/>
      <c r="R805" s="51"/>
      <c r="S805" s="50"/>
      <c r="T805" s="50"/>
      <c r="U805" s="50"/>
    </row>
    <row r="806" ht="12.75" customHeight="1">
      <c r="A806" s="50"/>
      <c r="B806" s="50"/>
      <c r="C806" s="50"/>
      <c r="D806" s="50"/>
      <c r="E806" s="50"/>
      <c r="F806" s="50"/>
      <c r="G806" s="50"/>
      <c r="H806" s="50"/>
      <c r="I806" s="50"/>
      <c r="J806" s="50"/>
      <c r="K806" s="50"/>
      <c r="L806" s="50"/>
      <c r="M806" s="107"/>
      <c r="N806" s="107"/>
      <c r="O806" s="50"/>
      <c r="P806" s="52"/>
      <c r="Q806" s="50"/>
      <c r="R806" s="51"/>
      <c r="S806" s="50"/>
      <c r="T806" s="50"/>
      <c r="U806" s="50"/>
    </row>
    <row r="807" ht="12.75" customHeight="1">
      <c r="A807" s="50"/>
      <c r="B807" s="50"/>
      <c r="C807" s="50"/>
      <c r="D807" s="50"/>
      <c r="E807" s="50"/>
      <c r="F807" s="50"/>
      <c r="G807" s="50"/>
      <c r="H807" s="50"/>
      <c r="I807" s="50"/>
      <c r="J807" s="50"/>
      <c r="K807" s="50"/>
      <c r="L807" s="50"/>
      <c r="M807" s="107"/>
      <c r="N807" s="107"/>
      <c r="O807" s="50"/>
      <c r="P807" s="52"/>
      <c r="Q807" s="50"/>
      <c r="R807" s="51"/>
      <c r="S807" s="50"/>
      <c r="T807" s="50"/>
      <c r="U807" s="50"/>
    </row>
    <row r="808" ht="12.75" customHeight="1">
      <c r="A808" s="50"/>
      <c r="B808" s="50"/>
      <c r="C808" s="50"/>
      <c r="D808" s="50"/>
      <c r="E808" s="50"/>
      <c r="F808" s="50"/>
      <c r="G808" s="50"/>
      <c r="H808" s="50"/>
      <c r="I808" s="50"/>
      <c r="J808" s="50"/>
      <c r="K808" s="50"/>
      <c r="L808" s="50"/>
      <c r="M808" s="107"/>
      <c r="N808" s="107"/>
      <c r="O808" s="50"/>
      <c r="P808" s="52"/>
      <c r="Q808" s="50"/>
      <c r="R808" s="51"/>
      <c r="S808" s="50"/>
      <c r="T808" s="50"/>
      <c r="U808" s="50"/>
    </row>
    <row r="809" ht="12.75" customHeight="1">
      <c r="A809" s="50"/>
      <c r="B809" s="50"/>
      <c r="C809" s="50"/>
      <c r="D809" s="50"/>
      <c r="E809" s="50"/>
      <c r="F809" s="50"/>
      <c r="G809" s="50"/>
      <c r="H809" s="50"/>
      <c r="I809" s="50"/>
      <c r="J809" s="50"/>
      <c r="K809" s="50"/>
      <c r="L809" s="50"/>
      <c r="M809" s="107"/>
      <c r="N809" s="107"/>
      <c r="O809" s="50"/>
      <c r="P809" s="52"/>
      <c r="Q809" s="50"/>
      <c r="R809" s="51"/>
      <c r="S809" s="50"/>
      <c r="T809" s="50"/>
      <c r="U809" s="50"/>
    </row>
    <row r="810" ht="12.75" customHeight="1">
      <c r="A810" s="50"/>
      <c r="B810" s="50"/>
      <c r="C810" s="50"/>
      <c r="D810" s="50"/>
      <c r="E810" s="50"/>
      <c r="F810" s="50"/>
      <c r="G810" s="50"/>
      <c r="H810" s="50"/>
      <c r="I810" s="50"/>
      <c r="J810" s="50"/>
      <c r="K810" s="50"/>
      <c r="L810" s="50"/>
      <c r="M810" s="107"/>
      <c r="N810" s="107"/>
      <c r="O810" s="50"/>
      <c r="P810" s="52"/>
      <c r="Q810" s="50"/>
      <c r="R810" s="51"/>
      <c r="S810" s="50"/>
      <c r="T810" s="50"/>
      <c r="U810" s="50"/>
    </row>
    <row r="811" ht="12.75" customHeight="1">
      <c r="A811" s="50"/>
      <c r="B811" s="50"/>
      <c r="C811" s="50"/>
      <c r="D811" s="50"/>
      <c r="E811" s="50"/>
      <c r="F811" s="50"/>
      <c r="G811" s="50"/>
      <c r="H811" s="50"/>
      <c r="I811" s="50"/>
      <c r="J811" s="50"/>
      <c r="K811" s="50"/>
      <c r="L811" s="50"/>
      <c r="M811" s="107"/>
      <c r="N811" s="107"/>
      <c r="O811" s="50"/>
      <c r="P811" s="52"/>
      <c r="Q811" s="50"/>
      <c r="R811" s="51"/>
      <c r="S811" s="50"/>
      <c r="T811" s="50"/>
      <c r="U811" s="50"/>
    </row>
    <row r="812" ht="12.75" customHeight="1">
      <c r="A812" s="50"/>
      <c r="B812" s="50"/>
      <c r="C812" s="50"/>
      <c r="D812" s="50"/>
      <c r="E812" s="50"/>
      <c r="F812" s="50"/>
      <c r="G812" s="50"/>
      <c r="H812" s="50"/>
      <c r="I812" s="50"/>
      <c r="J812" s="50"/>
      <c r="K812" s="50"/>
      <c r="L812" s="50"/>
      <c r="M812" s="107"/>
      <c r="N812" s="107"/>
      <c r="O812" s="50"/>
      <c r="P812" s="52"/>
      <c r="Q812" s="50"/>
      <c r="R812" s="51"/>
      <c r="S812" s="50"/>
      <c r="T812" s="50"/>
      <c r="U812" s="50"/>
    </row>
    <row r="813" ht="12.75" customHeight="1">
      <c r="A813" s="50"/>
      <c r="B813" s="50"/>
      <c r="C813" s="50"/>
      <c r="D813" s="50"/>
      <c r="E813" s="50"/>
      <c r="F813" s="50"/>
      <c r="G813" s="50"/>
      <c r="H813" s="50"/>
      <c r="I813" s="50"/>
      <c r="J813" s="50"/>
      <c r="K813" s="50"/>
      <c r="L813" s="50"/>
      <c r="M813" s="107"/>
      <c r="N813" s="107"/>
      <c r="O813" s="50"/>
      <c r="P813" s="52"/>
      <c r="Q813" s="50"/>
      <c r="R813" s="51"/>
      <c r="S813" s="50"/>
      <c r="T813" s="50"/>
      <c r="U813" s="50"/>
    </row>
    <row r="814" ht="12.75" customHeight="1">
      <c r="A814" s="50"/>
      <c r="B814" s="50"/>
      <c r="C814" s="50"/>
      <c r="D814" s="50"/>
      <c r="E814" s="50"/>
      <c r="F814" s="50"/>
      <c r="G814" s="50"/>
      <c r="H814" s="50"/>
      <c r="I814" s="50"/>
      <c r="J814" s="50"/>
      <c r="K814" s="50"/>
      <c r="L814" s="50"/>
      <c r="M814" s="107"/>
      <c r="N814" s="107"/>
      <c r="O814" s="50"/>
      <c r="P814" s="52"/>
      <c r="Q814" s="50"/>
      <c r="R814" s="51"/>
      <c r="S814" s="50"/>
      <c r="T814" s="50"/>
      <c r="U814" s="50"/>
    </row>
    <row r="815" ht="12.75" customHeight="1">
      <c r="A815" s="50"/>
      <c r="B815" s="50"/>
      <c r="C815" s="50"/>
      <c r="D815" s="50"/>
      <c r="E815" s="50"/>
      <c r="F815" s="50"/>
      <c r="G815" s="50"/>
      <c r="H815" s="50"/>
      <c r="I815" s="50"/>
      <c r="J815" s="50"/>
      <c r="K815" s="50"/>
      <c r="L815" s="50"/>
      <c r="M815" s="107"/>
      <c r="N815" s="107"/>
      <c r="O815" s="50"/>
      <c r="P815" s="52"/>
      <c r="Q815" s="50"/>
      <c r="R815" s="51"/>
      <c r="S815" s="50"/>
      <c r="T815" s="50"/>
      <c r="U815" s="50"/>
    </row>
    <row r="816" ht="12.75" customHeight="1">
      <c r="A816" s="50"/>
      <c r="B816" s="50"/>
      <c r="C816" s="50"/>
      <c r="D816" s="50"/>
      <c r="E816" s="50"/>
      <c r="F816" s="50"/>
      <c r="G816" s="50"/>
      <c r="H816" s="50"/>
      <c r="I816" s="50"/>
      <c r="J816" s="50"/>
      <c r="K816" s="50"/>
      <c r="L816" s="50"/>
      <c r="M816" s="107"/>
      <c r="N816" s="107"/>
      <c r="O816" s="50"/>
      <c r="P816" s="52"/>
      <c r="Q816" s="50"/>
      <c r="R816" s="51"/>
      <c r="S816" s="50"/>
      <c r="T816" s="50"/>
      <c r="U816" s="50"/>
    </row>
    <row r="817" ht="12.75" customHeight="1">
      <c r="A817" s="50"/>
      <c r="B817" s="50"/>
      <c r="C817" s="50"/>
      <c r="D817" s="50"/>
      <c r="E817" s="50"/>
      <c r="F817" s="50"/>
      <c r="G817" s="50"/>
      <c r="H817" s="50"/>
      <c r="I817" s="50"/>
      <c r="J817" s="50"/>
      <c r="K817" s="50"/>
      <c r="L817" s="50"/>
      <c r="M817" s="107"/>
      <c r="N817" s="107"/>
      <c r="O817" s="50"/>
      <c r="P817" s="52"/>
      <c r="Q817" s="50"/>
      <c r="R817" s="51"/>
      <c r="S817" s="50"/>
      <c r="T817" s="50"/>
      <c r="U817" s="50"/>
    </row>
    <row r="818" ht="12.75" customHeight="1">
      <c r="A818" s="50"/>
      <c r="B818" s="50"/>
      <c r="C818" s="50"/>
      <c r="D818" s="50"/>
      <c r="E818" s="50"/>
      <c r="F818" s="50"/>
      <c r="G818" s="50"/>
      <c r="H818" s="50"/>
      <c r="I818" s="50"/>
      <c r="J818" s="50"/>
      <c r="K818" s="50"/>
      <c r="L818" s="50"/>
      <c r="M818" s="107"/>
      <c r="N818" s="107"/>
      <c r="O818" s="50"/>
      <c r="P818" s="52"/>
      <c r="Q818" s="50"/>
      <c r="R818" s="51"/>
      <c r="S818" s="50"/>
      <c r="T818" s="50"/>
      <c r="U818" s="50"/>
    </row>
    <row r="819" ht="12.75" customHeight="1">
      <c r="A819" s="50"/>
      <c r="B819" s="50"/>
      <c r="C819" s="50"/>
      <c r="D819" s="50"/>
      <c r="E819" s="50"/>
      <c r="F819" s="50"/>
      <c r="G819" s="50"/>
      <c r="H819" s="50"/>
      <c r="I819" s="50"/>
      <c r="J819" s="50"/>
      <c r="K819" s="50"/>
      <c r="L819" s="50"/>
      <c r="M819" s="107"/>
      <c r="N819" s="107"/>
      <c r="O819" s="50"/>
      <c r="P819" s="52"/>
      <c r="Q819" s="50"/>
      <c r="R819" s="51"/>
      <c r="S819" s="50"/>
      <c r="T819" s="50"/>
      <c r="U819" s="50"/>
    </row>
    <row r="820" ht="12.75" customHeight="1">
      <c r="A820" s="50"/>
      <c r="B820" s="50"/>
      <c r="C820" s="50"/>
      <c r="D820" s="50"/>
      <c r="E820" s="50"/>
      <c r="F820" s="50"/>
      <c r="G820" s="50"/>
      <c r="H820" s="50"/>
      <c r="I820" s="50"/>
      <c r="J820" s="50"/>
      <c r="K820" s="50"/>
      <c r="L820" s="50"/>
      <c r="M820" s="107"/>
      <c r="N820" s="107"/>
      <c r="O820" s="50"/>
      <c r="P820" s="52"/>
      <c r="Q820" s="50"/>
      <c r="R820" s="51"/>
      <c r="S820" s="50"/>
      <c r="T820" s="50"/>
      <c r="U820" s="50"/>
    </row>
    <row r="821" ht="12.75" customHeight="1">
      <c r="A821" s="50"/>
      <c r="B821" s="50"/>
      <c r="C821" s="50"/>
      <c r="D821" s="50"/>
      <c r="E821" s="50"/>
      <c r="F821" s="50"/>
      <c r="G821" s="50"/>
      <c r="H821" s="50"/>
      <c r="I821" s="50"/>
      <c r="J821" s="50"/>
      <c r="K821" s="50"/>
      <c r="L821" s="50"/>
      <c r="M821" s="107"/>
      <c r="N821" s="107"/>
      <c r="O821" s="50"/>
      <c r="P821" s="52"/>
      <c r="Q821" s="50"/>
      <c r="R821" s="51"/>
      <c r="S821" s="50"/>
      <c r="T821" s="50"/>
      <c r="U821" s="50"/>
    </row>
    <row r="822" ht="12.75" customHeight="1">
      <c r="A822" s="50"/>
      <c r="B822" s="50"/>
      <c r="C822" s="50"/>
      <c r="D822" s="50"/>
      <c r="E822" s="50"/>
      <c r="F822" s="50"/>
      <c r="G822" s="50"/>
      <c r="H822" s="50"/>
      <c r="I822" s="50"/>
      <c r="J822" s="50"/>
      <c r="K822" s="50"/>
      <c r="L822" s="50"/>
      <c r="M822" s="107"/>
      <c r="N822" s="107"/>
      <c r="O822" s="50"/>
      <c r="P822" s="52"/>
      <c r="Q822" s="50"/>
      <c r="R822" s="51"/>
      <c r="S822" s="50"/>
      <c r="T822" s="50"/>
      <c r="U822" s="50"/>
    </row>
    <row r="823" ht="12.75" customHeight="1">
      <c r="A823" s="50"/>
      <c r="B823" s="50"/>
      <c r="C823" s="50"/>
      <c r="D823" s="50"/>
      <c r="E823" s="50"/>
      <c r="F823" s="50"/>
      <c r="G823" s="50"/>
      <c r="H823" s="50"/>
      <c r="I823" s="50"/>
      <c r="J823" s="50"/>
      <c r="K823" s="50"/>
      <c r="L823" s="50"/>
      <c r="M823" s="107"/>
      <c r="N823" s="107"/>
      <c r="O823" s="50"/>
      <c r="P823" s="52"/>
      <c r="Q823" s="50"/>
      <c r="R823" s="51"/>
      <c r="S823" s="50"/>
      <c r="T823" s="50"/>
      <c r="U823" s="50"/>
    </row>
    <row r="824" ht="12.75" customHeight="1">
      <c r="A824" s="50"/>
      <c r="B824" s="50"/>
      <c r="C824" s="50"/>
      <c r="D824" s="50"/>
      <c r="E824" s="50"/>
      <c r="F824" s="50"/>
      <c r="G824" s="50"/>
      <c r="H824" s="50"/>
      <c r="I824" s="50"/>
      <c r="J824" s="50"/>
      <c r="K824" s="50"/>
      <c r="L824" s="50"/>
      <c r="M824" s="107"/>
      <c r="N824" s="107"/>
      <c r="O824" s="50"/>
      <c r="P824" s="52"/>
      <c r="Q824" s="50"/>
      <c r="R824" s="51"/>
      <c r="S824" s="50"/>
      <c r="T824" s="50"/>
      <c r="U824" s="50"/>
    </row>
    <row r="825" ht="12.75" customHeight="1">
      <c r="A825" s="50"/>
      <c r="B825" s="50"/>
      <c r="C825" s="50"/>
      <c r="D825" s="50"/>
      <c r="E825" s="50"/>
      <c r="F825" s="50"/>
      <c r="G825" s="50"/>
      <c r="H825" s="50"/>
      <c r="I825" s="50"/>
      <c r="J825" s="50"/>
      <c r="K825" s="50"/>
      <c r="L825" s="50"/>
      <c r="M825" s="107"/>
      <c r="N825" s="107"/>
      <c r="O825" s="50"/>
      <c r="P825" s="52"/>
      <c r="Q825" s="50"/>
      <c r="R825" s="51"/>
      <c r="S825" s="50"/>
      <c r="T825" s="50"/>
      <c r="U825" s="50"/>
    </row>
    <row r="826" ht="12.75" customHeight="1">
      <c r="A826" s="50"/>
      <c r="B826" s="50"/>
      <c r="C826" s="50"/>
      <c r="D826" s="50"/>
      <c r="E826" s="50"/>
      <c r="F826" s="50"/>
      <c r="G826" s="50"/>
      <c r="H826" s="50"/>
      <c r="I826" s="50"/>
      <c r="J826" s="50"/>
      <c r="K826" s="50"/>
      <c r="L826" s="50"/>
      <c r="M826" s="107"/>
      <c r="N826" s="107"/>
      <c r="O826" s="50"/>
      <c r="P826" s="52"/>
      <c r="Q826" s="50"/>
      <c r="R826" s="51"/>
      <c r="S826" s="50"/>
      <c r="T826" s="50"/>
      <c r="U826" s="50"/>
    </row>
    <row r="827" ht="12.75" customHeight="1">
      <c r="A827" s="50"/>
      <c r="B827" s="50"/>
      <c r="C827" s="50"/>
      <c r="D827" s="50"/>
      <c r="E827" s="50"/>
      <c r="F827" s="50"/>
      <c r="G827" s="50"/>
      <c r="H827" s="50"/>
      <c r="I827" s="50"/>
      <c r="J827" s="50"/>
      <c r="K827" s="50"/>
      <c r="L827" s="50"/>
      <c r="M827" s="107"/>
      <c r="N827" s="107"/>
      <c r="O827" s="50"/>
      <c r="P827" s="52"/>
      <c r="Q827" s="50"/>
      <c r="R827" s="51"/>
      <c r="S827" s="50"/>
      <c r="T827" s="50"/>
      <c r="U827" s="50"/>
    </row>
    <row r="828" ht="12.75" customHeight="1">
      <c r="A828" s="50"/>
      <c r="B828" s="50"/>
      <c r="C828" s="50"/>
      <c r="D828" s="50"/>
      <c r="E828" s="50"/>
      <c r="F828" s="50"/>
      <c r="G828" s="50"/>
      <c r="H828" s="50"/>
      <c r="I828" s="50"/>
      <c r="J828" s="50"/>
      <c r="K828" s="50"/>
      <c r="L828" s="50"/>
      <c r="M828" s="107"/>
      <c r="N828" s="107"/>
      <c r="O828" s="50"/>
      <c r="P828" s="52"/>
      <c r="Q828" s="50"/>
      <c r="R828" s="51"/>
      <c r="S828" s="50"/>
      <c r="T828" s="50"/>
      <c r="U828" s="50"/>
    </row>
    <row r="829" ht="12.75" customHeight="1">
      <c r="A829" s="50"/>
      <c r="B829" s="50"/>
      <c r="C829" s="50"/>
      <c r="D829" s="50"/>
      <c r="E829" s="50"/>
      <c r="F829" s="50"/>
      <c r="G829" s="50"/>
      <c r="H829" s="50"/>
      <c r="I829" s="50"/>
      <c r="J829" s="50"/>
      <c r="K829" s="50"/>
      <c r="L829" s="50"/>
      <c r="M829" s="107"/>
      <c r="N829" s="107"/>
      <c r="O829" s="50"/>
      <c r="P829" s="52"/>
      <c r="Q829" s="50"/>
      <c r="R829" s="51"/>
      <c r="S829" s="50"/>
      <c r="T829" s="50"/>
      <c r="U829" s="50"/>
    </row>
    <row r="830" ht="12.75" customHeight="1">
      <c r="A830" s="50"/>
      <c r="B830" s="50"/>
      <c r="C830" s="50"/>
      <c r="D830" s="50"/>
      <c r="E830" s="50"/>
      <c r="F830" s="50"/>
      <c r="G830" s="50"/>
      <c r="H830" s="50"/>
      <c r="I830" s="50"/>
      <c r="J830" s="50"/>
      <c r="K830" s="50"/>
      <c r="L830" s="50"/>
      <c r="M830" s="107"/>
      <c r="N830" s="107"/>
      <c r="O830" s="50"/>
      <c r="P830" s="52"/>
      <c r="Q830" s="50"/>
      <c r="R830" s="51"/>
      <c r="S830" s="50"/>
      <c r="T830" s="50"/>
      <c r="U830" s="50"/>
    </row>
    <row r="831" ht="12.75" customHeight="1">
      <c r="A831" s="50"/>
      <c r="B831" s="50"/>
      <c r="C831" s="50"/>
      <c r="D831" s="50"/>
      <c r="E831" s="50"/>
      <c r="F831" s="50"/>
      <c r="G831" s="50"/>
      <c r="H831" s="50"/>
      <c r="I831" s="50"/>
      <c r="J831" s="50"/>
      <c r="K831" s="50"/>
      <c r="L831" s="50"/>
      <c r="M831" s="107"/>
      <c r="N831" s="107"/>
      <c r="O831" s="50"/>
      <c r="P831" s="52"/>
      <c r="Q831" s="50"/>
      <c r="R831" s="51"/>
      <c r="S831" s="50"/>
      <c r="T831" s="50"/>
      <c r="U831" s="50"/>
    </row>
    <row r="832" ht="12.75" customHeight="1">
      <c r="A832" s="50"/>
      <c r="B832" s="50"/>
      <c r="C832" s="50"/>
      <c r="D832" s="50"/>
      <c r="E832" s="50"/>
      <c r="F832" s="50"/>
      <c r="G832" s="50"/>
      <c r="H832" s="50"/>
      <c r="I832" s="50"/>
      <c r="J832" s="50"/>
      <c r="K832" s="50"/>
      <c r="L832" s="50"/>
      <c r="M832" s="107"/>
      <c r="N832" s="107"/>
      <c r="O832" s="50"/>
      <c r="P832" s="52"/>
      <c r="Q832" s="50"/>
      <c r="R832" s="51"/>
      <c r="S832" s="50"/>
      <c r="T832" s="50"/>
      <c r="U832" s="50"/>
    </row>
    <row r="833" ht="12.75" customHeight="1">
      <c r="A833" s="50"/>
      <c r="B833" s="50"/>
      <c r="C833" s="50"/>
      <c r="D833" s="50"/>
      <c r="E833" s="50"/>
      <c r="F833" s="50"/>
      <c r="G833" s="50"/>
      <c r="H833" s="50"/>
      <c r="I833" s="50"/>
      <c r="J833" s="50"/>
      <c r="K833" s="50"/>
      <c r="L833" s="50"/>
      <c r="M833" s="107"/>
      <c r="N833" s="107"/>
      <c r="O833" s="50"/>
      <c r="P833" s="52"/>
      <c r="Q833" s="50"/>
      <c r="R833" s="51"/>
      <c r="S833" s="50"/>
      <c r="T833" s="50"/>
      <c r="U833" s="50"/>
    </row>
    <row r="834" ht="12.75" customHeight="1">
      <c r="A834" s="50"/>
      <c r="B834" s="50"/>
      <c r="C834" s="50"/>
      <c r="D834" s="50"/>
      <c r="E834" s="50"/>
      <c r="F834" s="50"/>
      <c r="G834" s="50"/>
      <c r="H834" s="50"/>
      <c r="I834" s="50"/>
      <c r="J834" s="50"/>
      <c r="K834" s="50"/>
      <c r="L834" s="50"/>
      <c r="M834" s="107"/>
      <c r="N834" s="107"/>
      <c r="O834" s="50"/>
      <c r="P834" s="52"/>
      <c r="Q834" s="50"/>
      <c r="R834" s="51"/>
      <c r="S834" s="50"/>
      <c r="T834" s="50"/>
      <c r="U834" s="50"/>
    </row>
    <row r="835" ht="12.75" customHeight="1">
      <c r="A835" s="50"/>
      <c r="B835" s="50"/>
      <c r="C835" s="50"/>
      <c r="D835" s="50"/>
      <c r="E835" s="50"/>
      <c r="F835" s="50"/>
      <c r="G835" s="50"/>
      <c r="H835" s="50"/>
      <c r="I835" s="50"/>
      <c r="J835" s="50"/>
      <c r="K835" s="50"/>
      <c r="L835" s="50"/>
      <c r="M835" s="107"/>
      <c r="N835" s="107"/>
      <c r="O835" s="50"/>
      <c r="P835" s="52"/>
      <c r="Q835" s="50"/>
      <c r="R835" s="51"/>
      <c r="S835" s="50"/>
      <c r="T835" s="50"/>
      <c r="U835" s="50"/>
    </row>
    <row r="836" ht="12.75" customHeight="1">
      <c r="A836" s="50"/>
      <c r="B836" s="50"/>
      <c r="C836" s="50"/>
      <c r="D836" s="50"/>
      <c r="E836" s="50"/>
      <c r="F836" s="50"/>
      <c r="G836" s="50"/>
      <c r="H836" s="50"/>
      <c r="I836" s="50"/>
      <c r="J836" s="50"/>
      <c r="K836" s="50"/>
      <c r="L836" s="50"/>
      <c r="M836" s="107"/>
      <c r="N836" s="107"/>
      <c r="O836" s="50"/>
      <c r="P836" s="52"/>
      <c r="Q836" s="50"/>
      <c r="R836" s="51"/>
      <c r="S836" s="50"/>
      <c r="T836" s="50"/>
      <c r="U836" s="50"/>
    </row>
    <row r="837" ht="12.75" customHeight="1">
      <c r="A837" s="50"/>
      <c r="B837" s="50"/>
      <c r="C837" s="50"/>
      <c r="D837" s="50"/>
      <c r="E837" s="50"/>
      <c r="F837" s="50"/>
      <c r="G837" s="50"/>
      <c r="H837" s="50"/>
      <c r="I837" s="50"/>
      <c r="J837" s="50"/>
      <c r="K837" s="50"/>
      <c r="L837" s="50"/>
      <c r="M837" s="107"/>
      <c r="N837" s="107"/>
      <c r="O837" s="50"/>
      <c r="P837" s="52"/>
      <c r="Q837" s="50"/>
      <c r="R837" s="51"/>
      <c r="S837" s="50"/>
      <c r="T837" s="50"/>
      <c r="U837" s="50"/>
    </row>
    <row r="838" ht="12.75" customHeight="1">
      <c r="A838" s="50"/>
      <c r="B838" s="50"/>
      <c r="C838" s="50"/>
      <c r="D838" s="50"/>
      <c r="E838" s="50"/>
      <c r="F838" s="50"/>
      <c r="G838" s="50"/>
      <c r="H838" s="50"/>
      <c r="I838" s="50"/>
      <c r="J838" s="50"/>
      <c r="K838" s="50"/>
      <c r="L838" s="50"/>
      <c r="M838" s="107"/>
      <c r="N838" s="107"/>
      <c r="O838" s="50"/>
      <c r="P838" s="52"/>
      <c r="Q838" s="50"/>
      <c r="R838" s="51"/>
      <c r="S838" s="50"/>
      <c r="T838" s="50"/>
      <c r="U838" s="50"/>
    </row>
    <row r="839" ht="12.75" customHeight="1">
      <c r="A839" s="50"/>
      <c r="B839" s="50"/>
      <c r="C839" s="50"/>
      <c r="D839" s="50"/>
      <c r="E839" s="50"/>
      <c r="F839" s="50"/>
      <c r="G839" s="50"/>
      <c r="H839" s="50"/>
      <c r="I839" s="50"/>
      <c r="J839" s="50"/>
      <c r="K839" s="50"/>
      <c r="L839" s="50"/>
      <c r="M839" s="107"/>
      <c r="N839" s="107"/>
      <c r="O839" s="50"/>
      <c r="P839" s="52"/>
      <c r="Q839" s="50"/>
      <c r="R839" s="51"/>
      <c r="S839" s="50"/>
      <c r="T839" s="50"/>
      <c r="U839" s="50"/>
    </row>
    <row r="840" ht="12.75" customHeight="1">
      <c r="A840" s="50"/>
      <c r="B840" s="50"/>
      <c r="C840" s="50"/>
      <c r="D840" s="50"/>
      <c r="E840" s="50"/>
      <c r="F840" s="50"/>
      <c r="G840" s="50"/>
      <c r="H840" s="50"/>
      <c r="I840" s="50"/>
      <c r="J840" s="50"/>
      <c r="K840" s="50"/>
      <c r="L840" s="50"/>
      <c r="M840" s="107"/>
      <c r="N840" s="107"/>
      <c r="O840" s="50"/>
      <c r="P840" s="52"/>
      <c r="Q840" s="50"/>
      <c r="R840" s="51"/>
      <c r="S840" s="50"/>
      <c r="T840" s="50"/>
      <c r="U840" s="50"/>
    </row>
    <row r="841" ht="12.75" customHeight="1">
      <c r="A841" s="50"/>
      <c r="B841" s="50"/>
      <c r="C841" s="50"/>
      <c r="D841" s="50"/>
      <c r="E841" s="50"/>
      <c r="F841" s="50"/>
      <c r="G841" s="50"/>
      <c r="H841" s="50"/>
      <c r="I841" s="50"/>
      <c r="J841" s="50"/>
      <c r="K841" s="50"/>
      <c r="L841" s="50"/>
      <c r="M841" s="107"/>
      <c r="N841" s="107"/>
      <c r="O841" s="50"/>
      <c r="P841" s="52"/>
      <c r="Q841" s="50"/>
      <c r="R841" s="51"/>
      <c r="S841" s="50"/>
      <c r="T841" s="50"/>
      <c r="U841" s="50"/>
    </row>
    <row r="842" ht="12.75" customHeight="1">
      <c r="A842" s="50"/>
      <c r="B842" s="50"/>
      <c r="C842" s="50"/>
      <c r="D842" s="50"/>
      <c r="E842" s="50"/>
      <c r="F842" s="50"/>
      <c r="G842" s="50"/>
      <c r="H842" s="50"/>
      <c r="I842" s="50"/>
      <c r="J842" s="50"/>
      <c r="K842" s="50"/>
      <c r="L842" s="50"/>
      <c r="M842" s="107"/>
      <c r="N842" s="107"/>
      <c r="O842" s="50"/>
      <c r="P842" s="52"/>
      <c r="Q842" s="50"/>
      <c r="R842" s="51"/>
      <c r="S842" s="50"/>
      <c r="T842" s="50"/>
      <c r="U842" s="50"/>
    </row>
    <row r="843" ht="12.75" customHeight="1">
      <c r="A843" s="50"/>
      <c r="B843" s="50"/>
      <c r="C843" s="50"/>
      <c r="D843" s="50"/>
      <c r="E843" s="50"/>
      <c r="F843" s="50"/>
      <c r="G843" s="50"/>
      <c r="H843" s="50"/>
      <c r="I843" s="50"/>
      <c r="J843" s="50"/>
      <c r="K843" s="50"/>
      <c r="L843" s="50"/>
      <c r="M843" s="107"/>
      <c r="N843" s="107"/>
      <c r="O843" s="50"/>
      <c r="P843" s="52"/>
      <c r="Q843" s="50"/>
      <c r="R843" s="51"/>
      <c r="S843" s="50"/>
      <c r="T843" s="50"/>
      <c r="U843" s="50"/>
    </row>
    <row r="844" ht="12.75" customHeight="1">
      <c r="A844" s="50"/>
      <c r="B844" s="50"/>
      <c r="C844" s="50"/>
      <c r="D844" s="50"/>
      <c r="E844" s="50"/>
      <c r="F844" s="50"/>
      <c r="G844" s="50"/>
      <c r="H844" s="50"/>
      <c r="I844" s="50"/>
      <c r="J844" s="50"/>
      <c r="K844" s="50"/>
      <c r="L844" s="50"/>
      <c r="M844" s="107"/>
      <c r="N844" s="107"/>
      <c r="O844" s="50"/>
      <c r="P844" s="52"/>
      <c r="Q844" s="50"/>
      <c r="R844" s="51"/>
      <c r="S844" s="50"/>
      <c r="T844" s="50"/>
      <c r="U844" s="50"/>
    </row>
    <row r="845" ht="12.75" customHeight="1">
      <c r="A845" s="50"/>
      <c r="B845" s="50"/>
      <c r="C845" s="50"/>
      <c r="D845" s="50"/>
      <c r="E845" s="50"/>
      <c r="F845" s="50"/>
      <c r="G845" s="50"/>
      <c r="H845" s="50"/>
      <c r="I845" s="50"/>
      <c r="J845" s="50"/>
      <c r="K845" s="50"/>
      <c r="L845" s="50"/>
      <c r="M845" s="107"/>
      <c r="N845" s="107"/>
      <c r="O845" s="50"/>
      <c r="P845" s="52"/>
      <c r="Q845" s="50"/>
      <c r="R845" s="51"/>
      <c r="S845" s="50"/>
      <c r="T845" s="50"/>
      <c r="U845" s="50"/>
    </row>
    <row r="846" ht="12.75" customHeight="1">
      <c r="A846" s="50"/>
      <c r="B846" s="50"/>
      <c r="C846" s="50"/>
      <c r="D846" s="50"/>
      <c r="E846" s="50"/>
      <c r="F846" s="50"/>
      <c r="G846" s="50"/>
      <c r="H846" s="50"/>
      <c r="I846" s="50"/>
      <c r="J846" s="50"/>
      <c r="K846" s="50"/>
      <c r="L846" s="50"/>
      <c r="M846" s="107"/>
      <c r="N846" s="107"/>
      <c r="O846" s="50"/>
      <c r="P846" s="52"/>
      <c r="Q846" s="50"/>
      <c r="R846" s="51"/>
      <c r="S846" s="50"/>
      <c r="T846" s="50"/>
      <c r="U846" s="50"/>
    </row>
    <row r="847" ht="12.75" customHeight="1">
      <c r="A847" s="50"/>
      <c r="B847" s="50"/>
      <c r="C847" s="50"/>
      <c r="D847" s="50"/>
      <c r="E847" s="50"/>
      <c r="F847" s="50"/>
      <c r="G847" s="50"/>
      <c r="H847" s="50"/>
      <c r="I847" s="50"/>
      <c r="J847" s="50"/>
      <c r="K847" s="50"/>
      <c r="L847" s="50"/>
      <c r="M847" s="107"/>
      <c r="N847" s="107"/>
      <c r="O847" s="50"/>
      <c r="P847" s="52"/>
      <c r="Q847" s="50"/>
      <c r="R847" s="51"/>
      <c r="S847" s="50"/>
      <c r="T847" s="50"/>
      <c r="U847" s="50"/>
    </row>
    <row r="848" ht="12.75" customHeight="1">
      <c r="A848" s="50"/>
      <c r="B848" s="50"/>
      <c r="C848" s="50"/>
      <c r="D848" s="50"/>
      <c r="E848" s="50"/>
      <c r="F848" s="50"/>
      <c r="G848" s="50"/>
      <c r="H848" s="50"/>
      <c r="I848" s="50"/>
      <c r="J848" s="50"/>
      <c r="K848" s="50"/>
      <c r="L848" s="50"/>
      <c r="M848" s="107"/>
      <c r="N848" s="107"/>
      <c r="O848" s="50"/>
      <c r="P848" s="52"/>
      <c r="Q848" s="50"/>
      <c r="R848" s="51"/>
      <c r="S848" s="50"/>
      <c r="T848" s="50"/>
      <c r="U848" s="50"/>
    </row>
    <row r="849" ht="12.75" customHeight="1">
      <c r="A849" s="50"/>
      <c r="B849" s="50"/>
      <c r="C849" s="50"/>
      <c r="D849" s="50"/>
      <c r="E849" s="50"/>
      <c r="F849" s="50"/>
      <c r="G849" s="50"/>
      <c r="H849" s="50"/>
      <c r="I849" s="50"/>
      <c r="J849" s="50"/>
      <c r="K849" s="50"/>
      <c r="L849" s="50"/>
      <c r="M849" s="107"/>
      <c r="N849" s="107"/>
      <c r="O849" s="50"/>
      <c r="P849" s="52"/>
      <c r="Q849" s="50"/>
      <c r="R849" s="51"/>
      <c r="S849" s="50"/>
      <c r="T849" s="50"/>
      <c r="U849" s="50"/>
    </row>
    <row r="850" ht="12.75" customHeight="1">
      <c r="A850" s="50"/>
      <c r="B850" s="50"/>
      <c r="C850" s="50"/>
      <c r="D850" s="50"/>
      <c r="E850" s="50"/>
      <c r="F850" s="50"/>
      <c r="G850" s="50"/>
      <c r="H850" s="50"/>
      <c r="I850" s="50"/>
      <c r="J850" s="50"/>
      <c r="K850" s="50"/>
      <c r="L850" s="50"/>
      <c r="M850" s="107"/>
      <c r="N850" s="107"/>
      <c r="O850" s="50"/>
      <c r="P850" s="52"/>
      <c r="Q850" s="50"/>
      <c r="R850" s="51"/>
      <c r="S850" s="50"/>
      <c r="T850" s="50"/>
      <c r="U850" s="50"/>
    </row>
    <row r="851" ht="12.75" customHeight="1">
      <c r="A851" s="50"/>
      <c r="B851" s="50"/>
      <c r="C851" s="50"/>
      <c r="D851" s="50"/>
      <c r="E851" s="50"/>
      <c r="F851" s="50"/>
      <c r="G851" s="50"/>
      <c r="H851" s="50"/>
      <c r="I851" s="50"/>
      <c r="J851" s="50"/>
      <c r="K851" s="50"/>
      <c r="L851" s="50"/>
      <c r="M851" s="107"/>
      <c r="N851" s="107"/>
      <c r="O851" s="50"/>
      <c r="P851" s="52"/>
      <c r="Q851" s="50"/>
      <c r="R851" s="51"/>
      <c r="S851" s="50"/>
      <c r="T851" s="50"/>
      <c r="U851" s="50"/>
    </row>
    <row r="852" ht="12.75" customHeight="1">
      <c r="A852" s="50"/>
      <c r="B852" s="50"/>
      <c r="C852" s="50"/>
      <c r="D852" s="50"/>
      <c r="E852" s="50"/>
      <c r="F852" s="50"/>
      <c r="G852" s="50"/>
      <c r="H852" s="50"/>
      <c r="I852" s="50"/>
      <c r="J852" s="50"/>
      <c r="K852" s="50"/>
      <c r="L852" s="50"/>
      <c r="M852" s="107"/>
      <c r="N852" s="107"/>
      <c r="O852" s="50"/>
      <c r="P852" s="52"/>
      <c r="Q852" s="50"/>
      <c r="R852" s="51"/>
      <c r="S852" s="50"/>
      <c r="T852" s="50"/>
      <c r="U852" s="50"/>
    </row>
    <row r="853" ht="12.75" customHeight="1">
      <c r="A853" s="50"/>
      <c r="B853" s="50"/>
      <c r="C853" s="50"/>
      <c r="D853" s="50"/>
      <c r="E853" s="50"/>
      <c r="F853" s="50"/>
      <c r="G853" s="50"/>
      <c r="H853" s="50"/>
      <c r="I853" s="50"/>
      <c r="J853" s="50"/>
      <c r="K853" s="50"/>
      <c r="L853" s="50"/>
      <c r="M853" s="107"/>
      <c r="N853" s="107"/>
      <c r="O853" s="50"/>
      <c r="P853" s="52"/>
      <c r="Q853" s="50"/>
      <c r="R853" s="51"/>
      <c r="S853" s="50"/>
      <c r="T853" s="50"/>
      <c r="U853" s="50"/>
    </row>
    <row r="854" ht="12.75" customHeight="1">
      <c r="A854" s="50"/>
      <c r="B854" s="50"/>
      <c r="C854" s="50"/>
      <c r="D854" s="50"/>
      <c r="E854" s="50"/>
      <c r="F854" s="50"/>
      <c r="G854" s="50"/>
      <c r="H854" s="50"/>
      <c r="I854" s="50"/>
      <c r="J854" s="50"/>
      <c r="K854" s="50"/>
      <c r="L854" s="50"/>
      <c r="M854" s="107"/>
      <c r="N854" s="107"/>
      <c r="O854" s="50"/>
      <c r="P854" s="52"/>
      <c r="Q854" s="50"/>
      <c r="R854" s="51"/>
      <c r="S854" s="50"/>
      <c r="T854" s="50"/>
      <c r="U854" s="50"/>
    </row>
    <row r="855" ht="12.75" customHeight="1">
      <c r="A855" s="50"/>
      <c r="B855" s="50"/>
      <c r="C855" s="50"/>
      <c r="D855" s="50"/>
      <c r="E855" s="50"/>
      <c r="F855" s="50"/>
      <c r="G855" s="50"/>
      <c r="H855" s="50"/>
      <c r="I855" s="50"/>
      <c r="J855" s="50"/>
      <c r="K855" s="50"/>
      <c r="L855" s="50"/>
      <c r="M855" s="107"/>
      <c r="N855" s="107"/>
      <c r="O855" s="50"/>
      <c r="P855" s="52"/>
      <c r="Q855" s="50"/>
      <c r="R855" s="51"/>
      <c r="S855" s="50"/>
      <c r="T855" s="50"/>
      <c r="U855" s="50"/>
    </row>
    <row r="856" ht="12.75" customHeight="1">
      <c r="A856" s="50"/>
      <c r="B856" s="50"/>
      <c r="C856" s="50"/>
      <c r="D856" s="50"/>
      <c r="E856" s="50"/>
      <c r="F856" s="50"/>
      <c r="G856" s="50"/>
      <c r="H856" s="50"/>
      <c r="I856" s="50"/>
      <c r="J856" s="50"/>
      <c r="K856" s="50"/>
      <c r="L856" s="50"/>
      <c r="M856" s="107"/>
      <c r="N856" s="107"/>
      <c r="O856" s="50"/>
      <c r="P856" s="52"/>
      <c r="Q856" s="50"/>
      <c r="R856" s="51"/>
      <c r="S856" s="50"/>
      <c r="T856" s="50"/>
      <c r="U856" s="50"/>
    </row>
    <row r="857" ht="12.75" customHeight="1">
      <c r="A857" s="50"/>
      <c r="B857" s="50"/>
      <c r="C857" s="50"/>
      <c r="D857" s="50"/>
      <c r="E857" s="50"/>
      <c r="F857" s="50"/>
      <c r="G857" s="50"/>
      <c r="H857" s="50"/>
      <c r="I857" s="50"/>
      <c r="J857" s="50"/>
      <c r="K857" s="50"/>
      <c r="L857" s="50"/>
      <c r="M857" s="107"/>
      <c r="N857" s="107"/>
      <c r="O857" s="50"/>
      <c r="P857" s="52"/>
      <c r="Q857" s="50"/>
      <c r="R857" s="51"/>
      <c r="S857" s="50"/>
      <c r="T857" s="50"/>
      <c r="U857" s="50"/>
    </row>
    <row r="858" ht="12.75" customHeight="1">
      <c r="A858" s="50"/>
      <c r="B858" s="50"/>
      <c r="C858" s="50"/>
      <c r="D858" s="50"/>
      <c r="E858" s="50"/>
      <c r="F858" s="50"/>
      <c r="G858" s="50"/>
      <c r="H858" s="50"/>
      <c r="I858" s="50"/>
      <c r="J858" s="50"/>
      <c r="K858" s="50"/>
      <c r="L858" s="50"/>
      <c r="M858" s="107"/>
      <c r="N858" s="107"/>
      <c r="O858" s="50"/>
      <c r="P858" s="52"/>
      <c r="Q858" s="50"/>
      <c r="R858" s="51"/>
      <c r="S858" s="50"/>
      <c r="T858" s="50"/>
      <c r="U858" s="50"/>
    </row>
    <row r="859" ht="12.75" customHeight="1">
      <c r="A859" s="50"/>
      <c r="B859" s="50"/>
      <c r="C859" s="50"/>
      <c r="D859" s="50"/>
      <c r="E859" s="50"/>
      <c r="F859" s="50"/>
      <c r="G859" s="50"/>
      <c r="H859" s="50"/>
      <c r="I859" s="50"/>
      <c r="J859" s="50"/>
      <c r="K859" s="50"/>
      <c r="L859" s="50"/>
      <c r="M859" s="107"/>
      <c r="N859" s="107"/>
      <c r="O859" s="50"/>
      <c r="P859" s="52"/>
      <c r="Q859" s="50"/>
      <c r="R859" s="51"/>
      <c r="S859" s="50"/>
      <c r="T859" s="50"/>
      <c r="U859" s="50"/>
    </row>
    <row r="860" ht="12.75" customHeight="1">
      <c r="A860" s="50"/>
      <c r="B860" s="50"/>
      <c r="C860" s="50"/>
      <c r="D860" s="50"/>
      <c r="E860" s="50"/>
      <c r="F860" s="50"/>
      <c r="G860" s="50"/>
      <c r="H860" s="50"/>
      <c r="I860" s="50"/>
      <c r="J860" s="50"/>
      <c r="K860" s="50"/>
      <c r="L860" s="50"/>
      <c r="M860" s="107"/>
      <c r="N860" s="107"/>
      <c r="O860" s="50"/>
      <c r="P860" s="52"/>
      <c r="Q860" s="50"/>
      <c r="R860" s="51"/>
      <c r="S860" s="50"/>
      <c r="T860" s="50"/>
      <c r="U860" s="50"/>
    </row>
    <row r="861" ht="12.75" customHeight="1">
      <c r="A861" s="50"/>
      <c r="B861" s="50"/>
      <c r="C861" s="50"/>
      <c r="D861" s="50"/>
      <c r="E861" s="50"/>
      <c r="F861" s="50"/>
      <c r="G861" s="50"/>
      <c r="H861" s="50"/>
      <c r="I861" s="50"/>
      <c r="J861" s="50"/>
      <c r="K861" s="50"/>
      <c r="L861" s="50"/>
      <c r="M861" s="107"/>
      <c r="N861" s="107"/>
      <c r="O861" s="50"/>
      <c r="P861" s="52"/>
      <c r="Q861" s="50"/>
      <c r="R861" s="51"/>
      <c r="S861" s="50"/>
      <c r="T861" s="50"/>
      <c r="U861" s="50"/>
    </row>
    <row r="862" ht="12.75" customHeight="1">
      <c r="A862" s="50"/>
      <c r="B862" s="50"/>
      <c r="C862" s="50"/>
      <c r="D862" s="50"/>
      <c r="E862" s="50"/>
      <c r="F862" s="50"/>
      <c r="G862" s="50"/>
      <c r="H862" s="50"/>
      <c r="I862" s="50"/>
      <c r="J862" s="50"/>
      <c r="K862" s="50"/>
      <c r="L862" s="50"/>
      <c r="M862" s="107"/>
      <c r="N862" s="107"/>
      <c r="O862" s="50"/>
      <c r="P862" s="52"/>
      <c r="Q862" s="50"/>
      <c r="R862" s="51"/>
      <c r="S862" s="50"/>
      <c r="T862" s="50"/>
      <c r="U862" s="50"/>
    </row>
    <row r="863" ht="12.75" customHeight="1">
      <c r="A863" s="50"/>
      <c r="B863" s="50"/>
      <c r="C863" s="50"/>
      <c r="D863" s="50"/>
      <c r="E863" s="50"/>
      <c r="F863" s="50"/>
      <c r="G863" s="50"/>
      <c r="H863" s="50"/>
      <c r="I863" s="50"/>
      <c r="J863" s="50"/>
      <c r="K863" s="50"/>
      <c r="L863" s="50"/>
      <c r="M863" s="107"/>
      <c r="N863" s="107"/>
      <c r="O863" s="50"/>
      <c r="P863" s="52"/>
      <c r="Q863" s="50"/>
      <c r="R863" s="51"/>
      <c r="S863" s="50"/>
      <c r="T863" s="50"/>
      <c r="U863" s="50"/>
    </row>
    <row r="864" ht="12.75" customHeight="1">
      <c r="A864" s="50"/>
      <c r="B864" s="50"/>
      <c r="C864" s="50"/>
      <c r="D864" s="50"/>
      <c r="E864" s="50"/>
      <c r="F864" s="50"/>
      <c r="G864" s="50"/>
      <c r="H864" s="50"/>
      <c r="I864" s="50"/>
      <c r="J864" s="50"/>
      <c r="K864" s="50"/>
      <c r="L864" s="50"/>
      <c r="M864" s="107"/>
      <c r="N864" s="107"/>
      <c r="O864" s="50"/>
      <c r="P864" s="52"/>
      <c r="Q864" s="50"/>
      <c r="R864" s="51"/>
      <c r="S864" s="50"/>
      <c r="T864" s="50"/>
      <c r="U864" s="50"/>
    </row>
    <row r="865" ht="12.75" customHeight="1">
      <c r="A865" s="50"/>
      <c r="B865" s="50"/>
      <c r="C865" s="50"/>
      <c r="D865" s="50"/>
      <c r="E865" s="50"/>
      <c r="F865" s="50"/>
      <c r="G865" s="50"/>
      <c r="H865" s="50"/>
      <c r="I865" s="50"/>
      <c r="J865" s="50"/>
      <c r="K865" s="50"/>
      <c r="L865" s="50"/>
      <c r="M865" s="107"/>
      <c r="N865" s="107"/>
      <c r="O865" s="50"/>
      <c r="P865" s="52"/>
      <c r="Q865" s="50"/>
      <c r="R865" s="51"/>
      <c r="S865" s="50"/>
      <c r="T865" s="50"/>
      <c r="U865" s="50"/>
    </row>
    <row r="866" ht="12.75" customHeight="1">
      <c r="A866" s="50"/>
      <c r="B866" s="50"/>
      <c r="C866" s="50"/>
      <c r="D866" s="50"/>
      <c r="E866" s="50"/>
      <c r="F866" s="50"/>
      <c r="G866" s="50"/>
      <c r="H866" s="50"/>
      <c r="I866" s="50"/>
      <c r="J866" s="50"/>
      <c r="K866" s="50"/>
      <c r="L866" s="50"/>
      <c r="M866" s="107"/>
      <c r="N866" s="107"/>
      <c r="O866" s="50"/>
      <c r="P866" s="52"/>
      <c r="Q866" s="50"/>
      <c r="R866" s="51"/>
      <c r="S866" s="50"/>
      <c r="T866" s="50"/>
      <c r="U866" s="50"/>
    </row>
    <row r="867" ht="12.75" customHeight="1">
      <c r="A867" s="50"/>
      <c r="B867" s="50"/>
      <c r="C867" s="50"/>
      <c r="D867" s="50"/>
      <c r="E867" s="50"/>
      <c r="F867" s="50"/>
      <c r="G867" s="50"/>
      <c r="H867" s="50"/>
      <c r="I867" s="50"/>
      <c r="J867" s="50"/>
      <c r="K867" s="50"/>
      <c r="L867" s="50"/>
      <c r="M867" s="107"/>
      <c r="N867" s="107"/>
      <c r="O867" s="50"/>
      <c r="P867" s="52"/>
      <c r="Q867" s="50"/>
      <c r="R867" s="51"/>
      <c r="S867" s="50"/>
      <c r="T867" s="50"/>
      <c r="U867" s="50"/>
    </row>
    <row r="868" ht="12.75" customHeight="1">
      <c r="A868" s="50"/>
      <c r="B868" s="50"/>
      <c r="C868" s="50"/>
      <c r="D868" s="50"/>
      <c r="E868" s="50"/>
      <c r="F868" s="50"/>
      <c r="G868" s="50"/>
      <c r="H868" s="50"/>
      <c r="I868" s="50"/>
      <c r="J868" s="50"/>
      <c r="K868" s="50"/>
      <c r="L868" s="50"/>
      <c r="M868" s="107"/>
      <c r="N868" s="107"/>
      <c r="O868" s="50"/>
      <c r="P868" s="52"/>
      <c r="Q868" s="50"/>
      <c r="R868" s="51"/>
      <c r="S868" s="50"/>
      <c r="T868" s="50"/>
      <c r="U868" s="50"/>
    </row>
    <row r="869" ht="12.75" customHeight="1">
      <c r="A869" s="50"/>
      <c r="B869" s="50"/>
      <c r="C869" s="50"/>
      <c r="D869" s="50"/>
      <c r="E869" s="50"/>
      <c r="F869" s="50"/>
      <c r="G869" s="50"/>
      <c r="H869" s="50"/>
      <c r="I869" s="50"/>
      <c r="J869" s="50"/>
      <c r="K869" s="50"/>
      <c r="L869" s="50"/>
      <c r="M869" s="107"/>
      <c r="N869" s="107"/>
      <c r="O869" s="50"/>
      <c r="P869" s="52"/>
      <c r="Q869" s="50"/>
      <c r="R869" s="51"/>
      <c r="S869" s="50"/>
      <c r="T869" s="50"/>
      <c r="U869" s="50"/>
    </row>
    <row r="870" ht="12.75" customHeight="1">
      <c r="A870" s="50"/>
      <c r="B870" s="50"/>
      <c r="C870" s="50"/>
      <c r="D870" s="50"/>
      <c r="E870" s="50"/>
      <c r="F870" s="50"/>
      <c r="G870" s="50"/>
      <c r="H870" s="50"/>
      <c r="I870" s="50"/>
      <c r="J870" s="50"/>
      <c r="K870" s="50"/>
      <c r="L870" s="50"/>
      <c r="M870" s="107"/>
      <c r="N870" s="107"/>
      <c r="O870" s="50"/>
      <c r="P870" s="52"/>
      <c r="Q870" s="50"/>
      <c r="R870" s="51"/>
      <c r="S870" s="50"/>
      <c r="T870" s="50"/>
      <c r="U870" s="50"/>
    </row>
    <row r="871" ht="12.75" customHeight="1">
      <c r="A871" s="50"/>
      <c r="B871" s="50"/>
      <c r="C871" s="50"/>
      <c r="D871" s="50"/>
      <c r="E871" s="50"/>
      <c r="F871" s="50"/>
      <c r="G871" s="50"/>
      <c r="H871" s="50"/>
      <c r="I871" s="50"/>
      <c r="J871" s="50"/>
      <c r="K871" s="50"/>
      <c r="L871" s="50"/>
      <c r="M871" s="107"/>
      <c r="N871" s="107"/>
      <c r="O871" s="50"/>
      <c r="P871" s="52"/>
      <c r="Q871" s="50"/>
      <c r="R871" s="51"/>
      <c r="S871" s="50"/>
      <c r="T871" s="50"/>
      <c r="U871" s="50"/>
    </row>
    <row r="872" ht="12.75" customHeight="1">
      <c r="A872" s="50"/>
      <c r="B872" s="50"/>
      <c r="C872" s="50"/>
      <c r="D872" s="50"/>
      <c r="E872" s="50"/>
      <c r="F872" s="50"/>
      <c r="G872" s="50"/>
      <c r="H872" s="50"/>
      <c r="I872" s="50"/>
      <c r="J872" s="50"/>
      <c r="K872" s="50"/>
      <c r="L872" s="50"/>
      <c r="M872" s="107"/>
      <c r="N872" s="107"/>
      <c r="O872" s="50"/>
      <c r="P872" s="52"/>
      <c r="Q872" s="50"/>
      <c r="R872" s="51"/>
      <c r="S872" s="50"/>
      <c r="T872" s="50"/>
      <c r="U872" s="50"/>
    </row>
    <row r="873" ht="12.75" customHeight="1">
      <c r="A873" s="50"/>
      <c r="B873" s="50"/>
      <c r="C873" s="50"/>
      <c r="D873" s="50"/>
      <c r="E873" s="50"/>
      <c r="F873" s="50"/>
      <c r="G873" s="50"/>
      <c r="H873" s="50"/>
      <c r="I873" s="50"/>
      <c r="J873" s="50"/>
      <c r="K873" s="50"/>
      <c r="L873" s="50"/>
      <c r="M873" s="107"/>
      <c r="N873" s="107"/>
      <c r="O873" s="50"/>
      <c r="P873" s="52"/>
      <c r="Q873" s="50"/>
      <c r="R873" s="51"/>
      <c r="S873" s="50"/>
      <c r="T873" s="50"/>
      <c r="U873" s="50"/>
    </row>
    <row r="874" ht="12.75" customHeight="1">
      <c r="A874" s="50"/>
      <c r="B874" s="50"/>
      <c r="C874" s="50"/>
      <c r="D874" s="50"/>
      <c r="E874" s="50"/>
      <c r="F874" s="50"/>
      <c r="G874" s="50"/>
      <c r="H874" s="50"/>
      <c r="I874" s="50"/>
      <c r="J874" s="50"/>
      <c r="K874" s="50"/>
      <c r="L874" s="50"/>
      <c r="M874" s="107"/>
      <c r="N874" s="107"/>
      <c r="O874" s="50"/>
      <c r="P874" s="52"/>
      <c r="Q874" s="50"/>
      <c r="R874" s="51"/>
      <c r="S874" s="50"/>
      <c r="T874" s="50"/>
      <c r="U874" s="50"/>
    </row>
    <row r="875" ht="12.75" customHeight="1">
      <c r="A875" s="50"/>
      <c r="B875" s="50"/>
      <c r="C875" s="50"/>
      <c r="D875" s="50"/>
      <c r="E875" s="50"/>
      <c r="F875" s="50"/>
      <c r="G875" s="50"/>
      <c r="H875" s="50"/>
      <c r="I875" s="50"/>
      <c r="J875" s="50"/>
      <c r="K875" s="50"/>
      <c r="L875" s="50"/>
      <c r="M875" s="107"/>
      <c r="N875" s="107"/>
      <c r="O875" s="50"/>
      <c r="P875" s="52"/>
      <c r="Q875" s="50"/>
      <c r="R875" s="51"/>
      <c r="S875" s="50"/>
      <c r="T875" s="50"/>
      <c r="U875" s="50"/>
    </row>
    <row r="876" ht="12.75" customHeight="1">
      <c r="A876" s="50"/>
      <c r="B876" s="50"/>
      <c r="C876" s="50"/>
      <c r="D876" s="50"/>
      <c r="E876" s="50"/>
      <c r="F876" s="50"/>
      <c r="G876" s="50"/>
      <c r="H876" s="50"/>
      <c r="I876" s="50"/>
      <c r="J876" s="50"/>
      <c r="K876" s="50"/>
      <c r="L876" s="50"/>
      <c r="M876" s="107"/>
      <c r="N876" s="107"/>
      <c r="O876" s="50"/>
      <c r="P876" s="52"/>
      <c r="Q876" s="50"/>
      <c r="R876" s="51"/>
      <c r="S876" s="50"/>
      <c r="T876" s="50"/>
      <c r="U876" s="50"/>
    </row>
    <row r="877" ht="12.75" customHeight="1">
      <c r="A877" s="50"/>
      <c r="B877" s="50"/>
      <c r="C877" s="50"/>
      <c r="D877" s="50"/>
      <c r="E877" s="50"/>
      <c r="F877" s="50"/>
      <c r="G877" s="50"/>
      <c r="H877" s="50"/>
      <c r="I877" s="50"/>
      <c r="J877" s="50"/>
      <c r="K877" s="50"/>
      <c r="L877" s="50"/>
      <c r="M877" s="107"/>
      <c r="N877" s="107"/>
      <c r="O877" s="50"/>
      <c r="P877" s="52"/>
      <c r="Q877" s="50"/>
      <c r="R877" s="51"/>
      <c r="S877" s="50"/>
      <c r="T877" s="50"/>
      <c r="U877" s="50"/>
    </row>
    <row r="878" ht="12.75" customHeight="1">
      <c r="A878" s="50"/>
      <c r="B878" s="50"/>
      <c r="C878" s="50"/>
      <c r="D878" s="50"/>
      <c r="E878" s="50"/>
      <c r="F878" s="50"/>
      <c r="G878" s="50"/>
      <c r="H878" s="50"/>
      <c r="I878" s="50"/>
      <c r="J878" s="50"/>
      <c r="K878" s="50"/>
      <c r="L878" s="50"/>
      <c r="M878" s="107"/>
      <c r="N878" s="107"/>
      <c r="O878" s="50"/>
      <c r="P878" s="52"/>
      <c r="Q878" s="50"/>
      <c r="R878" s="51"/>
      <c r="S878" s="50"/>
      <c r="T878" s="50"/>
      <c r="U878" s="50"/>
    </row>
    <row r="879" ht="12.75" customHeight="1">
      <c r="A879" s="50"/>
      <c r="B879" s="50"/>
      <c r="C879" s="50"/>
      <c r="D879" s="50"/>
      <c r="E879" s="50"/>
      <c r="F879" s="50"/>
      <c r="G879" s="50"/>
      <c r="H879" s="50"/>
      <c r="I879" s="50"/>
      <c r="J879" s="50"/>
      <c r="K879" s="50"/>
      <c r="L879" s="50"/>
      <c r="M879" s="107"/>
      <c r="N879" s="107"/>
      <c r="O879" s="50"/>
      <c r="P879" s="52"/>
      <c r="Q879" s="50"/>
      <c r="R879" s="51"/>
      <c r="S879" s="50"/>
      <c r="T879" s="50"/>
      <c r="U879" s="50"/>
    </row>
    <row r="880" ht="12.75" customHeight="1">
      <c r="A880" s="50"/>
      <c r="B880" s="50"/>
      <c r="C880" s="50"/>
      <c r="D880" s="50"/>
      <c r="E880" s="50"/>
      <c r="F880" s="50"/>
      <c r="G880" s="50"/>
      <c r="H880" s="50"/>
      <c r="I880" s="50"/>
      <c r="J880" s="50"/>
      <c r="K880" s="50"/>
      <c r="L880" s="50"/>
      <c r="M880" s="107"/>
      <c r="N880" s="107"/>
      <c r="O880" s="50"/>
      <c r="P880" s="52"/>
      <c r="Q880" s="50"/>
      <c r="R880" s="51"/>
      <c r="S880" s="50"/>
      <c r="T880" s="50"/>
      <c r="U880" s="50"/>
    </row>
    <row r="881" ht="12.75" customHeight="1">
      <c r="A881" s="50"/>
      <c r="B881" s="50"/>
      <c r="C881" s="50"/>
      <c r="D881" s="50"/>
      <c r="E881" s="50"/>
      <c r="F881" s="50"/>
      <c r="G881" s="50"/>
      <c r="H881" s="50"/>
      <c r="I881" s="50"/>
      <c r="J881" s="50"/>
      <c r="K881" s="50"/>
      <c r="L881" s="50"/>
      <c r="M881" s="107"/>
      <c r="N881" s="107"/>
      <c r="O881" s="50"/>
      <c r="P881" s="52"/>
      <c r="Q881" s="50"/>
      <c r="R881" s="51"/>
      <c r="S881" s="50"/>
      <c r="T881" s="50"/>
      <c r="U881" s="50"/>
    </row>
    <row r="882" ht="12.75" customHeight="1">
      <c r="A882" s="50"/>
      <c r="B882" s="50"/>
      <c r="C882" s="50"/>
      <c r="D882" s="50"/>
      <c r="E882" s="50"/>
      <c r="F882" s="50"/>
      <c r="G882" s="50"/>
      <c r="H882" s="50"/>
      <c r="I882" s="50"/>
      <c r="J882" s="50"/>
      <c r="K882" s="50"/>
      <c r="L882" s="50"/>
      <c r="M882" s="107"/>
      <c r="N882" s="107"/>
      <c r="O882" s="50"/>
      <c r="P882" s="52"/>
      <c r="Q882" s="50"/>
      <c r="R882" s="51"/>
      <c r="S882" s="50"/>
      <c r="T882" s="50"/>
      <c r="U882" s="50"/>
    </row>
    <row r="883" ht="12.75" customHeight="1">
      <c r="A883" s="50"/>
      <c r="B883" s="50"/>
      <c r="C883" s="50"/>
      <c r="D883" s="50"/>
      <c r="E883" s="50"/>
      <c r="F883" s="50"/>
      <c r="G883" s="50"/>
      <c r="H883" s="50"/>
      <c r="I883" s="50"/>
      <c r="J883" s="50"/>
      <c r="K883" s="50"/>
      <c r="L883" s="50"/>
      <c r="M883" s="107"/>
      <c r="N883" s="107"/>
      <c r="O883" s="50"/>
      <c r="P883" s="52"/>
      <c r="Q883" s="50"/>
      <c r="R883" s="51"/>
      <c r="S883" s="50"/>
      <c r="T883" s="50"/>
      <c r="U883" s="50"/>
    </row>
    <row r="884" ht="12.75" customHeight="1">
      <c r="A884" s="50"/>
      <c r="B884" s="50"/>
      <c r="C884" s="50"/>
      <c r="D884" s="50"/>
      <c r="E884" s="50"/>
      <c r="F884" s="50"/>
      <c r="G884" s="50"/>
      <c r="H884" s="50"/>
      <c r="I884" s="50"/>
      <c r="J884" s="50"/>
      <c r="K884" s="50"/>
      <c r="L884" s="50"/>
      <c r="M884" s="107"/>
      <c r="N884" s="107"/>
      <c r="O884" s="50"/>
      <c r="P884" s="52"/>
      <c r="Q884" s="50"/>
      <c r="R884" s="51"/>
      <c r="S884" s="50"/>
      <c r="T884" s="50"/>
      <c r="U884" s="50"/>
    </row>
    <row r="885" ht="12.75" customHeight="1">
      <c r="A885" s="50"/>
      <c r="B885" s="50"/>
      <c r="C885" s="50"/>
      <c r="D885" s="50"/>
      <c r="E885" s="50"/>
      <c r="F885" s="50"/>
      <c r="G885" s="50"/>
      <c r="H885" s="50"/>
      <c r="I885" s="50"/>
      <c r="J885" s="50"/>
      <c r="K885" s="50"/>
      <c r="L885" s="50"/>
      <c r="M885" s="107"/>
      <c r="N885" s="107"/>
      <c r="O885" s="50"/>
      <c r="P885" s="52"/>
      <c r="Q885" s="50"/>
      <c r="R885" s="51"/>
      <c r="S885" s="50"/>
      <c r="T885" s="50"/>
      <c r="U885" s="50"/>
    </row>
    <row r="886" ht="12.75" customHeight="1">
      <c r="A886" s="50"/>
      <c r="B886" s="50"/>
      <c r="C886" s="50"/>
      <c r="D886" s="50"/>
      <c r="E886" s="50"/>
      <c r="F886" s="50"/>
      <c r="G886" s="50"/>
      <c r="H886" s="50"/>
      <c r="I886" s="50"/>
      <c r="J886" s="50"/>
      <c r="K886" s="50"/>
      <c r="L886" s="50"/>
      <c r="M886" s="107"/>
      <c r="N886" s="107"/>
      <c r="O886" s="50"/>
      <c r="P886" s="52"/>
      <c r="Q886" s="50"/>
      <c r="R886" s="51"/>
      <c r="S886" s="50"/>
      <c r="T886" s="50"/>
      <c r="U886" s="50"/>
    </row>
    <row r="887" ht="12.75" customHeight="1">
      <c r="A887" s="50"/>
      <c r="B887" s="50"/>
      <c r="C887" s="50"/>
      <c r="D887" s="50"/>
      <c r="E887" s="50"/>
      <c r="F887" s="50"/>
      <c r="G887" s="50"/>
      <c r="H887" s="50"/>
      <c r="I887" s="50"/>
      <c r="J887" s="50"/>
      <c r="K887" s="50"/>
      <c r="L887" s="50"/>
      <c r="M887" s="107"/>
      <c r="N887" s="107"/>
      <c r="O887" s="50"/>
      <c r="P887" s="52"/>
      <c r="Q887" s="50"/>
      <c r="R887" s="51"/>
      <c r="S887" s="50"/>
      <c r="T887" s="50"/>
      <c r="U887" s="50"/>
    </row>
    <row r="888" ht="12.75" customHeight="1">
      <c r="A888" s="50"/>
      <c r="B888" s="50"/>
      <c r="C888" s="50"/>
      <c r="D888" s="50"/>
      <c r="E888" s="50"/>
      <c r="F888" s="50"/>
      <c r="G888" s="50"/>
      <c r="H888" s="50"/>
      <c r="I888" s="50"/>
      <c r="J888" s="50"/>
      <c r="K888" s="50"/>
      <c r="L888" s="50"/>
      <c r="M888" s="107"/>
      <c r="N888" s="107"/>
      <c r="O888" s="50"/>
      <c r="P888" s="52"/>
      <c r="Q888" s="50"/>
      <c r="R888" s="51"/>
      <c r="S888" s="50"/>
      <c r="T888" s="50"/>
      <c r="U888" s="50"/>
    </row>
    <row r="889" ht="12.75" customHeight="1">
      <c r="A889" s="50"/>
      <c r="B889" s="50"/>
      <c r="C889" s="50"/>
      <c r="D889" s="50"/>
      <c r="E889" s="50"/>
      <c r="F889" s="50"/>
      <c r="G889" s="50"/>
      <c r="H889" s="50"/>
      <c r="I889" s="50"/>
      <c r="J889" s="50"/>
      <c r="K889" s="50"/>
      <c r="L889" s="50"/>
      <c r="M889" s="107"/>
      <c r="N889" s="107"/>
      <c r="O889" s="50"/>
      <c r="P889" s="52"/>
      <c r="Q889" s="50"/>
      <c r="R889" s="51"/>
      <c r="S889" s="50"/>
      <c r="T889" s="50"/>
      <c r="U889" s="50"/>
    </row>
    <row r="890" ht="12.75" customHeight="1">
      <c r="A890" s="50"/>
      <c r="B890" s="50"/>
      <c r="C890" s="50"/>
      <c r="D890" s="50"/>
      <c r="E890" s="50"/>
      <c r="F890" s="50"/>
      <c r="G890" s="50"/>
      <c r="H890" s="50"/>
      <c r="I890" s="50"/>
      <c r="J890" s="50"/>
      <c r="K890" s="50"/>
      <c r="L890" s="50"/>
      <c r="M890" s="107"/>
      <c r="N890" s="107"/>
      <c r="O890" s="50"/>
      <c r="P890" s="52"/>
      <c r="Q890" s="50"/>
      <c r="R890" s="51"/>
      <c r="S890" s="50"/>
      <c r="T890" s="50"/>
      <c r="U890" s="50"/>
    </row>
    <row r="891" ht="12.75" customHeight="1">
      <c r="A891" s="50"/>
      <c r="B891" s="50"/>
      <c r="C891" s="50"/>
      <c r="D891" s="50"/>
      <c r="E891" s="50"/>
      <c r="F891" s="50"/>
      <c r="G891" s="50"/>
      <c r="H891" s="50"/>
      <c r="I891" s="50"/>
      <c r="J891" s="50"/>
      <c r="K891" s="50"/>
      <c r="L891" s="50"/>
      <c r="M891" s="107"/>
      <c r="N891" s="107"/>
      <c r="O891" s="50"/>
      <c r="P891" s="52"/>
      <c r="Q891" s="50"/>
      <c r="R891" s="51"/>
      <c r="S891" s="50"/>
      <c r="T891" s="50"/>
      <c r="U891" s="50"/>
    </row>
    <row r="892" ht="12.75" customHeight="1">
      <c r="A892" s="50"/>
      <c r="B892" s="50"/>
      <c r="C892" s="50"/>
      <c r="D892" s="50"/>
      <c r="E892" s="50"/>
      <c r="F892" s="50"/>
      <c r="G892" s="50"/>
      <c r="H892" s="50"/>
      <c r="I892" s="50"/>
      <c r="J892" s="50"/>
      <c r="K892" s="50"/>
      <c r="L892" s="50"/>
      <c r="M892" s="107"/>
      <c r="N892" s="107"/>
      <c r="O892" s="50"/>
      <c r="P892" s="52"/>
      <c r="Q892" s="50"/>
      <c r="R892" s="51"/>
      <c r="S892" s="50"/>
      <c r="T892" s="50"/>
      <c r="U892" s="50"/>
    </row>
    <row r="893" ht="12.75" customHeight="1">
      <c r="A893" s="50"/>
      <c r="B893" s="50"/>
      <c r="C893" s="50"/>
      <c r="D893" s="50"/>
      <c r="E893" s="50"/>
      <c r="F893" s="50"/>
      <c r="G893" s="50"/>
      <c r="H893" s="50"/>
      <c r="I893" s="50"/>
      <c r="J893" s="50"/>
      <c r="K893" s="50"/>
      <c r="L893" s="50"/>
      <c r="M893" s="107"/>
      <c r="N893" s="107"/>
      <c r="O893" s="50"/>
      <c r="P893" s="52"/>
      <c r="Q893" s="50"/>
      <c r="R893" s="51"/>
      <c r="S893" s="50"/>
      <c r="T893" s="50"/>
      <c r="U893" s="50"/>
    </row>
    <row r="894" ht="12.75" customHeight="1">
      <c r="A894" s="50"/>
      <c r="B894" s="50"/>
      <c r="C894" s="50"/>
      <c r="D894" s="50"/>
      <c r="E894" s="50"/>
      <c r="F894" s="50"/>
      <c r="G894" s="50"/>
      <c r="H894" s="50"/>
      <c r="I894" s="50"/>
      <c r="J894" s="50"/>
      <c r="K894" s="50"/>
      <c r="L894" s="50"/>
      <c r="M894" s="107"/>
      <c r="N894" s="107"/>
      <c r="O894" s="50"/>
      <c r="P894" s="52"/>
      <c r="Q894" s="50"/>
      <c r="R894" s="51"/>
      <c r="S894" s="50"/>
      <c r="T894" s="50"/>
      <c r="U894" s="50"/>
    </row>
    <row r="895" ht="12.75" customHeight="1">
      <c r="A895" s="50"/>
      <c r="B895" s="50"/>
      <c r="C895" s="50"/>
      <c r="D895" s="50"/>
      <c r="E895" s="50"/>
      <c r="F895" s="50"/>
      <c r="G895" s="50"/>
      <c r="H895" s="50"/>
      <c r="I895" s="50"/>
      <c r="J895" s="50"/>
      <c r="K895" s="50"/>
      <c r="L895" s="50"/>
      <c r="M895" s="107"/>
      <c r="N895" s="107"/>
      <c r="O895" s="50"/>
      <c r="P895" s="52"/>
      <c r="Q895" s="50"/>
      <c r="R895" s="51"/>
      <c r="S895" s="50"/>
      <c r="T895" s="50"/>
      <c r="U895" s="50"/>
    </row>
    <row r="896" ht="12.75" customHeight="1">
      <c r="A896" s="50"/>
      <c r="B896" s="50"/>
      <c r="C896" s="50"/>
      <c r="D896" s="50"/>
      <c r="E896" s="50"/>
      <c r="F896" s="50"/>
      <c r="G896" s="50"/>
      <c r="H896" s="50"/>
      <c r="I896" s="50"/>
      <c r="J896" s="50"/>
      <c r="K896" s="50"/>
      <c r="L896" s="50"/>
      <c r="M896" s="107"/>
      <c r="N896" s="107"/>
      <c r="O896" s="50"/>
      <c r="P896" s="52"/>
      <c r="Q896" s="50"/>
      <c r="R896" s="51"/>
      <c r="S896" s="50"/>
      <c r="T896" s="50"/>
      <c r="U896" s="50"/>
    </row>
    <row r="897" ht="12.75" customHeight="1">
      <c r="A897" s="50"/>
      <c r="B897" s="50"/>
      <c r="C897" s="50"/>
      <c r="D897" s="50"/>
      <c r="E897" s="50"/>
      <c r="F897" s="50"/>
      <c r="G897" s="50"/>
      <c r="H897" s="50"/>
      <c r="I897" s="50"/>
      <c r="J897" s="50"/>
      <c r="K897" s="50"/>
      <c r="L897" s="50"/>
      <c r="M897" s="107"/>
      <c r="N897" s="107"/>
      <c r="O897" s="50"/>
      <c r="P897" s="52"/>
      <c r="Q897" s="50"/>
      <c r="R897" s="51"/>
      <c r="S897" s="50"/>
      <c r="T897" s="50"/>
      <c r="U897" s="50"/>
    </row>
    <row r="898" ht="12.75" customHeight="1">
      <c r="A898" s="50"/>
      <c r="B898" s="50"/>
      <c r="C898" s="50"/>
      <c r="D898" s="50"/>
      <c r="E898" s="50"/>
      <c r="F898" s="50"/>
      <c r="G898" s="50"/>
      <c r="H898" s="50"/>
      <c r="I898" s="50"/>
      <c r="J898" s="50"/>
      <c r="K898" s="50"/>
      <c r="L898" s="50"/>
      <c r="M898" s="107"/>
      <c r="N898" s="107"/>
      <c r="O898" s="50"/>
      <c r="P898" s="52"/>
      <c r="Q898" s="50"/>
      <c r="R898" s="51"/>
      <c r="S898" s="50"/>
      <c r="T898" s="50"/>
      <c r="U898" s="50"/>
    </row>
    <row r="899" ht="12.75" customHeight="1">
      <c r="A899" s="50"/>
      <c r="B899" s="50"/>
      <c r="C899" s="50"/>
      <c r="D899" s="50"/>
      <c r="E899" s="50"/>
      <c r="F899" s="50"/>
      <c r="G899" s="50"/>
      <c r="H899" s="50"/>
      <c r="I899" s="50"/>
      <c r="J899" s="50"/>
      <c r="K899" s="50"/>
      <c r="L899" s="50"/>
      <c r="M899" s="107"/>
      <c r="N899" s="107"/>
      <c r="O899" s="50"/>
      <c r="P899" s="52"/>
      <c r="Q899" s="50"/>
      <c r="R899" s="51"/>
      <c r="S899" s="50"/>
      <c r="T899" s="50"/>
      <c r="U899" s="50"/>
    </row>
    <row r="900" ht="12.75" customHeight="1">
      <c r="A900" s="50"/>
      <c r="B900" s="50"/>
      <c r="C900" s="50"/>
      <c r="D900" s="50"/>
      <c r="E900" s="50"/>
      <c r="F900" s="50"/>
      <c r="G900" s="50"/>
      <c r="H900" s="50"/>
      <c r="I900" s="50"/>
      <c r="J900" s="50"/>
      <c r="K900" s="50"/>
      <c r="L900" s="50"/>
      <c r="M900" s="107"/>
      <c r="N900" s="107"/>
      <c r="O900" s="50"/>
      <c r="P900" s="52"/>
      <c r="Q900" s="50"/>
      <c r="R900" s="51"/>
      <c r="S900" s="50"/>
      <c r="T900" s="50"/>
      <c r="U900" s="50"/>
    </row>
    <row r="901" ht="12.75" customHeight="1">
      <c r="A901" s="50"/>
      <c r="B901" s="50"/>
      <c r="C901" s="50"/>
      <c r="D901" s="50"/>
      <c r="E901" s="50"/>
      <c r="F901" s="50"/>
      <c r="G901" s="50"/>
      <c r="H901" s="50"/>
      <c r="I901" s="50"/>
      <c r="J901" s="50"/>
      <c r="K901" s="50"/>
      <c r="L901" s="50"/>
      <c r="M901" s="107"/>
      <c r="N901" s="107"/>
      <c r="O901" s="50"/>
      <c r="P901" s="52"/>
      <c r="Q901" s="50"/>
      <c r="R901" s="51"/>
      <c r="S901" s="50"/>
      <c r="T901" s="50"/>
      <c r="U901" s="50"/>
    </row>
    <row r="902" ht="12.75" customHeight="1">
      <c r="A902" s="50"/>
      <c r="B902" s="50"/>
      <c r="C902" s="50"/>
      <c r="D902" s="50"/>
      <c r="E902" s="50"/>
      <c r="F902" s="50"/>
      <c r="G902" s="50"/>
      <c r="H902" s="50"/>
      <c r="I902" s="50"/>
      <c r="J902" s="50"/>
      <c r="K902" s="50"/>
      <c r="L902" s="50"/>
      <c r="M902" s="107"/>
      <c r="N902" s="107"/>
      <c r="O902" s="50"/>
      <c r="P902" s="52"/>
      <c r="Q902" s="50"/>
      <c r="R902" s="51"/>
      <c r="S902" s="50"/>
      <c r="T902" s="50"/>
      <c r="U902" s="50"/>
    </row>
    <row r="903" ht="12.75" customHeight="1">
      <c r="A903" s="50"/>
      <c r="B903" s="50"/>
      <c r="C903" s="50"/>
      <c r="D903" s="50"/>
      <c r="E903" s="50"/>
      <c r="F903" s="50"/>
      <c r="G903" s="50"/>
      <c r="H903" s="50"/>
      <c r="I903" s="50"/>
      <c r="J903" s="50"/>
      <c r="K903" s="50"/>
      <c r="L903" s="50"/>
      <c r="M903" s="107"/>
      <c r="N903" s="107"/>
      <c r="O903" s="50"/>
      <c r="P903" s="52"/>
      <c r="Q903" s="50"/>
      <c r="R903" s="51"/>
      <c r="S903" s="50"/>
      <c r="T903" s="50"/>
      <c r="U903" s="50"/>
    </row>
    <row r="904" ht="12.75" customHeight="1">
      <c r="A904" s="50"/>
      <c r="B904" s="50"/>
      <c r="C904" s="50"/>
      <c r="D904" s="50"/>
      <c r="E904" s="50"/>
      <c r="F904" s="50"/>
      <c r="G904" s="50"/>
      <c r="H904" s="50"/>
      <c r="I904" s="50"/>
      <c r="J904" s="50"/>
      <c r="K904" s="50"/>
      <c r="L904" s="50"/>
      <c r="M904" s="107"/>
      <c r="N904" s="107"/>
      <c r="O904" s="50"/>
      <c r="P904" s="52"/>
      <c r="Q904" s="50"/>
      <c r="R904" s="51"/>
      <c r="S904" s="50"/>
      <c r="T904" s="50"/>
      <c r="U904" s="50"/>
    </row>
    <row r="905" ht="12.75" customHeight="1">
      <c r="A905" s="50"/>
      <c r="B905" s="50"/>
      <c r="C905" s="50"/>
      <c r="D905" s="50"/>
      <c r="E905" s="50"/>
      <c r="F905" s="50"/>
      <c r="G905" s="50"/>
      <c r="H905" s="50"/>
      <c r="I905" s="50"/>
      <c r="J905" s="50"/>
      <c r="K905" s="50"/>
      <c r="L905" s="50"/>
      <c r="M905" s="107"/>
      <c r="N905" s="107"/>
      <c r="O905" s="50"/>
      <c r="P905" s="52"/>
      <c r="Q905" s="50"/>
      <c r="R905" s="51"/>
      <c r="S905" s="50"/>
      <c r="T905" s="50"/>
      <c r="U905" s="50"/>
    </row>
    <row r="906" ht="12.75" customHeight="1">
      <c r="A906" s="50"/>
      <c r="B906" s="50"/>
      <c r="C906" s="50"/>
      <c r="D906" s="50"/>
      <c r="E906" s="50"/>
      <c r="F906" s="50"/>
      <c r="G906" s="50"/>
      <c r="H906" s="50"/>
      <c r="I906" s="50"/>
      <c r="J906" s="50"/>
      <c r="K906" s="50"/>
      <c r="L906" s="50"/>
      <c r="M906" s="107"/>
      <c r="N906" s="107"/>
      <c r="O906" s="50"/>
      <c r="P906" s="52"/>
      <c r="Q906" s="50"/>
      <c r="R906" s="51"/>
      <c r="S906" s="50"/>
      <c r="T906" s="50"/>
      <c r="U906" s="50"/>
    </row>
    <row r="907" ht="12.75" customHeight="1">
      <c r="A907" s="50"/>
      <c r="B907" s="50"/>
      <c r="C907" s="50"/>
      <c r="D907" s="50"/>
      <c r="E907" s="50"/>
      <c r="F907" s="50"/>
      <c r="G907" s="50"/>
      <c r="H907" s="50"/>
      <c r="I907" s="50"/>
      <c r="J907" s="50"/>
      <c r="K907" s="50"/>
      <c r="L907" s="50"/>
      <c r="M907" s="107"/>
      <c r="N907" s="107"/>
      <c r="O907" s="50"/>
      <c r="P907" s="52"/>
      <c r="Q907" s="50"/>
      <c r="R907" s="51"/>
      <c r="S907" s="50"/>
      <c r="T907" s="50"/>
      <c r="U907" s="50"/>
    </row>
    <row r="908" ht="12.75" customHeight="1">
      <c r="A908" s="50"/>
      <c r="B908" s="50"/>
      <c r="C908" s="50"/>
      <c r="D908" s="50"/>
      <c r="E908" s="50"/>
      <c r="F908" s="50"/>
      <c r="G908" s="50"/>
      <c r="H908" s="50"/>
      <c r="I908" s="50"/>
      <c r="J908" s="50"/>
      <c r="K908" s="50"/>
      <c r="L908" s="50"/>
      <c r="M908" s="107"/>
      <c r="N908" s="107"/>
      <c r="O908" s="50"/>
      <c r="P908" s="52"/>
      <c r="Q908" s="50"/>
      <c r="R908" s="51"/>
      <c r="S908" s="50"/>
      <c r="T908" s="50"/>
      <c r="U908" s="50"/>
    </row>
    <row r="909" ht="12.75" customHeight="1">
      <c r="A909" s="50"/>
      <c r="B909" s="50"/>
      <c r="C909" s="50"/>
      <c r="D909" s="50"/>
      <c r="E909" s="50"/>
      <c r="F909" s="50"/>
      <c r="G909" s="50"/>
      <c r="H909" s="50"/>
      <c r="I909" s="50"/>
      <c r="J909" s="50"/>
      <c r="K909" s="50"/>
      <c r="L909" s="50"/>
      <c r="M909" s="107"/>
      <c r="N909" s="107"/>
      <c r="O909" s="50"/>
      <c r="P909" s="52"/>
      <c r="Q909" s="50"/>
      <c r="R909" s="51"/>
      <c r="S909" s="50"/>
      <c r="T909" s="50"/>
      <c r="U909" s="50"/>
    </row>
    <row r="910" ht="12.75" customHeight="1">
      <c r="A910" s="50"/>
      <c r="B910" s="50"/>
      <c r="C910" s="50"/>
      <c r="D910" s="50"/>
      <c r="E910" s="50"/>
      <c r="F910" s="50"/>
      <c r="G910" s="50"/>
      <c r="H910" s="50"/>
      <c r="I910" s="50"/>
      <c r="J910" s="50"/>
      <c r="K910" s="50"/>
      <c r="L910" s="50"/>
      <c r="M910" s="107"/>
      <c r="N910" s="107"/>
      <c r="O910" s="50"/>
      <c r="P910" s="52"/>
      <c r="Q910" s="50"/>
      <c r="R910" s="51"/>
      <c r="S910" s="50"/>
      <c r="T910" s="50"/>
      <c r="U910" s="50"/>
    </row>
    <row r="911" ht="12.75" customHeight="1">
      <c r="A911" s="50"/>
      <c r="B911" s="50"/>
      <c r="C911" s="50"/>
      <c r="D911" s="50"/>
      <c r="E911" s="50"/>
      <c r="F911" s="50"/>
      <c r="G911" s="50"/>
      <c r="H911" s="50"/>
      <c r="I911" s="50"/>
      <c r="J911" s="50"/>
      <c r="K911" s="50"/>
      <c r="L911" s="50"/>
      <c r="M911" s="107"/>
      <c r="N911" s="107"/>
      <c r="O911" s="50"/>
      <c r="P911" s="52"/>
      <c r="Q911" s="50"/>
      <c r="R911" s="51"/>
      <c r="S911" s="50"/>
      <c r="T911" s="50"/>
      <c r="U911" s="50"/>
    </row>
    <row r="912" ht="12.75" customHeight="1">
      <c r="A912" s="50"/>
      <c r="B912" s="50"/>
      <c r="C912" s="50"/>
      <c r="D912" s="50"/>
      <c r="E912" s="50"/>
      <c r="F912" s="50"/>
      <c r="G912" s="50"/>
      <c r="H912" s="50"/>
      <c r="I912" s="50"/>
      <c r="J912" s="50"/>
      <c r="K912" s="50"/>
      <c r="L912" s="50"/>
      <c r="M912" s="107"/>
      <c r="N912" s="107"/>
      <c r="O912" s="50"/>
      <c r="P912" s="52"/>
      <c r="Q912" s="50"/>
      <c r="R912" s="51"/>
      <c r="S912" s="50"/>
      <c r="T912" s="50"/>
      <c r="U912" s="50"/>
    </row>
    <row r="913" ht="12.75" customHeight="1">
      <c r="A913" s="50"/>
      <c r="B913" s="50"/>
      <c r="C913" s="50"/>
      <c r="D913" s="50"/>
      <c r="E913" s="50"/>
      <c r="F913" s="50"/>
      <c r="G913" s="50"/>
      <c r="H913" s="50"/>
      <c r="I913" s="50"/>
      <c r="J913" s="50"/>
      <c r="K913" s="50"/>
      <c r="L913" s="50"/>
      <c r="M913" s="107"/>
      <c r="N913" s="107"/>
      <c r="O913" s="50"/>
      <c r="P913" s="52"/>
      <c r="Q913" s="50"/>
      <c r="R913" s="51"/>
      <c r="S913" s="50"/>
      <c r="T913" s="50"/>
      <c r="U913" s="50"/>
    </row>
    <row r="914" ht="12.75" customHeight="1">
      <c r="A914" s="50"/>
      <c r="B914" s="50"/>
      <c r="C914" s="50"/>
      <c r="D914" s="50"/>
      <c r="E914" s="50"/>
      <c r="F914" s="50"/>
      <c r="G914" s="50"/>
      <c r="H914" s="50"/>
      <c r="I914" s="50"/>
      <c r="J914" s="50"/>
      <c r="K914" s="50"/>
      <c r="L914" s="50"/>
      <c r="M914" s="107"/>
      <c r="N914" s="107"/>
      <c r="O914" s="50"/>
      <c r="P914" s="52"/>
      <c r="Q914" s="50"/>
      <c r="R914" s="51"/>
      <c r="S914" s="50"/>
      <c r="T914" s="50"/>
      <c r="U914" s="50"/>
    </row>
    <row r="915" ht="12.75" customHeight="1">
      <c r="A915" s="50"/>
      <c r="B915" s="50"/>
      <c r="C915" s="50"/>
      <c r="D915" s="50"/>
      <c r="E915" s="50"/>
      <c r="F915" s="50"/>
      <c r="G915" s="50"/>
      <c r="H915" s="50"/>
      <c r="I915" s="50"/>
      <c r="J915" s="50"/>
      <c r="K915" s="50"/>
      <c r="L915" s="50"/>
      <c r="M915" s="107"/>
      <c r="N915" s="107"/>
      <c r="O915" s="50"/>
      <c r="P915" s="52"/>
      <c r="Q915" s="50"/>
      <c r="R915" s="51"/>
      <c r="S915" s="50"/>
      <c r="T915" s="50"/>
      <c r="U915" s="50"/>
    </row>
    <row r="916" ht="12.75" customHeight="1">
      <c r="A916" s="50"/>
      <c r="B916" s="50"/>
      <c r="C916" s="50"/>
      <c r="D916" s="50"/>
      <c r="E916" s="50"/>
      <c r="F916" s="50"/>
      <c r="G916" s="50"/>
      <c r="H916" s="50"/>
      <c r="I916" s="50"/>
      <c r="J916" s="50"/>
      <c r="K916" s="50"/>
      <c r="L916" s="50"/>
      <c r="M916" s="107"/>
      <c r="N916" s="107"/>
      <c r="O916" s="50"/>
      <c r="P916" s="52"/>
      <c r="Q916" s="50"/>
      <c r="R916" s="51"/>
      <c r="S916" s="50"/>
      <c r="T916" s="50"/>
      <c r="U916" s="50"/>
    </row>
    <row r="917" ht="12.75" customHeight="1">
      <c r="A917" s="50"/>
      <c r="B917" s="50"/>
      <c r="C917" s="50"/>
      <c r="D917" s="50"/>
      <c r="E917" s="50"/>
      <c r="F917" s="50"/>
      <c r="G917" s="50"/>
      <c r="H917" s="50"/>
      <c r="I917" s="50"/>
      <c r="J917" s="50"/>
      <c r="K917" s="50"/>
      <c r="L917" s="50"/>
      <c r="M917" s="107"/>
      <c r="N917" s="107"/>
      <c r="O917" s="50"/>
      <c r="P917" s="52"/>
      <c r="Q917" s="50"/>
      <c r="R917" s="51"/>
      <c r="S917" s="50"/>
      <c r="T917" s="50"/>
      <c r="U917" s="50"/>
    </row>
    <row r="918" ht="12.75" customHeight="1">
      <c r="A918" s="50"/>
      <c r="B918" s="50"/>
      <c r="C918" s="50"/>
      <c r="D918" s="50"/>
      <c r="E918" s="50"/>
      <c r="F918" s="50"/>
      <c r="G918" s="50"/>
      <c r="H918" s="50"/>
      <c r="I918" s="50"/>
      <c r="J918" s="50"/>
      <c r="K918" s="50"/>
      <c r="L918" s="50"/>
      <c r="M918" s="107"/>
      <c r="N918" s="107"/>
      <c r="O918" s="50"/>
      <c r="P918" s="52"/>
      <c r="Q918" s="50"/>
      <c r="R918" s="51"/>
      <c r="S918" s="50"/>
      <c r="T918" s="50"/>
      <c r="U918" s="50"/>
    </row>
    <row r="919" ht="12.75" customHeight="1">
      <c r="A919" s="50"/>
      <c r="B919" s="50"/>
      <c r="C919" s="50"/>
      <c r="D919" s="50"/>
      <c r="E919" s="50"/>
      <c r="F919" s="50"/>
      <c r="G919" s="50"/>
      <c r="H919" s="50"/>
      <c r="I919" s="50"/>
      <c r="J919" s="50"/>
      <c r="K919" s="50"/>
      <c r="L919" s="50"/>
      <c r="M919" s="107"/>
      <c r="N919" s="107"/>
      <c r="O919" s="50"/>
      <c r="P919" s="52"/>
      <c r="Q919" s="50"/>
      <c r="R919" s="51"/>
      <c r="S919" s="50"/>
      <c r="T919" s="50"/>
      <c r="U919" s="50"/>
    </row>
    <row r="920" ht="12.75" customHeight="1">
      <c r="A920" s="50"/>
      <c r="B920" s="50"/>
      <c r="C920" s="50"/>
      <c r="D920" s="50"/>
      <c r="E920" s="50"/>
      <c r="F920" s="50"/>
      <c r="G920" s="50"/>
      <c r="H920" s="50"/>
      <c r="I920" s="50"/>
      <c r="J920" s="50"/>
      <c r="K920" s="50"/>
      <c r="L920" s="50"/>
      <c r="M920" s="107"/>
      <c r="N920" s="107"/>
      <c r="O920" s="50"/>
      <c r="P920" s="52"/>
      <c r="Q920" s="50"/>
      <c r="R920" s="51"/>
      <c r="S920" s="50"/>
      <c r="T920" s="50"/>
      <c r="U920" s="50"/>
    </row>
    <row r="921" ht="12.75" customHeight="1">
      <c r="A921" s="50"/>
      <c r="B921" s="50"/>
      <c r="C921" s="50"/>
      <c r="D921" s="50"/>
      <c r="E921" s="50"/>
      <c r="F921" s="50"/>
      <c r="G921" s="50"/>
      <c r="H921" s="50"/>
      <c r="I921" s="50"/>
      <c r="J921" s="50"/>
      <c r="K921" s="50"/>
      <c r="L921" s="50"/>
      <c r="M921" s="107"/>
      <c r="N921" s="107"/>
      <c r="O921" s="50"/>
      <c r="P921" s="52"/>
      <c r="Q921" s="50"/>
      <c r="R921" s="51"/>
      <c r="S921" s="50"/>
      <c r="T921" s="50"/>
      <c r="U921" s="50"/>
    </row>
    <row r="922" ht="12.75" customHeight="1">
      <c r="A922" s="50"/>
      <c r="B922" s="50"/>
      <c r="C922" s="50"/>
      <c r="D922" s="50"/>
      <c r="E922" s="50"/>
      <c r="F922" s="50"/>
      <c r="G922" s="50"/>
      <c r="H922" s="50"/>
      <c r="I922" s="50"/>
      <c r="J922" s="50"/>
      <c r="K922" s="50"/>
      <c r="L922" s="50"/>
      <c r="M922" s="107"/>
      <c r="N922" s="107"/>
      <c r="O922" s="50"/>
      <c r="P922" s="52"/>
      <c r="Q922" s="50"/>
      <c r="R922" s="51"/>
      <c r="S922" s="50"/>
      <c r="T922" s="50"/>
      <c r="U922" s="50"/>
    </row>
    <row r="923" ht="12.75" customHeight="1">
      <c r="A923" s="50"/>
      <c r="B923" s="50"/>
      <c r="C923" s="50"/>
      <c r="D923" s="50"/>
      <c r="E923" s="50"/>
      <c r="F923" s="50"/>
      <c r="G923" s="50"/>
      <c r="H923" s="50"/>
      <c r="I923" s="50"/>
      <c r="J923" s="50"/>
      <c r="K923" s="50"/>
      <c r="L923" s="50"/>
      <c r="M923" s="107"/>
      <c r="N923" s="107"/>
      <c r="O923" s="50"/>
      <c r="P923" s="52"/>
      <c r="Q923" s="50"/>
      <c r="R923" s="51"/>
      <c r="S923" s="50"/>
      <c r="T923" s="50"/>
      <c r="U923" s="50"/>
    </row>
    <row r="924" ht="12.75" customHeight="1">
      <c r="A924" s="50"/>
      <c r="B924" s="50"/>
      <c r="C924" s="50"/>
      <c r="D924" s="50"/>
      <c r="E924" s="50"/>
      <c r="F924" s="50"/>
      <c r="G924" s="50"/>
      <c r="H924" s="50"/>
      <c r="I924" s="50"/>
      <c r="J924" s="50"/>
      <c r="K924" s="50"/>
      <c r="L924" s="50"/>
      <c r="M924" s="107"/>
      <c r="N924" s="107"/>
      <c r="O924" s="50"/>
      <c r="P924" s="52"/>
      <c r="Q924" s="50"/>
      <c r="R924" s="51"/>
      <c r="S924" s="50"/>
      <c r="T924" s="50"/>
      <c r="U924" s="50"/>
    </row>
    <row r="925" ht="12.75" customHeight="1">
      <c r="A925" s="50"/>
      <c r="B925" s="50"/>
      <c r="C925" s="50"/>
      <c r="D925" s="50"/>
      <c r="E925" s="50"/>
      <c r="F925" s="50"/>
      <c r="G925" s="50"/>
      <c r="H925" s="50"/>
      <c r="I925" s="50"/>
      <c r="J925" s="50"/>
      <c r="K925" s="50"/>
      <c r="L925" s="50"/>
      <c r="M925" s="107"/>
      <c r="N925" s="107"/>
      <c r="O925" s="50"/>
      <c r="P925" s="52"/>
      <c r="Q925" s="50"/>
      <c r="R925" s="51"/>
      <c r="S925" s="50"/>
      <c r="T925" s="50"/>
      <c r="U925" s="50"/>
    </row>
    <row r="926" ht="12.75" customHeight="1">
      <c r="A926" s="50"/>
      <c r="B926" s="50"/>
      <c r="C926" s="50"/>
      <c r="D926" s="50"/>
      <c r="E926" s="50"/>
      <c r="F926" s="50"/>
      <c r="G926" s="50"/>
      <c r="H926" s="50"/>
      <c r="I926" s="50"/>
      <c r="J926" s="50"/>
      <c r="K926" s="50"/>
      <c r="L926" s="50"/>
      <c r="M926" s="107"/>
      <c r="N926" s="107"/>
      <c r="O926" s="50"/>
      <c r="P926" s="52"/>
      <c r="Q926" s="50"/>
      <c r="R926" s="51"/>
      <c r="S926" s="50"/>
      <c r="T926" s="50"/>
      <c r="U926" s="50"/>
    </row>
    <row r="927" ht="12.75" customHeight="1">
      <c r="A927" s="50"/>
      <c r="B927" s="50"/>
      <c r="C927" s="50"/>
      <c r="D927" s="50"/>
      <c r="E927" s="50"/>
      <c r="F927" s="50"/>
      <c r="G927" s="50"/>
      <c r="H927" s="50"/>
      <c r="I927" s="50"/>
      <c r="J927" s="50"/>
      <c r="K927" s="50"/>
      <c r="L927" s="50"/>
      <c r="M927" s="107"/>
      <c r="N927" s="107"/>
      <c r="O927" s="50"/>
      <c r="P927" s="52"/>
      <c r="Q927" s="50"/>
      <c r="R927" s="51"/>
      <c r="S927" s="50"/>
      <c r="T927" s="50"/>
      <c r="U927" s="50"/>
    </row>
    <row r="928" ht="12.75" customHeight="1">
      <c r="A928" s="50"/>
      <c r="B928" s="50"/>
      <c r="C928" s="50"/>
      <c r="D928" s="50"/>
      <c r="E928" s="50"/>
      <c r="F928" s="50"/>
      <c r="G928" s="50"/>
      <c r="H928" s="50"/>
      <c r="I928" s="50"/>
      <c r="J928" s="50"/>
      <c r="K928" s="50"/>
      <c r="L928" s="50"/>
      <c r="M928" s="107"/>
      <c r="N928" s="107"/>
      <c r="O928" s="50"/>
      <c r="P928" s="52"/>
      <c r="Q928" s="50"/>
      <c r="R928" s="51"/>
      <c r="S928" s="50"/>
      <c r="T928" s="50"/>
      <c r="U928" s="50"/>
    </row>
    <row r="929" ht="12.75" customHeight="1">
      <c r="A929" s="50"/>
      <c r="B929" s="50"/>
      <c r="C929" s="50"/>
      <c r="D929" s="50"/>
      <c r="E929" s="50"/>
      <c r="F929" s="50"/>
      <c r="G929" s="50"/>
      <c r="H929" s="50"/>
      <c r="I929" s="50"/>
      <c r="J929" s="50"/>
      <c r="K929" s="50"/>
      <c r="L929" s="50"/>
      <c r="M929" s="107"/>
      <c r="N929" s="107"/>
      <c r="O929" s="50"/>
      <c r="P929" s="52"/>
      <c r="Q929" s="50"/>
      <c r="R929" s="51"/>
      <c r="S929" s="50"/>
      <c r="T929" s="50"/>
      <c r="U929" s="50"/>
    </row>
    <row r="930" ht="12.75" customHeight="1">
      <c r="A930" s="50"/>
      <c r="B930" s="50"/>
      <c r="C930" s="50"/>
      <c r="D930" s="50"/>
      <c r="E930" s="50"/>
      <c r="F930" s="50"/>
      <c r="G930" s="50"/>
      <c r="H930" s="50"/>
      <c r="I930" s="50"/>
      <c r="J930" s="50"/>
      <c r="K930" s="50"/>
      <c r="L930" s="50"/>
      <c r="M930" s="107"/>
      <c r="N930" s="107"/>
      <c r="O930" s="50"/>
      <c r="P930" s="52"/>
      <c r="Q930" s="50"/>
      <c r="R930" s="51"/>
      <c r="S930" s="50"/>
      <c r="T930" s="50"/>
      <c r="U930" s="50"/>
    </row>
    <row r="931" ht="12.75" customHeight="1">
      <c r="A931" s="50"/>
      <c r="B931" s="50"/>
      <c r="C931" s="50"/>
      <c r="D931" s="50"/>
      <c r="E931" s="50"/>
      <c r="F931" s="50"/>
      <c r="G931" s="50"/>
      <c r="H931" s="50"/>
      <c r="I931" s="50"/>
      <c r="J931" s="50"/>
      <c r="K931" s="50"/>
      <c r="L931" s="50"/>
      <c r="M931" s="107"/>
      <c r="N931" s="107"/>
      <c r="O931" s="50"/>
      <c r="P931" s="52"/>
      <c r="Q931" s="50"/>
      <c r="R931" s="51"/>
      <c r="S931" s="50"/>
      <c r="T931" s="50"/>
      <c r="U931" s="50"/>
    </row>
    <row r="932" ht="12.75" customHeight="1">
      <c r="A932" s="50"/>
      <c r="B932" s="50"/>
      <c r="C932" s="50"/>
      <c r="D932" s="50"/>
      <c r="E932" s="50"/>
      <c r="F932" s="50"/>
      <c r="G932" s="50"/>
      <c r="H932" s="50"/>
      <c r="I932" s="50"/>
      <c r="J932" s="50"/>
      <c r="K932" s="50"/>
      <c r="L932" s="50"/>
      <c r="M932" s="107"/>
      <c r="N932" s="107"/>
      <c r="O932" s="50"/>
      <c r="P932" s="52"/>
      <c r="Q932" s="50"/>
      <c r="R932" s="51"/>
      <c r="S932" s="50"/>
      <c r="T932" s="50"/>
      <c r="U932" s="50"/>
    </row>
    <row r="933" ht="12.75" customHeight="1">
      <c r="A933" s="50"/>
      <c r="B933" s="50"/>
      <c r="C933" s="50"/>
      <c r="D933" s="50"/>
      <c r="E933" s="50"/>
      <c r="F933" s="50"/>
      <c r="G933" s="50"/>
      <c r="H933" s="50"/>
      <c r="I933" s="50"/>
      <c r="J933" s="50"/>
      <c r="K933" s="50"/>
      <c r="L933" s="50"/>
      <c r="M933" s="107"/>
      <c r="N933" s="107"/>
      <c r="O933" s="50"/>
      <c r="P933" s="52"/>
      <c r="Q933" s="50"/>
      <c r="R933" s="51"/>
      <c r="S933" s="50"/>
      <c r="T933" s="50"/>
      <c r="U933" s="50"/>
    </row>
    <row r="934" ht="12.75" customHeight="1">
      <c r="A934" s="50"/>
      <c r="B934" s="50"/>
      <c r="C934" s="50"/>
      <c r="D934" s="50"/>
      <c r="E934" s="50"/>
      <c r="F934" s="50"/>
      <c r="G934" s="50"/>
      <c r="H934" s="50"/>
      <c r="I934" s="50"/>
      <c r="J934" s="50"/>
      <c r="K934" s="50"/>
      <c r="L934" s="50"/>
      <c r="M934" s="107"/>
      <c r="N934" s="107"/>
      <c r="O934" s="50"/>
      <c r="P934" s="52"/>
      <c r="Q934" s="50"/>
      <c r="R934" s="51"/>
      <c r="S934" s="50"/>
      <c r="T934" s="50"/>
      <c r="U934" s="50"/>
    </row>
    <row r="935" ht="12.75" customHeight="1">
      <c r="A935" s="50"/>
      <c r="B935" s="50"/>
      <c r="C935" s="50"/>
      <c r="D935" s="50"/>
      <c r="E935" s="50"/>
      <c r="F935" s="50"/>
      <c r="G935" s="50"/>
      <c r="H935" s="50"/>
      <c r="I935" s="50"/>
      <c r="J935" s="50"/>
      <c r="K935" s="50"/>
      <c r="L935" s="50"/>
      <c r="M935" s="107"/>
      <c r="N935" s="107"/>
      <c r="O935" s="50"/>
      <c r="P935" s="52"/>
      <c r="Q935" s="50"/>
      <c r="R935" s="51"/>
      <c r="S935" s="50"/>
      <c r="T935" s="50"/>
      <c r="U935" s="50"/>
    </row>
    <row r="936" ht="12.75" customHeight="1">
      <c r="A936" s="50"/>
      <c r="B936" s="50"/>
      <c r="C936" s="50"/>
      <c r="D936" s="50"/>
      <c r="E936" s="50"/>
      <c r="F936" s="50"/>
      <c r="G936" s="50"/>
      <c r="H936" s="50"/>
      <c r="I936" s="50"/>
      <c r="J936" s="50"/>
      <c r="K936" s="50"/>
      <c r="L936" s="50"/>
      <c r="M936" s="107"/>
      <c r="N936" s="107"/>
      <c r="O936" s="50"/>
      <c r="P936" s="52"/>
      <c r="Q936" s="50"/>
      <c r="R936" s="51"/>
      <c r="S936" s="50"/>
      <c r="T936" s="50"/>
      <c r="U936" s="50"/>
    </row>
    <row r="937" ht="12.75" customHeight="1">
      <c r="A937" s="50"/>
      <c r="B937" s="50"/>
      <c r="C937" s="50"/>
      <c r="D937" s="50"/>
      <c r="E937" s="50"/>
      <c r="F937" s="50"/>
      <c r="G937" s="50"/>
      <c r="H937" s="50"/>
      <c r="I937" s="50"/>
      <c r="J937" s="50"/>
      <c r="K937" s="50"/>
      <c r="L937" s="50"/>
      <c r="M937" s="107"/>
      <c r="N937" s="107"/>
      <c r="O937" s="50"/>
      <c r="P937" s="52"/>
      <c r="Q937" s="50"/>
      <c r="R937" s="51"/>
      <c r="S937" s="50"/>
      <c r="T937" s="50"/>
      <c r="U937" s="50"/>
    </row>
    <row r="938" ht="12.75" customHeight="1">
      <c r="A938" s="50"/>
      <c r="B938" s="50"/>
      <c r="C938" s="50"/>
      <c r="D938" s="50"/>
      <c r="E938" s="50"/>
      <c r="F938" s="50"/>
      <c r="G938" s="50"/>
      <c r="H938" s="50"/>
      <c r="I938" s="50"/>
      <c r="J938" s="50"/>
      <c r="K938" s="50"/>
      <c r="L938" s="50"/>
      <c r="M938" s="107"/>
      <c r="N938" s="107"/>
      <c r="O938" s="50"/>
      <c r="P938" s="52"/>
      <c r="Q938" s="50"/>
      <c r="R938" s="51"/>
      <c r="S938" s="50"/>
      <c r="T938" s="50"/>
      <c r="U938" s="50"/>
    </row>
    <row r="939" ht="12.75" customHeight="1">
      <c r="A939" s="50"/>
      <c r="B939" s="50"/>
      <c r="C939" s="50"/>
      <c r="D939" s="50"/>
      <c r="E939" s="50"/>
      <c r="F939" s="50"/>
      <c r="G939" s="50"/>
      <c r="H939" s="50"/>
      <c r="I939" s="50"/>
      <c r="J939" s="50"/>
      <c r="K939" s="50"/>
      <c r="L939" s="50"/>
      <c r="M939" s="107"/>
      <c r="N939" s="107"/>
      <c r="O939" s="50"/>
      <c r="P939" s="52"/>
      <c r="Q939" s="50"/>
      <c r="R939" s="51"/>
      <c r="S939" s="50"/>
      <c r="T939" s="50"/>
      <c r="U939" s="50"/>
    </row>
    <row r="940" ht="12.75" customHeight="1">
      <c r="A940" s="50"/>
      <c r="B940" s="50"/>
      <c r="C940" s="50"/>
      <c r="D940" s="50"/>
      <c r="E940" s="50"/>
      <c r="F940" s="50"/>
      <c r="G940" s="50"/>
      <c r="H940" s="50"/>
      <c r="I940" s="50"/>
      <c r="J940" s="50"/>
      <c r="K940" s="50"/>
      <c r="L940" s="50"/>
      <c r="M940" s="107"/>
      <c r="N940" s="107"/>
      <c r="O940" s="50"/>
      <c r="P940" s="52"/>
      <c r="Q940" s="50"/>
      <c r="R940" s="51"/>
      <c r="S940" s="50"/>
      <c r="T940" s="50"/>
      <c r="U940" s="50"/>
    </row>
    <row r="941" ht="12.75" customHeight="1">
      <c r="A941" s="50"/>
      <c r="B941" s="50"/>
      <c r="C941" s="50"/>
      <c r="D941" s="50"/>
      <c r="E941" s="50"/>
      <c r="F941" s="50"/>
      <c r="G941" s="50"/>
      <c r="H941" s="50"/>
      <c r="I941" s="50"/>
      <c r="J941" s="50"/>
      <c r="K941" s="50"/>
      <c r="L941" s="50"/>
      <c r="M941" s="107"/>
      <c r="N941" s="107"/>
      <c r="O941" s="50"/>
      <c r="P941" s="52"/>
      <c r="Q941" s="50"/>
      <c r="R941" s="51"/>
      <c r="S941" s="50"/>
      <c r="T941" s="50"/>
      <c r="U941" s="50"/>
    </row>
    <row r="942" ht="12.75" customHeight="1">
      <c r="A942" s="50"/>
      <c r="B942" s="50"/>
      <c r="C942" s="50"/>
      <c r="D942" s="50"/>
      <c r="E942" s="50"/>
      <c r="F942" s="50"/>
      <c r="G942" s="50"/>
      <c r="H942" s="50"/>
      <c r="I942" s="50"/>
      <c r="J942" s="50"/>
      <c r="K942" s="50"/>
      <c r="L942" s="50"/>
      <c r="M942" s="107"/>
      <c r="N942" s="107"/>
      <c r="O942" s="50"/>
      <c r="P942" s="52"/>
      <c r="Q942" s="50"/>
      <c r="R942" s="51"/>
      <c r="S942" s="50"/>
      <c r="T942" s="50"/>
      <c r="U942" s="50"/>
    </row>
    <row r="943" ht="12.75" customHeight="1">
      <c r="A943" s="50"/>
      <c r="B943" s="50"/>
      <c r="C943" s="50"/>
      <c r="D943" s="50"/>
      <c r="E943" s="50"/>
      <c r="F943" s="50"/>
      <c r="G943" s="50"/>
      <c r="H943" s="50"/>
      <c r="I943" s="50"/>
      <c r="J943" s="50"/>
      <c r="K943" s="50"/>
      <c r="L943" s="50"/>
      <c r="M943" s="107"/>
      <c r="N943" s="107"/>
      <c r="O943" s="50"/>
      <c r="P943" s="52"/>
      <c r="Q943" s="50"/>
      <c r="R943" s="51"/>
      <c r="S943" s="50"/>
      <c r="T943" s="50"/>
      <c r="U943" s="50"/>
    </row>
    <row r="944" ht="12.75" customHeight="1">
      <c r="A944" s="50"/>
      <c r="B944" s="50"/>
      <c r="C944" s="50"/>
      <c r="D944" s="50"/>
      <c r="E944" s="50"/>
      <c r="F944" s="50"/>
      <c r="G944" s="50"/>
      <c r="H944" s="50"/>
      <c r="I944" s="50"/>
      <c r="J944" s="50"/>
      <c r="K944" s="50"/>
      <c r="L944" s="50"/>
      <c r="M944" s="107"/>
      <c r="N944" s="107"/>
      <c r="O944" s="50"/>
      <c r="P944" s="52"/>
      <c r="Q944" s="50"/>
      <c r="R944" s="51"/>
      <c r="S944" s="50"/>
      <c r="T944" s="50"/>
      <c r="U944" s="50"/>
    </row>
    <row r="945" ht="12.75" customHeight="1">
      <c r="A945" s="50"/>
      <c r="B945" s="50"/>
      <c r="C945" s="50"/>
      <c r="D945" s="50"/>
      <c r="E945" s="50"/>
      <c r="F945" s="50"/>
      <c r="G945" s="50"/>
      <c r="H945" s="50"/>
      <c r="I945" s="50"/>
      <c r="J945" s="50"/>
      <c r="K945" s="50"/>
      <c r="L945" s="50"/>
      <c r="M945" s="107"/>
      <c r="N945" s="107"/>
      <c r="O945" s="50"/>
      <c r="P945" s="52"/>
      <c r="Q945" s="50"/>
      <c r="R945" s="51"/>
      <c r="S945" s="50"/>
      <c r="T945" s="50"/>
      <c r="U945" s="50"/>
    </row>
    <row r="946" ht="12.75" customHeight="1">
      <c r="A946" s="50"/>
      <c r="B946" s="50"/>
      <c r="C946" s="50"/>
      <c r="D946" s="50"/>
      <c r="E946" s="50"/>
      <c r="F946" s="50"/>
      <c r="G946" s="50"/>
      <c r="H946" s="50"/>
      <c r="I946" s="50"/>
      <c r="J946" s="50"/>
      <c r="K946" s="50"/>
      <c r="L946" s="50"/>
      <c r="M946" s="107"/>
      <c r="N946" s="107"/>
      <c r="O946" s="50"/>
      <c r="P946" s="52"/>
      <c r="Q946" s="50"/>
      <c r="R946" s="51"/>
      <c r="S946" s="50"/>
      <c r="T946" s="50"/>
      <c r="U946" s="50"/>
    </row>
    <row r="947" ht="12.75" customHeight="1">
      <c r="A947" s="50"/>
      <c r="B947" s="50"/>
      <c r="C947" s="50"/>
      <c r="D947" s="50"/>
      <c r="E947" s="50"/>
      <c r="F947" s="50"/>
      <c r="G947" s="50"/>
      <c r="H947" s="50"/>
      <c r="I947" s="50"/>
      <c r="J947" s="50"/>
      <c r="K947" s="50"/>
      <c r="L947" s="50"/>
      <c r="M947" s="107"/>
      <c r="N947" s="107"/>
      <c r="O947" s="50"/>
      <c r="P947" s="52"/>
      <c r="Q947" s="50"/>
      <c r="R947" s="51"/>
      <c r="S947" s="50"/>
      <c r="T947" s="50"/>
      <c r="U947" s="50"/>
    </row>
    <row r="948" ht="12.75" customHeight="1">
      <c r="A948" s="50"/>
      <c r="B948" s="50"/>
      <c r="C948" s="50"/>
      <c r="D948" s="50"/>
      <c r="E948" s="50"/>
      <c r="F948" s="50"/>
      <c r="G948" s="50"/>
      <c r="H948" s="50"/>
      <c r="I948" s="50"/>
      <c r="J948" s="50"/>
      <c r="K948" s="50"/>
      <c r="L948" s="50"/>
      <c r="M948" s="107"/>
      <c r="N948" s="107"/>
      <c r="O948" s="50"/>
      <c r="P948" s="52"/>
      <c r="Q948" s="50"/>
      <c r="R948" s="51"/>
      <c r="S948" s="50"/>
      <c r="T948" s="50"/>
      <c r="U948" s="50"/>
    </row>
    <row r="949" ht="12.75" customHeight="1">
      <c r="A949" s="50"/>
      <c r="B949" s="50"/>
      <c r="C949" s="50"/>
      <c r="D949" s="50"/>
      <c r="E949" s="50"/>
      <c r="F949" s="50"/>
      <c r="G949" s="50"/>
      <c r="H949" s="50"/>
      <c r="I949" s="50"/>
      <c r="J949" s="50"/>
      <c r="K949" s="50"/>
      <c r="L949" s="50"/>
      <c r="M949" s="107"/>
      <c r="N949" s="107"/>
      <c r="O949" s="50"/>
      <c r="P949" s="52"/>
      <c r="Q949" s="50"/>
      <c r="R949" s="51"/>
      <c r="S949" s="50"/>
      <c r="T949" s="50"/>
      <c r="U949" s="50"/>
    </row>
    <row r="950" ht="12.75" customHeight="1">
      <c r="A950" s="50"/>
      <c r="B950" s="50"/>
      <c r="C950" s="50"/>
      <c r="D950" s="50"/>
      <c r="E950" s="50"/>
      <c r="F950" s="50"/>
      <c r="G950" s="50"/>
      <c r="H950" s="50"/>
      <c r="I950" s="50"/>
      <c r="J950" s="50"/>
      <c r="K950" s="50"/>
      <c r="L950" s="50"/>
      <c r="M950" s="107"/>
      <c r="N950" s="107"/>
      <c r="O950" s="50"/>
      <c r="P950" s="52"/>
      <c r="Q950" s="50"/>
      <c r="R950" s="51"/>
      <c r="S950" s="50"/>
      <c r="T950" s="50"/>
      <c r="U950" s="50"/>
    </row>
    <row r="951" ht="12.75" customHeight="1">
      <c r="A951" s="50"/>
      <c r="B951" s="50"/>
      <c r="C951" s="50"/>
      <c r="D951" s="50"/>
      <c r="E951" s="50"/>
      <c r="F951" s="50"/>
      <c r="G951" s="50"/>
      <c r="H951" s="50"/>
      <c r="I951" s="50"/>
      <c r="J951" s="50"/>
      <c r="K951" s="50"/>
      <c r="L951" s="50"/>
      <c r="M951" s="107"/>
      <c r="N951" s="107"/>
      <c r="O951" s="50"/>
      <c r="P951" s="52"/>
      <c r="Q951" s="50"/>
      <c r="R951" s="51"/>
      <c r="S951" s="50"/>
      <c r="T951" s="50"/>
      <c r="U951" s="50"/>
    </row>
    <row r="952" ht="12.75" customHeight="1">
      <c r="A952" s="50"/>
      <c r="B952" s="50"/>
      <c r="C952" s="50"/>
      <c r="D952" s="50"/>
      <c r="E952" s="50"/>
      <c r="F952" s="50"/>
      <c r="G952" s="50"/>
      <c r="H952" s="50"/>
      <c r="I952" s="50"/>
      <c r="J952" s="50"/>
      <c r="K952" s="50"/>
      <c r="L952" s="50"/>
      <c r="M952" s="107"/>
      <c r="N952" s="107"/>
      <c r="O952" s="50"/>
      <c r="P952" s="52"/>
      <c r="Q952" s="50"/>
      <c r="R952" s="51"/>
      <c r="S952" s="50"/>
      <c r="T952" s="50"/>
      <c r="U952" s="50"/>
    </row>
    <row r="953" ht="12.75" customHeight="1">
      <c r="A953" s="50"/>
      <c r="B953" s="50"/>
      <c r="C953" s="50"/>
      <c r="D953" s="50"/>
      <c r="E953" s="50"/>
      <c r="F953" s="50"/>
      <c r="G953" s="50"/>
      <c r="H953" s="50"/>
      <c r="I953" s="50"/>
      <c r="J953" s="50"/>
      <c r="K953" s="50"/>
      <c r="L953" s="50"/>
      <c r="M953" s="107"/>
      <c r="N953" s="107"/>
      <c r="O953" s="50"/>
      <c r="P953" s="52"/>
      <c r="Q953" s="50"/>
      <c r="R953" s="51"/>
      <c r="S953" s="50"/>
      <c r="T953" s="50"/>
      <c r="U953" s="50"/>
    </row>
    <row r="954" ht="12.75" customHeight="1">
      <c r="A954" s="50"/>
      <c r="B954" s="50"/>
      <c r="C954" s="50"/>
      <c r="D954" s="50"/>
      <c r="E954" s="50"/>
      <c r="F954" s="50"/>
      <c r="G954" s="50"/>
      <c r="H954" s="50"/>
      <c r="I954" s="50"/>
      <c r="J954" s="50"/>
      <c r="K954" s="50"/>
      <c r="L954" s="50"/>
      <c r="M954" s="107"/>
      <c r="N954" s="107"/>
      <c r="O954" s="50"/>
      <c r="P954" s="52"/>
      <c r="Q954" s="50"/>
      <c r="R954" s="51"/>
      <c r="S954" s="50"/>
      <c r="T954" s="50"/>
      <c r="U954" s="50"/>
    </row>
    <row r="955" ht="12.75" customHeight="1">
      <c r="A955" s="50"/>
      <c r="B955" s="50"/>
      <c r="C955" s="50"/>
      <c r="D955" s="50"/>
      <c r="E955" s="50"/>
      <c r="F955" s="50"/>
      <c r="G955" s="50"/>
      <c r="H955" s="50"/>
      <c r="I955" s="50"/>
      <c r="J955" s="50"/>
      <c r="K955" s="50"/>
      <c r="L955" s="50"/>
      <c r="M955" s="107"/>
      <c r="N955" s="107"/>
      <c r="O955" s="50"/>
      <c r="P955" s="52"/>
      <c r="Q955" s="50"/>
      <c r="R955" s="51"/>
      <c r="S955" s="50"/>
      <c r="T955" s="50"/>
      <c r="U955" s="50"/>
    </row>
    <row r="956" ht="12.75" customHeight="1">
      <c r="A956" s="50"/>
      <c r="B956" s="50"/>
      <c r="C956" s="50"/>
      <c r="D956" s="50"/>
      <c r="E956" s="50"/>
      <c r="F956" s="50"/>
      <c r="G956" s="50"/>
      <c r="H956" s="50"/>
      <c r="I956" s="50"/>
      <c r="J956" s="50"/>
      <c r="K956" s="50"/>
      <c r="L956" s="50"/>
      <c r="M956" s="107"/>
      <c r="N956" s="107"/>
      <c r="O956" s="50"/>
      <c r="P956" s="52"/>
      <c r="Q956" s="50"/>
      <c r="R956" s="51"/>
      <c r="S956" s="50"/>
      <c r="T956" s="50"/>
      <c r="U956" s="50"/>
    </row>
    <row r="957" ht="12.75" customHeight="1">
      <c r="A957" s="50"/>
      <c r="B957" s="50"/>
      <c r="C957" s="50"/>
      <c r="D957" s="50"/>
      <c r="E957" s="50"/>
      <c r="F957" s="50"/>
      <c r="G957" s="50"/>
      <c r="H957" s="50"/>
      <c r="I957" s="50"/>
      <c r="J957" s="50"/>
      <c r="K957" s="50"/>
      <c r="L957" s="50"/>
      <c r="M957" s="107"/>
      <c r="N957" s="107"/>
      <c r="O957" s="50"/>
      <c r="P957" s="52"/>
      <c r="Q957" s="50"/>
      <c r="R957" s="51"/>
      <c r="S957" s="50"/>
      <c r="T957" s="50"/>
      <c r="U957" s="50"/>
    </row>
    <row r="958" ht="12.75" customHeight="1">
      <c r="A958" s="50"/>
      <c r="B958" s="50"/>
      <c r="C958" s="50"/>
      <c r="D958" s="50"/>
      <c r="E958" s="50"/>
      <c r="F958" s="50"/>
      <c r="G958" s="50"/>
      <c r="H958" s="50"/>
      <c r="I958" s="50"/>
      <c r="J958" s="50"/>
      <c r="K958" s="50"/>
      <c r="L958" s="50"/>
      <c r="M958" s="107"/>
      <c r="N958" s="107"/>
      <c r="O958" s="50"/>
      <c r="P958" s="52"/>
      <c r="Q958" s="50"/>
      <c r="R958" s="51"/>
      <c r="S958" s="50"/>
      <c r="T958" s="50"/>
      <c r="U958" s="50"/>
    </row>
    <row r="959" ht="12.75" customHeight="1">
      <c r="A959" s="50"/>
      <c r="B959" s="50"/>
      <c r="C959" s="50"/>
      <c r="D959" s="50"/>
      <c r="E959" s="50"/>
      <c r="F959" s="50"/>
      <c r="G959" s="50"/>
      <c r="H959" s="50"/>
      <c r="I959" s="50"/>
      <c r="J959" s="50"/>
      <c r="K959" s="50"/>
      <c r="L959" s="50"/>
      <c r="M959" s="107"/>
      <c r="N959" s="107"/>
      <c r="O959" s="50"/>
      <c r="P959" s="52"/>
      <c r="Q959" s="50"/>
      <c r="R959" s="51"/>
      <c r="S959" s="50"/>
      <c r="T959" s="50"/>
      <c r="U959" s="50"/>
    </row>
    <row r="960" ht="12.75" customHeight="1">
      <c r="A960" s="50"/>
      <c r="B960" s="50"/>
      <c r="C960" s="50"/>
      <c r="D960" s="50"/>
      <c r="E960" s="50"/>
      <c r="F960" s="50"/>
      <c r="G960" s="50"/>
      <c r="H960" s="50"/>
      <c r="I960" s="50"/>
      <c r="J960" s="50"/>
      <c r="K960" s="50"/>
      <c r="L960" s="50"/>
      <c r="M960" s="107"/>
      <c r="N960" s="107"/>
      <c r="O960" s="50"/>
      <c r="P960" s="52"/>
      <c r="Q960" s="50"/>
      <c r="R960" s="51"/>
      <c r="S960" s="50"/>
      <c r="T960" s="50"/>
      <c r="U960" s="50"/>
    </row>
    <row r="961" ht="12.75" customHeight="1">
      <c r="A961" s="50"/>
      <c r="B961" s="50"/>
      <c r="C961" s="50"/>
      <c r="D961" s="50"/>
      <c r="E961" s="50"/>
      <c r="F961" s="50"/>
      <c r="G961" s="50"/>
      <c r="H961" s="50"/>
      <c r="I961" s="50"/>
      <c r="J961" s="50"/>
      <c r="K961" s="50"/>
      <c r="L961" s="50"/>
      <c r="M961" s="107"/>
      <c r="N961" s="107"/>
      <c r="O961" s="50"/>
      <c r="P961" s="52"/>
      <c r="Q961" s="50"/>
      <c r="R961" s="51"/>
      <c r="S961" s="50"/>
      <c r="T961" s="50"/>
      <c r="U961" s="50"/>
    </row>
    <row r="962" ht="12.75" customHeight="1">
      <c r="A962" s="50"/>
      <c r="B962" s="50"/>
      <c r="C962" s="50"/>
      <c r="D962" s="50"/>
      <c r="E962" s="50"/>
      <c r="F962" s="50"/>
      <c r="G962" s="50"/>
      <c r="H962" s="50"/>
      <c r="I962" s="50"/>
      <c r="J962" s="50"/>
      <c r="K962" s="50"/>
      <c r="L962" s="50"/>
      <c r="M962" s="107"/>
      <c r="N962" s="107"/>
      <c r="O962" s="50"/>
      <c r="P962" s="52"/>
      <c r="Q962" s="50"/>
      <c r="R962" s="51"/>
      <c r="S962" s="50"/>
      <c r="T962" s="50"/>
      <c r="U962" s="50"/>
    </row>
    <row r="963" ht="12.75" customHeight="1">
      <c r="A963" s="50"/>
      <c r="B963" s="50"/>
      <c r="C963" s="50"/>
      <c r="D963" s="50"/>
      <c r="E963" s="50"/>
      <c r="F963" s="50"/>
      <c r="G963" s="50"/>
      <c r="H963" s="50"/>
      <c r="I963" s="50"/>
      <c r="J963" s="50"/>
      <c r="K963" s="50"/>
      <c r="L963" s="50"/>
      <c r="M963" s="107"/>
      <c r="N963" s="107"/>
      <c r="O963" s="50"/>
      <c r="P963" s="52"/>
      <c r="Q963" s="50"/>
      <c r="R963" s="51"/>
      <c r="S963" s="50"/>
      <c r="T963" s="50"/>
      <c r="U963" s="50"/>
    </row>
    <row r="964" ht="12.75" customHeight="1">
      <c r="A964" s="50"/>
      <c r="B964" s="50"/>
      <c r="C964" s="50"/>
      <c r="D964" s="50"/>
      <c r="E964" s="50"/>
      <c r="F964" s="50"/>
      <c r="G964" s="50"/>
      <c r="H964" s="50"/>
      <c r="I964" s="50"/>
      <c r="J964" s="50"/>
      <c r="K964" s="50"/>
      <c r="L964" s="50"/>
      <c r="M964" s="107"/>
      <c r="N964" s="107"/>
      <c r="O964" s="50"/>
      <c r="P964" s="52"/>
      <c r="Q964" s="50"/>
      <c r="R964" s="51"/>
      <c r="S964" s="50"/>
      <c r="T964" s="50"/>
      <c r="U964" s="50"/>
    </row>
    <row r="965" ht="12.75" customHeight="1">
      <c r="A965" s="50"/>
      <c r="B965" s="50"/>
      <c r="C965" s="50"/>
      <c r="D965" s="50"/>
      <c r="E965" s="50"/>
      <c r="F965" s="50"/>
      <c r="G965" s="50"/>
      <c r="H965" s="50"/>
      <c r="I965" s="50"/>
      <c r="J965" s="50"/>
      <c r="K965" s="50"/>
      <c r="L965" s="50"/>
      <c r="M965" s="107"/>
      <c r="N965" s="107"/>
      <c r="O965" s="50"/>
      <c r="P965" s="52"/>
      <c r="Q965" s="50"/>
      <c r="R965" s="51"/>
      <c r="S965" s="50"/>
      <c r="T965" s="50"/>
      <c r="U965" s="50"/>
    </row>
    <row r="966" ht="12.75" customHeight="1">
      <c r="A966" s="50"/>
      <c r="B966" s="50"/>
      <c r="C966" s="50"/>
      <c r="D966" s="50"/>
      <c r="E966" s="50"/>
      <c r="F966" s="50"/>
      <c r="G966" s="50"/>
      <c r="H966" s="50"/>
      <c r="I966" s="50"/>
      <c r="J966" s="50"/>
      <c r="K966" s="50"/>
      <c r="L966" s="50"/>
      <c r="M966" s="107"/>
      <c r="N966" s="107"/>
      <c r="O966" s="50"/>
      <c r="P966" s="52"/>
      <c r="Q966" s="50"/>
      <c r="R966" s="51"/>
      <c r="S966" s="50"/>
      <c r="T966" s="50"/>
      <c r="U966" s="50"/>
    </row>
    <row r="967" ht="12.75" customHeight="1">
      <c r="A967" s="50"/>
      <c r="B967" s="50"/>
      <c r="C967" s="50"/>
      <c r="D967" s="50"/>
      <c r="E967" s="50"/>
      <c r="F967" s="50"/>
      <c r="G967" s="50"/>
      <c r="H967" s="50"/>
      <c r="I967" s="50"/>
      <c r="J967" s="50"/>
      <c r="K967" s="50"/>
      <c r="L967" s="50"/>
      <c r="M967" s="107"/>
      <c r="N967" s="107"/>
      <c r="O967" s="50"/>
      <c r="P967" s="52"/>
      <c r="Q967" s="50"/>
      <c r="R967" s="51"/>
      <c r="S967" s="50"/>
      <c r="T967" s="50"/>
      <c r="U967" s="50"/>
    </row>
    <row r="968" ht="12.75" customHeight="1">
      <c r="A968" s="50"/>
      <c r="B968" s="50"/>
      <c r="C968" s="50"/>
      <c r="D968" s="50"/>
      <c r="E968" s="50"/>
      <c r="F968" s="50"/>
      <c r="G968" s="50"/>
      <c r="H968" s="50"/>
      <c r="I968" s="50"/>
      <c r="J968" s="50"/>
      <c r="K968" s="50"/>
      <c r="L968" s="50"/>
      <c r="M968" s="107"/>
      <c r="N968" s="107"/>
      <c r="O968" s="50"/>
      <c r="P968" s="52"/>
      <c r="Q968" s="50"/>
      <c r="R968" s="51"/>
      <c r="S968" s="50"/>
      <c r="T968" s="50"/>
      <c r="U968" s="50"/>
    </row>
    <row r="969" ht="12.75" customHeight="1">
      <c r="A969" s="50"/>
      <c r="B969" s="50"/>
      <c r="C969" s="50"/>
      <c r="D969" s="50"/>
      <c r="E969" s="50"/>
      <c r="F969" s="50"/>
      <c r="G969" s="50"/>
      <c r="H969" s="50"/>
      <c r="I969" s="50"/>
      <c r="J969" s="50"/>
      <c r="K969" s="50"/>
      <c r="L969" s="50"/>
      <c r="M969" s="107"/>
      <c r="N969" s="107"/>
      <c r="O969" s="50"/>
      <c r="P969" s="52"/>
      <c r="Q969" s="50"/>
      <c r="R969" s="51"/>
      <c r="S969" s="50"/>
      <c r="T969" s="50"/>
      <c r="U969" s="50"/>
    </row>
    <row r="970" ht="12.75" customHeight="1">
      <c r="A970" s="50"/>
      <c r="B970" s="50"/>
      <c r="C970" s="50"/>
      <c r="D970" s="50"/>
      <c r="E970" s="50"/>
      <c r="F970" s="50"/>
      <c r="G970" s="50"/>
      <c r="H970" s="50"/>
      <c r="I970" s="50"/>
      <c r="J970" s="50"/>
      <c r="K970" s="50"/>
      <c r="L970" s="50"/>
      <c r="M970" s="107"/>
      <c r="N970" s="107"/>
      <c r="O970" s="50"/>
      <c r="P970" s="52"/>
      <c r="Q970" s="50"/>
      <c r="R970" s="51"/>
      <c r="S970" s="50"/>
      <c r="T970" s="50"/>
      <c r="U970" s="50"/>
    </row>
    <row r="971" ht="12.75" customHeight="1">
      <c r="A971" s="50"/>
      <c r="B971" s="50"/>
      <c r="C971" s="50"/>
      <c r="D971" s="50"/>
      <c r="E971" s="50"/>
      <c r="F971" s="50"/>
      <c r="G971" s="50"/>
      <c r="H971" s="50"/>
      <c r="I971" s="50"/>
      <c r="J971" s="50"/>
      <c r="K971" s="50"/>
      <c r="L971" s="50"/>
      <c r="M971" s="107"/>
      <c r="N971" s="107"/>
      <c r="O971" s="50"/>
      <c r="P971" s="52"/>
      <c r="Q971" s="50"/>
      <c r="R971" s="51"/>
      <c r="S971" s="50"/>
      <c r="T971" s="50"/>
      <c r="U971" s="50"/>
    </row>
    <row r="972" ht="12.75" customHeight="1">
      <c r="A972" s="50"/>
      <c r="B972" s="50"/>
      <c r="C972" s="50"/>
      <c r="D972" s="50"/>
      <c r="E972" s="50"/>
      <c r="F972" s="50"/>
      <c r="G972" s="50"/>
      <c r="H972" s="50"/>
      <c r="I972" s="50"/>
      <c r="J972" s="50"/>
      <c r="K972" s="50"/>
      <c r="L972" s="50"/>
      <c r="M972" s="107"/>
      <c r="N972" s="107"/>
      <c r="O972" s="50"/>
      <c r="P972" s="52"/>
      <c r="Q972" s="50"/>
      <c r="R972" s="51"/>
      <c r="S972" s="50"/>
      <c r="T972" s="50"/>
      <c r="U972" s="50"/>
    </row>
    <row r="973" ht="12.75" customHeight="1">
      <c r="A973" s="50"/>
      <c r="B973" s="50"/>
      <c r="C973" s="50"/>
      <c r="D973" s="50"/>
      <c r="E973" s="50"/>
      <c r="F973" s="50"/>
      <c r="G973" s="50"/>
      <c r="H973" s="50"/>
      <c r="I973" s="50"/>
      <c r="J973" s="50"/>
      <c r="K973" s="50"/>
      <c r="L973" s="50"/>
      <c r="M973" s="107"/>
      <c r="N973" s="107"/>
      <c r="O973" s="50"/>
      <c r="P973" s="52"/>
      <c r="Q973" s="50"/>
      <c r="R973" s="51"/>
      <c r="S973" s="50"/>
      <c r="T973" s="50"/>
      <c r="U973" s="50"/>
    </row>
    <row r="974" ht="12.75" customHeight="1">
      <c r="A974" s="50"/>
      <c r="B974" s="50"/>
      <c r="C974" s="50"/>
      <c r="D974" s="50"/>
      <c r="E974" s="50"/>
      <c r="F974" s="50"/>
      <c r="G974" s="50"/>
      <c r="H974" s="50"/>
      <c r="I974" s="50"/>
      <c r="J974" s="50"/>
      <c r="K974" s="50"/>
      <c r="L974" s="50"/>
      <c r="M974" s="107"/>
      <c r="N974" s="107"/>
      <c r="O974" s="50"/>
      <c r="P974" s="52"/>
      <c r="Q974" s="50"/>
      <c r="R974" s="51"/>
      <c r="S974" s="50"/>
      <c r="T974" s="50"/>
      <c r="U974" s="50"/>
    </row>
    <row r="975" ht="12.75" customHeight="1">
      <c r="A975" s="50"/>
      <c r="B975" s="50"/>
      <c r="C975" s="50"/>
      <c r="D975" s="50"/>
      <c r="E975" s="50"/>
      <c r="F975" s="50"/>
      <c r="G975" s="50"/>
      <c r="H975" s="50"/>
      <c r="I975" s="50"/>
      <c r="J975" s="50"/>
      <c r="K975" s="50"/>
      <c r="L975" s="50"/>
      <c r="M975" s="107"/>
      <c r="N975" s="107"/>
      <c r="O975" s="50"/>
      <c r="P975" s="52"/>
      <c r="Q975" s="50"/>
      <c r="R975" s="51"/>
      <c r="S975" s="50"/>
      <c r="T975" s="50"/>
      <c r="U975" s="50"/>
    </row>
    <row r="976" ht="12.75" customHeight="1">
      <c r="A976" s="50"/>
      <c r="B976" s="50"/>
      <c r="C976" s="50"/>
      <c r="D976" s="50"/>
      <c r="E976" s="50"/>
      <c r="F976" s="50"/>
      <c r="G976" s="50"/>
      <c r="H976" s="50"/>
      <c r="I976" s="50"/>
      <c r="J976" s="50"/>
      <c r="K976" s="50"/>
      <c r="L976" s="50"/>
      <c r="M976" s="107"/>
      <c r="N976" s="107"/>
      <c r="O976" s="50"/>
      <c r="P976" s="52"/>
      <c r="Q976" s="50"/>
      <c r="R976" s="51"/>
      <c r="S976" s="50"/>
      <c r="T976" s="50"/>
      <c r="U976" s="50"/>
    </row>
    <row r="977" ht="12.75" customHeight="1">
      <c r="A977" s="50"/>
      <c r="B977" s="50"/>
      <c r="C977" s="50"/>
      <c r="D977" s="50"/>
      <c r="E977" s="50"/>
      <c r="F977" s="50"/>
      <c r="G977" s="50"/>
      <c r="H977" s="50"/>
      <c r="I977" s="50"/>
      <c r="J977" s="50"/>
      <c r="K977" s="50"/>
      <c r="L977" s="50"/>
      <c r="M977" s="107"/>
      <c r="N977" s="107"/>
      <c r="O977" s="50"/>
      <c r="P977" s="52"/>
      <c r="Q977" s="50"/>
      <c r="R977" s="51"/>
      <c r="S977" s="50"/>
      <c r="T977" s="50"/>
      <c r="U977" s="50"/>
    </row>
    <row r="978" ht="12.75" customHeight="1">
      <c r="A978" s="50"/>
      <c r="B978" s="50"/>
      <c r="C978" s="50"/>
      <c r="D978" s="50"/>
      <c r="E978" s="50"/>
      <c r="F978" s="50"/>
      <c r="G978" s="50"/>
      <c r="H978" s="50"/>
      <c r="I978" s="50"/>
      <c r="J978" s="50"/>
      <c r="K978" s="50"/>
      <c r="L978" s="50"/>
      <c r="M978" s="107"/>
      <c r="N978" s="107"/>
      <c r="O978" s="50"/>
      <c r="P978" s="52"/>
      <c r="Q978" s="50"/>
      <c r="R978" s="51"/>
      <c r="S978" s="50"/>
      <c r="T978" s="50"/>
      <c r="U978" s="50"/>
    </row>
    <row r="979" ht="12.75" customHeight="1">
      <c r="A979" s="50"/>
      <c r="B979" s="50"/>
      <c r="C979" s="50"/>
      <c r="D979" s="50"/>
      <c r="E979" s="50"/>
      <c r="F979" s="50"/>
      <c r="G979" s="50"/>
      <c r="H979" s="50"/>
      <c r="I979" s="50"/>
      <c r="J979" s="50"/>
      <c r="K979" s="50"/>
      <c r="L979" s="50"/>
      <c r="M979" s="107"/>
      <c r="N979" s="107"/>
      <c r="O979" s="50"/>
      <c r="P979" s="52"/>
      <c r="Q979" s="50"/>
      <c r="R979" s="51"/>
      <c r="S979" s="50"/>
      <c r="T979" s="50"/>
      <c r="U979" s="50"/>
    </row>
    <row r="980" ht="12.75" customHeight="1">
      <c r="A980" s="50"/>
      <c r="B980" s="50"/>
      <c r="C980" s="50"/>
      <c r="D980" s="50"/>
      <c r="E980" s="50"/>
      <c r="F980" s="50"/>
      <c r="G980" s="50"/>
      <c r="H980" s="50"/>
      <c r="I980" s="50"/>
      <c r="J980" s="50"/>
      <c r="K980" s="50"/>
      <c r="L980" s="50"/>
      <c r="M980" s="107"/>
      <c r="N980" s="107"/>
      <c r="O980" s="50"/>
      <c r="P980" s="52"/>
      <c r="Q980" s="50"/>
      <c r="R980" s="51"/>
      <c r="S980" s="50"/>
      <c r="T980" s="50"/>
      <c r="U980" s="50"/>
    </row>
    <row r="981" ht="12.75" customHeight="1">
      <c r="A981" s="50"/>
      <c r="B981" s="50"/>
      <c r="C981" s="50"/>
      <c r="D981" s="50"/>
      <c r="E981" s="50"/>
      <c r="F981" s="50"/>
      <c r="G981" s="50"/>
      <c r="H981" s="50"/>
      <c r="I981" s="50"/>
      <c r="J981" s="50"/>
      <c r="K981" s="50"/>
      <c r="L981" s="50"/>
      <c r="M981" s="107"/>
      <c r="N981" s="107"/>
      <c r="O981" s="50"/>
      <c r="P981" s="52"/>
      <c r="Q981" s="50"/>
      <c r="R981" s="51"/>
      <c r="S981" s="50"/>
      <c r="T981" s="50"/>
      <c r="U981" s="50"/>
    </row>
    <row r="982" ht="12.75" customHeight="1">
      <c r="A982" s="50"/>
      <c r="B982" s="50"/>
      <c r="C982" s="50"/>
      <c r="D982" s="50"/>
      <c r="E982" s="50"/>
      <c r="F982" s="50"/>
      <c r="G982" s="50"/>
      <c r="H982" s="50"/>
      <c r="I982" s="50"/>
      <c r="J982" s="50"/>
      <c r="K982" s="50"/>
      <c r="L982" s="50"/>
      <c r="M982" s="107"/>
      <c r="N982" s="107"/>
      <c r="O982" s="50"/>
      <c r="P982" s="52"/>
      <c r="Q982" s="50"/>
      <c r="R982" s="51"/>
      <c r="S982" s="50"/>
      <c r="T982" s="50"/>
      <c r="U982" s="50"/>
    </row>
    <row r="983" ht="12.75" customHeight="1">
      <c r="A983" s="50"/>
      <c r="B983" s="50"/>
      <c r="C983" s="50"/>
      <c r="D983" s="50"/>
      <c r="E983" s="50"/>
      <c r="F983" s="50"/>
      <c r="G983" s="50"/>
      <c r="H983" s="50"/>
      <c r="I983" s="50"/>
      <c r="J983" s="50"/>
      <c r="K983" s="50"/>
      <c r="L983" s="50"/>
      <c r="M983" s="107"/>
      <c r="N983" s="107"/>
      <c r="O983" s="50"/>
      <c r="P983" s="52"/>
      <c r="Q983" s="50"/>
      <c r="R983" s="51"/>
      <c r="S983" s="50"/>
      <c r="T983" s="50"/>
      <c r="U983" s="50"/>
    </row>
    <row r="984" ht="12.75" customHeight="1">
      <c r="A984" s="50"/>
      <c r="B984" s="50"/>
      <c r="C984" s="50"/>
      <c r="D984" s="50"/>
      <c r="E984" s="50"/>
      <c r="F984" s="50"/>
      <c r="G984" s="50"/>
      <c r="H984" s="50"/>
      <c r="I984" s="50"/>
      <c r="J984" s="50"/>
      <c r="K984" s="50"/>
      <c r="L984" s="50"/>
      <c r="M984" s="107"/>
      <c r="N984" s="107"/>
      <c r="O984" s="50"/>
      <c r="P984" s="52"/>
      <c r="Q984" s="50"/>
      <c r="R984" s="51"/>
      <c r="S984" s="50"/>
      <c r="T984" s="50"/>
      <c r="U984" s="50"/>
    </row>
    <row r="985" ht="12.75" customHeight="1">
      <c r="A985" s="50"/>
      <c r="B985" s="50"/>
      <c r="C985" s="50"/>
      <c r="D985" s="50"/>
      <c r="E985" s="50"/>
      <c r="F985" s="50"/>
      <c r="G985" s="50"/>
      <c r="H985" s="50"/>
      <c r="I985" s="50"/>
      <c r="J985" s="50"/>
      <c r="K985" s="50"/>
      <c r="L985" s="50"/>
      <c r="M985" s="107"/>
      <c r="N985" s="107"/>
      <c r="O985" s="50"/>
      <c r="P985" s="52"/>
      <c r="Q985" s="50"/>
      <c r="R985" s="51"/>
      <c r="S985" s="50"/>
      <c r="T985" s="50"/>
      <c r="U985" s="50"/>
    </row>
    <row r="986" ht="12.75" customHeight="1">
      <c r="A986" s="50"/>
      <c r="B986" s="50"/>
      <c r="C986" s="50"/>
      <c r="D986" s="50"/>
      <c r="E986" s="50"/>
      <c r="F986" s="50"/>
      <c r="G986" s="50"/>
      <c r="H986" s="50"/>
      <c r="I986" s="50"/>
      <c r="J986" s="50"/>
      <c r="K986" s="50"/>
      <c r="L986" s="50"/>
      <c r="M986" s="107"/>
      <c r="N986" s="107"/>
      <c r="O986" s="50"/>
      <c r="P986" s="52"/>
      <c r="Q986" s="50"/>
      <c r="R986" s="51"/>
      <c r="S986" s="50"/>
      <c r="T986" s="50"/>
      <c r="U986" s="50"/>
    </row>
    <row r="987" ht="12.75" customHeight="1">
      <c r="A987" s="50"/>
      <c r="B987" s="50"/>
      <c r="C987" s="50"/>
      <c r="D987" s="50"/>
      <c r="E987" s="50"/>
      <c r="F987" s="50"/>
      <c r="G987" s="50"/>
      <c r="H987" s="50"/>
      <c r="I987" s="50"/>
      <c r="J987" s="50"/>
      <c r="K987" s="50"/>
      <c r="L987" s="50"/>
      <c r="M987" s="107"/>
      <c r="N987" s="107"/>
      <c r="O987" s="50"/>
      <c r="P987" s="52"/>
      <c r="Q987" s="50"/>
      <c r="R987" s="51"/>
      <c r="S987" s="50"/>
      <c r="T987" s="50"/>
      <c r="U987" s="50"/>
    </row>
    <row r="988" ht="12.75" customHeight="1">
      <c r="A988" s="50"/>
      <c r="B988" s="50"/>
      <c r="C988" s="50"/>
      <c r="D988" s="50"/>
      <c r="E988" s="50"/>
      <c r="F988" s="50"/>
      <c r="G988" s="50"/>
      <c r="H988" s="50"/>
      <c r="I988" s="50"/>
      <c r="J988" s="50"/>
      <c r="K988" s="50"/>
      <c r="L988" s="50"/>
      <c r="M988" s="107"/>
      <c r="N988" s="107"/>
      <c r="O988" s="50"/>
      <c r="P988" s="52"/>
      <c r="Q988" s="50"/>
      <c r="R988" s="51"/>
      <c r="S988" s="50"/>
      <c r="T988" s="50"/>
      <c r="U988" s="50"/>
    </row>
    <row r="989" ht="12.75" customHeight="1">
      <c r="A989" s="50"/>
      <c r="B989" s="50"/>
      <c r="C989" s="50"/>
      <c r="D989" s="50"/>
      <c r="E989" s="50"/>
      <c r="F989" s="50"/>
      <c r="G989" s="50"/>
      <c r="H989" s="50"/>
      <c r="I989" s="50"/>
      <c r="J989" s="50"/>
      <c r="K989" s="50"/>
      <c r="L989" s="50"/>
      <c r="M989" s="107"/>
      <c r="N989" s="107"/>
      <c r="O989" s="50"/>
      <c r="P989" s="52"/>
      <c r="Q989" s="50"/>
      <c r="R989" s="51"/>
      <c r="S989" s="50"/>
      <c r="T989" s="50"/>
      <c r="U989" s="50"/>
    </row>
    <row r="990" ht="12.75" customHeight="1">
      <c r="A990" s="50"/>
      <c r="B990" s="50"/>
      <c r="C990" s="50"/>
      <c r="D990" s="50"/>
      <c r="E990" s="50"/>
      <c r="F990" s="50"/>
      <c r="G990" s="50"/>
      <c r="H990" s="50"/>
      <c r="I990" s="50"/>
      <c r="J990" s="50"/>
      <c r="K990" s="50"/>
      <c r="L990" s="50"/>
      <c r="M990" s="107"/>
      <c r="N990" s="107"/>
      <c r="O990" s="50"/>
      <c r="P990" s="52"/>
      <c r="Q990" s="50"/>
      <c r="R990" s="51"/>
      <c r="S990" s="50"/>
      <c r="T990" s="50"/>
      <c r="U990" s="50"/>
    </row>
    <row r="991" ht="12.75" customHeight="1">
      <c r="A991" s="50"/>
      <c r="B991" s="50"/>
      <c r="C991" s="50"/>
      <c r="D991" s="50"/>
      <c r="E991" s="50"/>
      <c r="F991" s="50"/>
      <c r="G991" s="50"/>
      <c r="H991" s="50"/>
      <c r="I991" s="50"/>
      <c r="J991" s="50"/>
      <c r="K991" s="50"/>
      <c r="L991" s="50"/>
      <c r="M991" s="107"/>
      <c r="N991" s="107"/>
      <c r="O991" s="50"/>
      <c r="P991" s="52"/>
      <c r="Q991" s="50"/>
      <c r="R991" s="51"/>
      <c r="S991" s="50"/>
      <c r="T991" s="50"/>
      <c r="U991" s="50"/>
    </row>
    <row r="992" ht="12.75" customHeight="1">
      <c r="A992" s="50"/>
      <c r="B992" s="50"/>
      <c r="C992" s="50"/>
      <c r="D992" s="50"/>
      <c r="E992" s="50"/>
      <c r="F992" s="50"/>
      <c r="G992" s="50"/>
      <c r="H992" s="50"/>
      <c r="I992" s="50"/>
      <c r="J992" s="50"/>
      <c r="K992" s="50"/>
      <c r="L992" s="50"/>
      <c r="M992" s="107"/>
      <c r="N992" s="107"/>
      <c r="O992" s="50"/>
      <c r="P992" s="52"/>
      <c r="Q992" s="50"/>
      <c r="R992" s="51"/>
      <c r="S992" s="50"/>
      <c r="T992" s="50"/>
      <c r="U992" s="50"/>
    </row>
    <row r="993" ht="12.75" customHeight="1">
      <c r="A993" s="50"/>
      <c r="B993" s="50"/>
      <c r="C993" s="50"/>
      <c r="D993" s="50"/>
      <c r="E993" s="50"/>
      <c r="F993" s="50"/>
      <c r="G993" s="50"/>
      <c r="H993" s="50"/>
      <c r="I993" s="50"/>
      <c r="J993" s="50"/>
      <c r="K993" s="50"/>
      <c r="L993" s="50"/>
      <c r="M993" s="107"/>
      <c r="N993" s="107"/>
      <c r="O993" s="50"/>
      <c r="P993" s="52"/>
      <c r="Q993" s="50"/>
      <c r="R993" s="51"/>
      <c r="S993" s="50"/>
      <c r="T993" s="50"/>
      <c r="U993" s="50"/>
    </row>
    <row r="994" ht="12.75" customHeight="1">
      <c r="A994" s="50"/>
      <c r="B994" s="50"/>
      <c r="C994" s="50"/>
      <c r="D994" s="50"/>
      <c r="E994" s="50"/>
      <c r="F994" s="50"/>
      <c r="G994" s="50"/>
      <c r="H994" s="50"/>
      <c r="I994" s="50"/>
      <c r="J994" s="50"/>
      <c r="K994" s="50"/>
      <c r="L994" s="50"/>
      <c r="M994" s="107"/>
      <c r="N994" s="107"/>
      <c r="O994" s="50"/>
      <c r="P994" s="52"/>
      <c r="Q994" s="50"/>
      <c r="R994" s="51"/>
      <c r="S994" s="50"/>
      <c r="T994" s="50"/>
      <c r="U994" s="50"/>
    </row>
    <row r="995" ht="12.75" customHeight="1">
      <c r="A995" s="50"/>
      <c r="B995" s="50"/>
      <c r="C995" s="50"/>
      <c r="D995" s="50"/>
      <c r="E995" s="50"/>
      <c r="F995" s="50"/>
      <c r="G995" s="50"/>
      <c r="H995" s="50"/>
      <c r="I995" s="50"/>
      <c r="J995" s="50"/>
      <c r="K995" s="50"/>
      <c r="L995" s="50"/>
      <c r="M995" s="107"/>
      <c r="N995" s="107"/>
      <c r="O995" s="50"/>
      <c r="P995" s="52"/>
      <c r="Q995" s="50"/>
      <c r="R995" s="51"/>
      <c r="S995" s="50"/>
      <c r="T995" s="50"/>
      <c r="U995" s="50"/>
    </row>
    <row r="996" ht="12.75" customHeight="1">
      <c r="A996" s="50"/>
      <c r="B996" s="50"/>
      <c r="C996" s="50"/>
      <c r="D996" s="50"/>
      <c r="E996" s="50"/>
      <c r="F996" s="50"/>
      <c r="G996" s="50"/>
      <c r="H996" s="50"/>
      <c r="I996" s="50"/>
      <c r="J996" s="50"/>
      <c r="K996" s="50"/>
      <c r="L996" s="50"/>
      <c r="M996" s="107"/>
      <c r="N996" s="107"/>
      <c r="O996" s="50"/>
      <c r="P996" s="52"/>
      <c r="Q996" s="50"/>
      <c r="R996" s="51"/>
      <c r="S996" s="50"/>
      <c r="T996" s="50"/>
      <c r="U996" s="50"/>
    </row>
    <row r="997" ht="12.75" customHeight="1">
      <c r="A997" s="50"/>
      <c r="B997" s="50"/>
      <c r="C997" s="50"/>
      <c r="D997" s="50"/>
      <c r="E997" s="50"/>
      <c r="F997" s="50"/>
      <c r="G997" s="50"/>
      <c r="H997" s="50"/>
      <c r="I997" s="50"/>
      <c r="J997" s="50"/>
      <c r="K997" s="50"/>
      <c r="L997" s="50"/>
      <c r="M997" s="107"/>
      <c r="N997" s="107"/>
      <c r="O997" s="50"/>
      <c r="P997" s="52"/>
      <c r="Q997" s="50"/>
      <c r="R997" s="51"/>
      <c r="S997" s="50"/>
      <c r="T997" s="50"/>
      <c r="U997" s="50"/>
    </row>
    <row r="998" ht="12.75" customHeight="1">
      <c r="A998" s="50"/>
      <c r="B998" s="50"/>
      <c r="C998" s="50"/>
      <c r="D998" s="50"/>
      <c r="E998" s="50"/>
      <c r="F998" s="50"/>
      <c r="G998" s="50"/>
      <c r="H998" s="50"/>
      <c r="I998" s="50"/>
      <c r="J998" s="50"/>
      <c r="K998" s="50"/>
      <c r="L998" s="50"/>
      <c r="M998" s="107"/>
      <c r="N998" s="107"/>
      <c r="O998" s="50"/>
      <c r="P998" s="52"/>
      <c r="Q998" s="50"/>
      <c r="R998" s="51"/>
      <c r="S998" s="50"/>
      <c r="T998" s="50"/>
      <c r="U998" s="50"/>
    </row>
    <row r="999" ht="12.75" customHeight="1">
      <c r="A999" s="50"/>
      <c r="B999" s="50"/>
      <c r="C999" s="50"/>
      <c r="D999" s="50"/>
      <c r="E999" s="50"/>
      <c r="F999" s="50"/>
      <c r="G999" s="50"/>
      <c r="H999" s="50"/>
      <c r="I999" s="50"/>
      <c r="J999" s="50"/>
      <c r="K999" s="50"/>
      <c r="L999" s="50"/>
      <c r="M999" s="107"/>
      <c r="N999" s="107"/>
      <c r="O999" s="50"/>
      <c r="P999" s="52"/>
      <c r="Q999" s="50"/>
      <c r="R999" s="51"/>
      <c r="S999" s="50"/>
      <c r="T999" s="50"/>
      <c r="U999" s="50"/>
    </row>
    <row r="1000" ht="12.75" customHeight="1">
      <c r="A1000" s="50"/>
      <c r="B1000" s="50"/>
      <c r="C1000" s="50"/>
      <c r="D1000" s="50"/>
      <c r="E1000" s="50"/>
      <c r="F1000" s="50"/>
      <c r="G1000" s="50"/>
      <c r="H1000" s="50"/>
      <c r="I1000" s="50"/>
      <c r="J1000" s="50"/>
      <c r="K1000" s="50"/>
      <c r="L1000" s="50"/>
      <c r="M1000" s="107"/>
      <c r="N1000" s="107"/>
      <c r="O1000" s="50"/>
      <c r="P1000" s="52"/>
      <c r="Q1000" s="50"/>
      <c r="R1000" s="51"/>
      <c r="S1000" s="50"/>
      <c r="T1000" s="50"/>
      <c r="U1000" s="50"/>
    </row>
  </sheetData>
  <autoFilter ref="$A$9:$U$10"/>
  <mergeCells count="3">
    <mergeCell ref="A1:R3"/>
    <mergeCell ref="A8:N8"/>
    <mergeCell ref="P8:U8"/>
  </mergeCells>
  <conditionalFormatting sqref="S9:T9 S1:T3 S7:T7">
    <cfRule type="cellIs" dxfId="0" priority="1" stopIfTrue="1" operator="equal">
      <formula>"1: Cumple Parcialmente"</formula>
    </cfRule>
  </conditionalFormatting>
  <conditionalFormatting sqref="U9 U1:U3 U7">
    <cfRule type="cellIs" dxfId="1" priority="2" stopIfTrue="1" operator="equal">
      <formula>"ABIERTA"</formula>
    </cfRule>
  </conditionalFormatting>
  <conditionalFormatting sqref="U9 U1:U3 U7">
    <cfRule type="cellIs" dxfId="2" priority="3" stopIfTrue="1" operator="equal">
      <formula>"CERRADA"</formula>
    </cfRule>
  </conditionalFormatting>
  <conditionalFormatting sqref="S9:T9 S1:T3 S7:T7">
    <cfRule type="cellIs" dxfId="2" priority="4" stopIfTrue="1" operator="equal">
      <formula>"2: Cumple "</formula>
    </cfRule>
  </conditionalFormatting>
  <conditionalFormatting sqref="S9:T9 S1:T3 S7:T7">
    <cfRule type="cellIs" dxfId="1" priority="5" stopIfTrue="1" operator="equal">
      <formula>"0: No cumple"</formula>
    </cfRule>
  </conditionalFormatting>
  <conditionalFormatting sqref="S4:T5">
    <cfRule type="cellIs" dxfId="0" priority="6" stopIfTrue="1" operator="equal">
      <formula>"1: Cumple Parcialmente"</formula>
    </cfRule>
  </conditionalFormatting>
  <conditionalFormatting sqref="U4:U5">
    <cfRule type="cellIs" dxfId="1" priority="7" stopIfTrue="1" operator="equal">
      <formula>"ABIERTA"</formula>
    </cfRule>
  </conditionalFormatting>
  <conditionalFormatting sqref="U4:U5">
    <cfRule type="cellIs" dxfId="2" priority="8" stopIfTrue="1" operator="equal">
      <formula>"CERRADA"</formula>
    </cfRule>
  </conditionalFormatting>
  <conditionalFormatting sqref="S4:T5">
    <cfRule type="cellIs" dxfId="2" priority="9" stopIfTrue="1" operator="equal">
      <formula>"2: Cumple "</formula>
    </cfRule>
  </conditionalFormatting>
  <conditionalFormatting sqref="S4:T5">
    <cfRule type="cellIs" dxfId="1" priority="10" stopIfTrue="1" operator="equal">
      <formula>"0: No cumple"</formula>
    </cfRule>
  </conditionalFormatting>
  <conditionalFormatting sqref="D5">
    <cfRule type="cellIs" dxfId="2" priority="11" operator="equal">
      <formula>$B$5</formula>
    </cfRule>
  </conditionalFormatting>
  <conditionalFormatting sqref="D5">
    <cfRule type="cellIs" dxfId="1" priority="12" operator="equal">
      <formula>0</formula>
    </cfRule>
  </conditionalFormatting>
  <conditionalFormatting sqref="F5">
    <cfRule type="cellIs" dxfId="2" priority="13" operator="equal">
      <formula>0</formula>
    </cfRule>
  </conditionalFormatting>
  <conditionalFormatting sqref="F5">
    <cfRule type="cellIs" dxfId="1" priority="14" operator="equal">
      <formula>$B$5</formula>
    </cfRule>
  </conditionalFormatting>
  <conditionalFormatting sqref="S6:T6">
    <cfRule type="cellIs" dxfId="0" priority="15" stopIfTrue="1" operator="equal">
      <formula>"1: Cumple Parcialmente"</formula>
    </cfRule>
  </conditionalFormatting>
  <conditionalFormatting sqref="U6">
    <cfRule type="cellIs" dxfId="1" priority="16" stopIfTrue="1" operator="equal">
      <formula>"ABIERTA"</formula>
    </cfRule>
  </conditionalFormatting>
  <conditionalFormatting sqref="U6">
    <cfRule type="cellIs" dxfId="2" priority="17" stopIfTrue="1" operator="equal">
      <formula>"CERRADA"</formula>
    </cfRule>
  </conditionalFormatting>
  <conditionalFormatting sqref="S6:T6">
    <cfRule type="cellIs" dxfId="2" priority="18" stopIfTrue="1" operator="equal">
      <formula>"2: Cumple "</formula>
    </cfRule>
  </conditionalFormatting>
  <conditionalFormatting sqref="S6:T6">
    <cfRule type="cellIs" dxfId="1" priority="19" stopIfTrue="1" operator="equal">
      <formula>"0: No cumple"</formula>
    </cfRule>
  </conditionalFormatting>
  <conditionalFormatting sqref="D6">
    <cfRule type="cellIs" dxfId="1" priority="20" operator="equal">
      <formula>0</formula>
    </cfRule>
  </conditionalFormatting>
  <conditionalFormatting sqref="F6">
    <cfRule type="cellIs" dxfId="2" priority="21" operator="equal">
      <formula>0</formula>
    </cfRule>
  </conditionalFormatting>
  <dataValidations>
    <dataValidation type="list" allowBlank="1" showErrorMessage="1" sqref="I10:I21">
      <formula1>'DICCIONARIO DE DATOS'!$D$2:$D$4</formula1>
    </dataValidation>
    <dataValidation type="list" allowBlank="1" showErrorMessage="1" sqref="S10:S21">
      <formula1>'DICCIONARIO DE DATOS'!$E$2:$E$3</formula1>
    </dataValidation>
    <dataValidation type="list" allowBlank="1" showErrorMessage="1" sqref="J10:J21">
      <formula1>'DICCIONARIO DE DATOS'!$A$2:$A$10</formula1>
    </dataValidation>
    <dataValidation type="date" allowBlank="1" showErrorMessage="1" sqref="M10:N222 R10:R222">
      <formula1>41640.0</formula1>
      <formula2>55153.0</formula2>
    </dataValidation>
    <dataValidation type="list" allowBlank="1" showErrorMessage="1" sqref="U10:U21">
      <formula1>'DICCIONARIO DE DATOS'!$G$2:$G$5</formula1>
    </dataValidation>
    <dataValidation type="list" allowBlank="1" showErrorMessage="1" sqref="T10:T21">
      <formula1>'DICCIONARIO DE DATOS'!$F$2:$F$3</formula1>
    </dataValidation>
    <dataValidation type="decimal" allowBlank="1" showErrorMessage="1" sqref="B10:B222">
      <formula1>2014.0</formula1>
      <formula2>2050.0</formula2>
    </dataValidation>
    <dataValidation type="list" allowBlank="1" showErrorMessage="1" sqref="E10:E21">
      <formula1>'DICCIONARIO DE DATOS'!$C$2:$C$3</formula1>
    </dataValidation>
    <dataValidation type="list" allowBlank="1" showErrorMessage="1" sqref="K10:K21">
      <formula1>'DICCIONARIO DE DATOS'!$B$2:$B$18</formula1>
    </dataValidation>
  </dataValidations>
  <printOptions/>
  <pageMargins bottom="0.75" footer="0.0" header="0.0" left="0.7" right="0.7" top="0.75"/>
  <pageSetup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3" width="43.0"/>
    <col customWidth="1" min="4" max="4" width="93.43"/>
    <col customWidth="1" min="5" max="5" width="43.0"/>
    <col customWidth="1" min="6" max="6" width="83.43"/>
    <col customWidth="1" min="7" max="7" width="42.0"/>
    <col customWidth="1" min="8" max="8" width="46.57"/>
    <col customWidth="1" min="9" max="9" width="18.43"/>
    <col customWidth="1" min="10" max="11" width="25.71"/>
    <col customWidth="1" min="12" max="12" width="28.0"/>
    <col customWidth="1" min="13" max="13" width="16.71"/>
    <col customWidth="1" min="14" max="14" width="19.0"/>
    <col customWidth="1" min="15" max="15" width="61.43"/>
    <col customWidth="1" min="16" max="16" width="25.71"/>
    <col customWidth="1" min="17" max="17" width="70.0"/>
    <col customWidth="1" min="18" max="18" width="20.14"/>
    <col customWidth="1" min="19" max="21" width="25.71"/>
  </cols>
  <sheetData>
    <row r="1" ht="18.0" customHeight="1">
      <c r="A1" s="108" t="s">
        <v>0</v>
      </c>
      <c r="B1" s="17"/>
      <c r="C1" s="17"/>
      <c r="D1" s="17"/>
      <c r="E1" s="17"/>
      <c r="F1" s="17"/>
      <c r="G1" s="17"/>
      <c r="H1" s="17"/>
      <c r="I1" s="17"/>
      <c r="J1" s="17"/>
      <c r="K1" s="17"/>
      <c r="L1" s="17"/>
      <c r="M1" s="17"/>
      <c r="N1" s="17"/>
      <c r="O1" s="17"/>
      <c r="P1" s="17"/>
      <c r="Q1" s="17"/>
      <c r="R1" s="17"/>
      <c r="S1" s="18" t="s">
        <v>91</v>
      </c>
      <c r="T1" s="19"/>
      <c r="U1" s="20" t="s">
        <v>92</v>
      </c>
    </row>
    <row r="2" ht="12.75" customHeight="1">
      <c r="A2" s="21"/>
      <c r="S2" s="18" t="s">
        <v>93</v>
      </c>
      <c r="T2" s="19"/>
      <c r="U2" s="20">
        <v>9.0</v>
      </c>
    </row>
    <row r="3" ht="18.0" customHeight="1">
      <c r="A3" s="22"/>
      <c r="B3" s="23"/>
      <c r="C3" s="23"/>
      <c r="D3" s="23"/>
      <c r="E3" s="23"/>
      <c r="F3" s="23"/>
      <c r="G3" s="23"/>
      <c r="H3" s="23"/>
      <c r="I3" s="23"/>
      <c r="J3" s="23"/>
      <c r="K3" s="23"/>
      <c r="L3" s="23"/>
      <c r="M3" s="23"/>
      <c r="N3" s="23"/>
      <c r="O3" s="23"/>
      <c r="P3" s="23"/>
      <c r="Q3" s="23"/>
      <c r="R3" s="23"/>
      <c r="S3" s="24" t="s">
        <v>94</v>
      </c>
      <c r="T3" s="25"/>
      <c r="U3" s="26">
        <v>43028.0</v>
      </c>
    </row>
    <row r="4" ht="65.25" customHeight="1">
      <c r="A4" s="20" t="s">
        <v>1</v>
      </c>
      <c r="B4" s="20" t="s">
        <v>95</v>
      </c>
      <c r="C4" s="20" t="s">
        <v>96</v>
      </c>
      <c r="D4" s="109" t="s">
        <v>97</v>
      </c>
      <c r="E4" s="110" t="s">
        <v>98</v>
      </c>
      <c r="F4" s="111" t="s">
        <v>99</v>
      </c>
      <c r="G4" s="32"/>
      <c r="H4" s="32"/>
      <c r="I4" s="32"/>
      <c r="J4" s="32"/>
      <c r="K4" s="32"/>
      <c r="L4" s="32"/>
      <c r="M4" s="32"/>
      <c r="N4" s="80"/>
      <c r="O4" s="32"/>
      <c r="P4" s="32"/>
      <c r="Q4" s="32"/>
      <c r="R4" s="32"/>
      <c r="S4" s="24"/>
      <c r="T4" s="24"/>
      <c r="U4" s="33"/>
    </row>
    <row r="5" ht="53.25" customHeight="1">
      <c r="A5" s="20" t="s">
        <v>8</v>
      </c>
      <c r="B5" s="20">
        <f>COUNTIF(K10:K1048571,"DIRECCIONAMIENTO ESTRATÉGICO")</f>
        <v>35</v>
      </c>
      <c r="C5" s="20">
        <f>COUNTIFS(K10:K1048571,"DIRECCIONAMIENTO ESTRATÉGICO",U10:U1048571,"NO INICIADA")</f>
        <v>0</v>
      </c>
      <c r="D5" s="20">
        <f>COUNTIFS(K10:K1048571,"DIRECCIONAMIENTO ESTRATÉGICO",U10:U1048571,"CERRADA")</f>
        <v>35</v>
      </c>
      <c r="E5" s="20">
        <f>COUNTIFS(K10:K1048571,"DIRECCIONAMIENTO ESTRATÉGICO",U10:U1048571,"ABIERTA EN DESARROLLO")</f>
        <v>0</v>
      </c>
      <c r="F5" s="20">
        <f>COUNTIFS(K10:K1048571,"DIRECCIONAMIENTO ESTRATÉGICO",U10:U1048571,"ABIERTA VENCIDA")</f>
        <v>0</v>
      </c>
      <c r="G5" s="32"/>
      <c r="H5" s="32"/>
      <c r="I5" s="32"/>
      <c r="J5" s="32"/>
      <c r="K5" s="32"/>
      <c r="L5" s="32"/>
      <c r="M5" s="32"/>
      <c r="N5" s="80"/>
      <c r="O5" s="32"/>
      <c r="P5" s="32"/>
      <c r="Q5" s="32"/>
      <c r="R5" s="32"/>
      <c r="S5" s="24"/>
      <c r="T5" s="24"/>
      <c r="U5" s="33"/>
    </row>
    <row r="6" ht="53.25" customHeight="1">
      <c r="A6" s="20" t="s">
        <v>37</v>
      </c>
      <c r="B6" s="20">
        <f>COUNTIF(K10:K1048571,"DESARROLLO DEL SDGR-CC")</f>
        <v>0</v>
      </c>
      <c r="C6" s="20">
        <f>COUNTIFS(K10:K1048571,"DESARROLLO DEL SDGR-CC",U10:U1048571,"NO INICIADA")</f>
        <v>0</v>
      </c>
      <c r="D6" s="20">
        <f>COUNTIFS(K10:K1048571,"DESARROLLO DEL SDGR-CC",U10:U1048571,"CERRADA")</f>
        <v>0</v>
      </c>
      <c r="E6" s="20">
        <f>COUNTIFS(K10:K1048571,"DESARROLLO DEL SDGR-CC",U10:U1048571,"ABIERTA EN DESARROLLO")</f>
        <v>0</v>
      </c>
      <c r="F6" s="20">
        <f>COUNTIFS(K10:K1048571,"DESARROLLO DEL SDGR-CC",U10:U1048571,"ABIERTA VENCIDA")</f>
        <v>0</v>
      </c>
      <c r="G6" s="32"/>
      <c r="H6" s="32"/>
      <c r="I6" s="32"/>
      <c r="J6" s="32"/>
      <c r="K6" s="32"/>
      <c r="L6" s="32"/>
      <c r="M6" s="32"/>
      <c r="N6" s="80"/>
      <c r="O6" s="32"/>
      <c r="P6" s="32"/>
      <c r="Q6" s="32"/>
      <c r="R6" s="32"/>
      <c r="S6" s="24"/>
      <c r="T6" s="24"/>
      <c r="U6" s="33"/>
    </row>
    <row r="7" ht="18.0" customHeight="1">
      <c r="A7" s="32"/>
      <c r="B7" s="32"/>
      <c r="C7" s="32"/>
      <c r="D7" s="32"/>
      <c r="E7" s="32"/>
      <c r="F7" s="32"/>
      <c r="G7" s="32"/>
      <c r="H7" s="32"/>
      <c r="I7" s="32"/>
      <c r="J7" s="32"/>
      <c r="K7" s="32"/>
      <c r="L7" s="32"/>
      <c r="M7" s="32"/>
      <c r="N7" s="80"/>
      <c r="O7" s="32"/>
      <c r="P7" s="32"/>
      <c r="Q7" s="32"/>
      <c r="R7" s="32"/>
      <c r="S7" s="24"/>
      <c r="T7" s="24"/>
      <c r="U7" s="33"/>
    </row>
    <row r="8" ht="54.0" customHeight="1">
      <c r="A8" s="18" t="s">
        <v>0</v>
      </c>
      <c r="B8" s="10"/>
      <c r="C8" s="10"/>
      <c r="D8" s="10"/>
      <c r="E8" s="10"/>
      <c r="F8" s="10"/>
      <c r="G8" s="10"/>
      <c r="H8" s="10"/>
      <c r="I8" s="10"/>
      <c r="J8" s="10"/>
      <c r="K8" s="10"/>
      <c r="L8" s="10"/>
      <c r="M8" s="10"/>
      <c r="N8" s="11"/>
      <c r="O8" s="37" t="s">
        <v>100</v>
      </c>
      <c r="P8" s="38" t="s">
        <v>101</v>
      </c>
      <c r="Q8" s="10"/>
      <c r="R8" s="10"/>
      <c r="S8" s="10"/>
      <c r="T8" s="10"/>
      <c r="U8" s="11"/>
    </row>
    <row r="9" ht="71.25" customHeight="1">
      <c r="A9" s="20" t="s">
        <v>45</v>
      </c>
      <c r="B9" s="20" t="s">
        <v>53</v>
      </c>
      <c r="C9" s="20" t="s">
        <v>55</v>
      </c>
      <c r="D9" s="20" t="s">
        <v>57</v>
      </c>
      <c r="E9" s="20" t="s">
        <v>2</v>
      </c>
      <c r="F9" s="20" t="s">
        <v>60</v>
      </c>
      <c r="G9" s="20" t="s">
        <v>62</v>
      </c>
      <c r="H9" s="20" t="s">
        <v>64</v>
      </c>
      <c r="I9" s="20" t="s">
        <v>102</v>
      </c>
      <c r="J9" s="20" t="s">
        <v>67</v>
      </c>
      <c r="K9" s="20" t="s">
        <v>1</v>
      </c>
      <c r="L9" s="20" t="s">
        <v>103</v>
      </c>
      <c r="M9" s="39" t="s">
        <v>72</v>
      </c>
      <c r="N9" s="81" t="s">
        <v>74</v>
      </c>
      <c r="O9" s="82" t="s">
        <v>76</v>
      </c>
      <c r="P9" s="83" t="s">
        <v>78</v>
      </c>
      <c r="Q9" s="20" t="s">
        <v>80</v>
      </c>
      <c r="R9" s="39" t="s">
        <v>104</v>
      </c>
      <c r="S9" s="20" t="s">
        <v>105</v>
      </c>
      <c r="T9" s="20" t="s">
        <v>106</v>
      </c>
      <c r="U9" s="20" t="s">
        <v>127</v>
      </c>
    </row>
    <row r="10" ht="71.25" customHeight="1">
      <c r="A10" s="84" t="s">
        <v>146</v>
      </c>
      <c r="B10" s="85">
        <v>2018.0</v>
      </c>
      <c r="C10" s="85" t="s">
        <v>129</v>
      </c>
      <c r="D10" s="85" t="s">
        <v>147</v>
      </c>
      <c r="E10" s="86" t="s">
        <v>9</v>
      </c>
      <c r="F10" s="85" t="s">
        <v>148</v>
      </c>
      <c r="G10" s="87" t="s">
        <v>149</v>
      </c>
      <c r="H10" s="85" t="s">
        <v>150</v>
      </c>
      <c r="I10" s="86" t="s">
        <v>16</v>
      </c>
      <c r="J10" s="86" t="s">
        <v>13</v>
      </c>
      <c r="K10" s="112" t="s">
        <v>8</v>
      </c>
      <c r="L10" s="85" t="s">
        <v>151</v>
      </c>
      <c r="M10" s="90"/>
      <c r="N10" s="90">
        <v>43281.0</v>
      </c>
      <c r="O10" s="113" t="s">
        <v>152</v>
      </c>
      <c r="P10" s="92">
        <v>1.0</v>
      </c>
      <c r="Q10" s="114" t="s">
        <v>153</v>
      </c>
      <c r="R10" s="115">
        <v>43664.0</v>
      </c>
      <c r="S10" s="86" t="s">
        <v>11</v>
      </c>
      <c r="T10" s="86" t="s">
        <v>17</v>
      </c>
      <c r="U10" s="86" t="s">
        <v>22</v>
      </c>
    </row>
    <row r="11" ht="71.25" customHeight="1">
      <c r="A11" s="84" t="s">
        <v>154</v>
      </c>
      <c r="B11" s="85">
        <v>2018.0</v>
      </c>
      <c r="C11" s="85" t="s">
        <v>129</v>
      </c>
      <c r="D11" s="85" t="s">
        <v>147</v>
      </c>
      <c r="E11" s="86" t="s">
        <v>9</v>
      </c>
      <c r="F11" s="85" t="s">
        <v>148</v>
      </c>
      <c r="G11" s="87" t="s">
        <v>149</v>
      </c>
      <c r="H11" s="85" t="s">
        <v>155</v>
      </c>
      <c r="I11" s="86" t="s">
        <v>16</v>
      </c>
      <c r="J11" s="86" t="s">
        <v>13</v>
      </c>
      <c r="K11" s="86" t="s">
        <v>8</v>
      </c>
      <c r="L11" s="85" t="s">
        <v>151</v>
      </c>
      <c r="M11" s="90"/>
      <c r="N11" s="90">
        <v>43434.0</v>
      </c>
      <c r="O11" s="113" t="s">
        <v>156</v>
      </c>
      <c r="P11" s="92">
        <v>1.0</v>
      </c>
      <c r="Q11" s="114" t="s">
        <v>157</v>
      </c>
      <c r="R11" s="90">
        <v>43664.0</v>
      </c>
      <c r="S11" s="86" t="s">
        <v>11</v>
      </c>
      <c r="T11" s="86" t="s">
        <v>17</v>
      </c>
      <c r="U11" s="86" t="s">
        <v>22</v>
      </c>
    </row>
    <row r="12" ht="183.0" customHeight="1">
      <c r="A12" s="84" t="s">
        <v>158</v>
      </c>
      <c r="B12" s="85">
        <v>2018.0</v>
      </c>
      <c r="C12" s="85" t="s">
        <v>129</v>
      </c>
      <c r="D12" s="85" t="s">
        <v>159</v>
      </c>
      <c r="E12" s="86" t="s">
        <v>9</v>
      </c>
      <c r="F12" s="116" t="s">
        <v>160</v>
      </c>
      <c r="G12" s="85" t="s">
        <v>161</v>
      </c>
      <c r="H12" s="117" t="s">
        <v>162</v>
      </c>
      <c r="I12" s="86" t="s">
        <v>16</v>
      </c>
      <c r="J12" s="86" t="s">
        <v>13</v>
      </c>
      <c r="K12" s="86" t="s">
        <v>8</v>
      </c>
      <c r="L12" s="85" t="s">
        <v>151</v>
      </c>
      <c r="M12" s="90"/>
      <c r="N12" s="90">
        <v>44058.0</v>
      </c>
      <c r="O12" s="118" t="s">
        <v>163</v>
      </c>
      <c r="P12" s="95">
        <v>1.0</v>
      </c>
      <c r="Q12" s="84" t="s">
        <v>164</v>
      </c>
      <c r="R12" s="90">
        <v>44096.0</v>
      </c>
      <c r="S12" s="86"/>
      <c r="T12" s="86"/>
      <c r="U12" s="86" t="s">
        <v>22</v>
      </c>
    </row>
    <row r="13" ht="162.75" customHeight="1">
      <c r="A13" s="84" t="s">
        <v>165</v>
      </c>
      <c r="B13" s="85">
        <v>2018.0</v>
      </c>
      <c r="C13" s="85" t="s">
        <v>129</v>
      </c>
      <c r="D13" s="85" t="s">
        <v>159</v>
      </c>
      <c r="E13" s="86" t="s">
        <v>9</v>
      </c>
      <c r="F13" s="116" t="s">
        <v>160</v>
      </c>
      <c r="G13" s="85" t="s">
        <v>161</v>
      </c>
      <c r="H13" s="117" t="s">
        <v>166</v>
      </c>
      <c r="I13" s="86" t="s">
        <v>16</v>
      </c>
      <c r="J13" s="86" t="s">
        <v>13</v>
      </c>
      <c r="K13" s="86" t="s">
        <v>8</v>
      </c>
      <c r="L13" s="85" t="s">
        <v>151</v>
      </c>
      <c r="M13" s="90"/>
      <c r="N13" s="90">
        <v>44058.0</v>
      </c>
      <c r="O13" s="113" t="s">
        <v>167</v>
      </c>
      <c r="P13" s="95">
        <v>1.0</v>
      </c>
      <c r="Q13" s="84" t="s">
        <v>168</v>
      </c>
      <c r="R13" s="90">
        <v>44096.0</v>
      </c>
      <c r="S13" s="86"/>
      <c r="T13" s="86"/>
      <c r="U13" s="86" t="s">
        <v>22</v>
      </c>
    </row>
    <row r="14" ht="71.25" customHeight="1">
      <c r="A14" s="20" t="s">
        <v>169</v>
      </c>
      <c r="B14" s="119">
        <v>2016.0</v>
      </c>
      <c r="C14" s="119" t="s">
        <v>170</v>
      </c>
      <c r="D14" s="119" t="s">
        <v>171</v>
      </c>
      <c r="E14" s="86" t="s">
        <v>9</v>
      </c>
      <c r="F14" s="119" t="s">
        <v>172</v>
      </c>
      <c r="G14" s="120" t="s">
        <v>173</v>
      </c>
      <c r="H14" s="119" t="s">
        <v>174</v>
      </c>
      <c r="I14" s="86" t="s">
        <v>16</v>
      </c>
      <c r="J14" s="86" t="s">
        <v>13</v>
      </c>
      <c r="K14" s="86" t="s">
        <v>8</v>
      </c>
      <c r="L14" s="85" t="s">
        <v>151</v>
      </c>
      <c r="M14" s="90">
        <v>42888.0</v>
      </c>
      <c r="N14" s="90">
        <v>42919.0</v>
      </c>
      <c r="O14" s="113" t="s">
        <v>175</v>
      </c>
      <c r="P14" s="92">
        <v>1.0</v>
      </c>
      <c r="Q14" s="85" t="s">
        <v>176</v>
      </c>
      <c r="R14" s="90">
        <v>43664.0</v>
      </c>
      <c r="S14" s="86" t="s">
        <v>11</v>
      </c>
      <c r="T14" s="86" t="s">
        <v>17</v>
      </c>
      <c r="U14" s="86" t="s">
        <v>22</v>
      </c>
    </row>
    <row r="15" ht="71.25" customHeight="1">
      <c r="A15" s="20" t="s">
        <v>177</v>
      </c>
      <c r="B15" s="119">
        <v>2016.0</v>
      </c>
      <c r="C15" s="119" t="s">
        <v>178</v>
      </c>
      <c r="D15" s="119" t="s">
        <v>179</v>
      </c>
      <c r="E15" s="86" t="s">
        <v>9</v>
      </c>
      <c r="F15" s="119" t="s">
        <v>180</v>
      </c>
      <c r="G15" s="119" t="s">
        <v>181</v>
      </c>
      <c r="H15" s="119" t="s">
        <v>182</v>
      </c>
      <c r="I15" s="86" t="s">
        <v>16</v>
      </c>
      <c r="J15" s="86" t="s">
        <v>13</v>
      </c>
      <c r="K15" s="86" t="s">
        <v>8</v>
      </c>
      <c r="L15" s="85" t="s">
        <v>151</v>
      </c>
      <c r="M15" s="90">
        <v>42758.0</v>
      </c>
      <c r="N15" s="90">
        <v>42887.0</v>
      </c>
      <c r="O15" s="113" t="s">
        <v>183</v>
      </c>
      <c r="P15" s="92">
        <v>1.0</v>
      </c>
      <c r="Q15" s="85" t="s">
        <v>184</v>
      </c>
      <c r="R15" s="90">
        <v>43664.0</v>
      </c>
      <c r="S15" s="86" t="s">
        <v>17</v>
      </c>
      <c r="T15" s="86" t="s">
        <v>17</v>
      </c>
      <c r="U15" s="86" t="s">
        <v>22</v>
      </c>
    </row>
    <row r="16" ht="71.25" customHeight="1">
      <c r="A16" s="20" t="s">
        <v>185</v>
      </c>
      <c r="B16" s="119">
        <v>2016.0</v>
      </c>
      <c r="C16" s="119" t="s">
        <v>178</v>
      </c>
      <c r="D16" s="119" t="s">
        <v>179</v>
      </c>
      <c r="E16" s="86" t="s">
        <v>9</v>
      </c>
      <c r="F16" s="119" t="s">
        <v>180</v>
      </c>
      <c r="G16" s="119" t="s">
        <v>186</v>
      </c>
      <c r="H16" s="119" t="s">
        <v>187</v>
      </c>
      <c r="I16" s="86" t="s">
        <v>16</v>
      </c>
      <c r="J16" s="86" t="s">
        <v>13</v>
      </c>
      <c r="K16" s="86" t="s">
        <v>8</v>
      </c>
      <c r="L16" s="85" t="s">
        <v>151</v>
      </c>
      <c r="M16" s="90">
        <v>42767.0</v>
      </c>
      <c r="N16" s="90">
        <v>42887.0</v>
      </c>
      <c r="O16" s="113" t="s">
        <v>188</v>
      </c>
      <c r="P16" s="92">
        <v>1.0</v>
      </c>
      <c r="Q16" s="85" t="s">
        <v>189</v>
      </c>
      <c r="R16" s="90">
        <v>43664.0</v>
      </c>
      <c r="S16" s="86" t="s">
        <v>11</v>
      </c>
      <c r="T16" s="86" t="s">
        <v>17</v>
      </c>
      <c r="U16" s="86" t="s">
        <v>22</v>
      </c>
    </row>
    <row r="17" ht="71.25" customHeight="1">
      <c r="A17" s="121" t="s">
        <v>190</v>
      </c>
      <c r="B17" s="116">
        <v>2017.0</v>
      </c>
      <c r="C17" s="122" t="s">
        <v>191</v>
      </c>
      <c r="D17" s="116" t="s">
        <v>192</v>
      </c>
      <c r="E17" s="86" t="s">
        <v>9</v>
      </c>
      <c r="F17" s="116" t="s">
        <v>193</v>
      </c>
      <c r="G17" s="116" t="s">
        <v>194</v>
      </c>
      <c r="H17" s="123" t="s">
        <v>195</v>
      </c>
      <c r="I17" s="86" t="s">
        <v>16</v>
      </c>
      <c r="J17" s="86" t="s">
        <v>196</v>
      </c>
      <c r="K17" s="86" t="s">
        <v>8</v>
      </c>
      <c r="L17" s="85" t="s">
        <v>151</v>
      </c>
      <c r="M17" s="90">
        <v>43191.0</v>
      </c>
      <c r="N17" s="90">
        <v>43220.0</v>
      </c>
      <c r="O17" s="113" t="s">
        <v>197</v>
      </c>
      <c r="P17" s="92">
        <v>1.0</v>
      </c>
      <c r="Q17" s="114" t="s">
        <v>198</v>
      </c>
      <c r="R17" s="90">
        <v>43664.0</v>
      </c>
      <c r="S17" s="86" t="s">
        <v>11</v>
      </c>
      <c r="T17" s="86" t="s">
        <v>17</v>
      </c>
      <c r="U17" s="86" t="s">
        <v>22</v>
      </c>
    </row>
    <row r="18" ht="71.25" customHeight="1">
      <c r="A18" s="84" t="s">
        <v>199</v>
      </c>
      <c r="B18" s="124">
        <v>2018.0</v>
      </c>
      <c r="C18" s="124" t="s">
        <v>200</v>
      </c>
      <c r="D18" s="124" t="s">
        <v>201</v>
      </c>
      <c r="E18" s="125" t="s">
        <v>9</v>
      </c>
      <c r="F18" s="122" t="s">
        <v>202</v>
      </c>
      <c r="G18" s="85" t="s">
        <v>203</v>
      </c>
      <c r="H18" s="85" t="s">
        <v>204</v>
      </c>
      <c r="I18" s="86" t="s">
        <v>16</v>
      </c>
      <c r="J18" s="86" t="s">
        <v>13</v>
      </c>
      <c r="K18" s="86" t="s">
        <v>8</v>
      </c>
      <c r="L18" s="85" t="s">
        <v>205</v>
      </c>
      <c r="M18" s="90">
        <v>43374.0</v>
      </c>
      <c r="N18" s="90">
        <v>43739.0</v>
      </c>
      <c r="O18" s="126" t="s">
        <v>206</v>
      </c>
      <c r="P18" s="92">
        <v>1.0</v>
      </c>
      <c r="Q18" s="114" t="s">
        <v>207</v>
      </c>
      <c r="R18" s="90">
        <v>43664.0</v>
      </c>
      <c r="S18" s="86" t="s">
        <v>11</v>
      </c>
      <c r="T18" s="86" t="s">
        <v>17</v>
      </c>
      <c r="U18" s="86" t="s">
        <v>22</v>
      </c>
    </row>
    <row r="19" ht="71.25" customHeight="1">
      <c r="A19" s="84" t="s">
        <v>208</v>
      </c>
      <c r="B19" s="124">
        <v>2018.0</v>
      </c>
      <c r="C19" s="124" t="s">
        <v>200</v>
      </c>
      <c r="D19" s="124" t="s">
        <v>209</v>
      </c>
      <c r="E19" s="125" t="s">
        <v>9</v>
      </c>
      <c r="F19" s="122" t="s">
        <v>210</v>
      </c>
      <c r="G19" s="85" t="s">
        <v>211</v>
      </c>
      <c r="H19" s="85" t="s">
        <v>212</v>
      </c>
      <c r="I19" s="86" t="s">
        <v>16</v>
      </c>
      <c r="J19" s="86" t="s">
        <v>13</v>
      </c>
      <c r="K19" s="86" t="s">
        <v>8</v>
      </c>
      <c r="L19" s="85" t="s">
        <v>205</v>
      </c>
      <c r="M19" s="90">
        <v>43313.0</v>
      </c>
      <c r="N19" s="90">
        <v>43465.0</v>
      </c>
      <c r="O19" s="126" t="s">
        <v>213</v>
      </c>
      <c r="P19" s="92">
        <v>1.0</v>
      </c>
      <c r="Q19" s="114" t="s">
        <v>214</v>
      </c>
      <c r="R19" s="90">
        <v>43664.0</v>
      </c>
      <c r="S19" s="86" t="s">
        <v>11</v>
      </c>
      <c r="T19" s="86" t="s">
        <v>17</v>
      </c>
      <c r="U19" s="86" t="s">
        <v>22</v>
      </c>
    </row>
    <row r="20" ht="71.25" customHeight="1">
      <c r="A20" s="84" t="s">
        <v>215</v>
      </c>
      <c r="B20" s="124">
        <v>2018.0</v>
      </c>
      <c r="C20" s="124" t="s">
        <v>200</v>
      </c>
      <c r="D20" s="124" t="s">
        <v>216</v>
      </c>
      <c r="E20" s="125" t="s">
        <v>9</v>
      </c>
      <c r="F20" s="124" t="s">
        <v>217</v>
      </c>
      <c r="G20" s="85" t="s">
        <v>218</v>
      </c>
      <c r="H20" s="85" t="s">
        <v>219</v>
      </c>
      <c r="I20" s="86" t="s">
        <v>16</v>
      </c>
      <c r="J20" s="86" t="s">
        <v>13</v>
      </c>
      <c r="K20" s="86" t="s">
        <v>8</v>
      </c>
      <c r="L20" s="85" t="s">
        <v>205</v>
      </c>
      <c r="M20" s="90">
        <v>43344.0</v>
      </c>
      <c r="N20" s="90">
        <v>43554.0</v>
      </c>
      <c r="O20" s="126" t="s">
        <v>220</v>
      </c>
      <c r="P20" s="92">
        <v>1.0</v>
      </c>
      <c r="Q20" s="85" t="s">
        <v>221</v>
      </c>
      <c r="R20" s="90">
        <v>43664.0</v>
      </c>
      <c r="S20" s="86" t="s">
        <v>11</v>
      </c>
      <c r="T20" s="86" t="s">
        <v>17</v>
      </c>
      <c r="U20" s="86" t="s">
        <v>22</v>
      </c>
    </row>
    <row r="21" ht="71.25" customHeight="1">
      <c r="A21" s="84" t="s">
        <v>222</v>
      </c>
      <c r="B21" s="124">
        <v>2018.0</v>
      </c>
      <c r="C21" s="124" t="s">
        <v>200</v>
      </c>
      <c r="D21" s="122" t="s">
        <v>223</v>
      </c>
      <c r="E21" s="125" t="s">
        <v>9</v>
      </c>
      <c r="F21" s="124" t="s">
        <v>224</v>
      </c>
      <c r="G21" s="85" t="s">
        <v>225</v>
      </c>
      <c r="H21" s="85" t="s">
        <v>226</v>
      </c>
      <c r="I21" s="86" t="s">
        <v>16</v>
      </c>
      <c r="J21" s="86" t="s">
        <v>13</v>
      </c>
      <c r="K21" s="86" t="s">
        <v>8</v>
      </c>
      <c r="L21" s="85" t="s">
        <v>205</v>
      </c>
      <c r="M21" s="90">
        <v>43344.0</v>
      </c>
      <c r="N21" s="90">
        <v>43465.0</v>
      </c>
      <c r="O21" s="126" t="s">
        <v>227</v>
      </c>
      <c r="P21" s="92">
        <v>1.0</v>
      </c>
      <c r="Q21" s="114" t="s">
        <v>228</v>
      </c>
      <c r="R21" s="90">
        <v>43832.0</v>
      </c>
      <c r="S21" s="86" t="s">
        <v>11</v>
      </c>
      <c r="T21" s="86" t="s">
        <v>17</v>
      </c>
      <c r="U21" s="86" t="s">
        <v>22</v>
      </c>
    </row>
    <row r="22" ht="71.25" customHeight="1">
      <c r="A22" s="84" t="s">
        <v>229</v>
      </c>
      <c r="B22" s="124">
        <v>2018.0</v>
      </c>
      <c r="C22" s="124" t="s">
        <v>200</v>
      </c>
      <c r="D22" s="124" t="s">
        <v>230</v>
      </c>
      <c r="E22" s="125" t="s">
        <v>9</v>
      </c>
      <c r="F22" s="124" t="s">
        <v>231</v>
      </c>
      <c r="G22" s="85" t="s">
        <v>232</v>
      </c>
      <c r="H22" s="85" t="s">
        <v>233</v>
      </c>
      <c r="I22" s="86" t="s">
        <v>16</v>
      </c>
      <c r="J22" s="86" t="s">
        <v>13</v>
      </c>
      <c r="K22" s="86" t="s">
        <v>8</v>
      </c>
      <c r="L22" s="85" t="s">
        <v>205</v>
      </c>
      <c r="M22" s="90">
        <v>43344.0</v>
      </c>
      <c r="N22" s="90">
        <v>44058.0</v>
      </c>
      <c r="O22" s="126" t="s">
        <v>234</v>
      </c>
      <c r="P22" s="92">
        <v>1.0</v>
      </c>
      <c r="Q22" s="85" t="s">
        <v>235</v>
      </c>
      <c r="R22" s="90">
        <v>44096.0</v>
      </c>
      <c r="S22" s="86"/>
      <c r="T22" s="86"/>
      <c r="U22" s="86" t="s">
        <v>22</v>
      </c>
    </row>
    <row r="23" ht="71.25" customHeight="1">
      <c r="A23" s="124" t="s">
        <v>236</v>
      </c>
      <c r="B23" s="124">
        <v>2019.0</v>
      </c>
      <c r="C23" s="124" t="s">
        <v>237</v>
      </c>
      <c r="D23" s="124" t="s">
        <v>238</v>
      </c>
      <c r="E23" s="125" t="s">
        <v>9</v>
      </c>
      <c r="F23" s="124" t="s">
        <v>239</v>
      </c>
      <c r="G23" s="85" t="s">
        <v>240</v>
      </c>
      <c r="H23" s="85" t="s">
        <v>241</v>
      </c>
      <c r="I23" s="86" t="s">
        <v>16</v>
      </c>
      <c r="J23" s="86" t="s">
        <v>13</v>
      </c>
      <c r="K23" s="86" t="s">
        <v>8</v>
      </c>
      <c r="L23" s="85" t="s">
        <v>242</v>
      </c>
      <c r="M23" s="90">
        <v>43748.0</v>
      </c>
      <c r="N23" s="90">
        <v>43830.0</v>
      </c>
      <c r="O23" s="91" t="s">
        <v>243</v>
      </c>
      <c r="P23" s="92">
        <v>1.0</v>
      </c>
      <c r="Q23" s="85" t="s">
        <v>244</v>
      </c>
      <c r="R23" s="127">
        <v>43832.0</v>
      </c>
      <c r="S23" s="86" t="s">
        <v>11</v>
      </c>
      <c r="T23" s="86" t="s">
        <v>11</v>
      </c>
      <c r="U23" s="86" t="s">
        <v>22</v>
      </c>
    </row>
    <row r="24" ht="71.25" customHeight="1">
      <c r="A24" s="124" t="s">
        <v>245</v>
      </c>
      <c r="B24" s="124">
        <v>2019.0</v>
      </c>
      <c r="C24" s="124" t="s">
        <v>237</v>
      </c>
      <c r="D24" s="124" t="s">
        <v>238</v>
      </c>
      <c r="E24" s="125" t="s">
        <v>9</v>
      </c>
      <c r="F24" s="124" t="s">
        <v>246</v>
      </c>
      <c r="G24" s="85" t="s">
        <v>247</v>
      </c>
      <c r="H24" s="85" t="s">
        <v>248</v>
      </c>
      <c r="I24" s="86" t="s">
        <v>16</v>
      </c>
      <c r="J24" s="86" t="s">
        <v>13</v>
      </c>
      <c r="K24" s="86" t="s">
        <v>8</v>
      </c>
      <c r="L24" s="85" t="s">
        <v>242</v>
      </c>
      <c r="M24" s="90">
        <v>43709.0</v>
      </c>
      <c r="N24" s="90">
        <v>43830.0</v>
      </c>
      <c r="O24" s="91" t="s">
        <v>249</v>
      </c>
      <c r="P24" s="92">
        <v>1.0</v>
      </c>
      <c r="Q24" s="85" t="s">
        <v>250</v>
      </c>
      <c r="R24" s="127">
        <v>43832.0</v>
      </c>
      <c r="S24" s="86" t="s">
        <v>11</v>
      </c>
      <c r="T24" s="86" t="s">
        <v>11</v>
      </c>
      <c r="U24" s="86" t="s">
        <v>22</v>
      </c>
    </row>
    <row r="25" ht="71.25" customHeight="1">
      <c r="A25" s="124" t="s">
        <v>251</v>
      </c>
      <c r="B25" s="124">
        <v>2019.0</v>
      </c>
      <c r="C25" s="124" t="s">
        <v>252</v>
      </c>
      <c r="D25" s="124" t="s">
        <v>253</v>
      </c>
      <c r="E25" s="125" t="s">
        <v>15</v>
      </c>
      <c r="F25" s="124" t="s">
        <v>253</v>
      </c>
      <c r="G25" s="85" t="s">
        <v>254</v>
      </c>
      <c r="H25" s="85" t="s">
        <v>255</v>
      </c>
      <c r="I25" s="86" t="s">
        <v>16</v>
      </c>
      <c r="J25" s="86" t="s">
        <v>13</v>
      </c>
      <c r="K25" s="86" t="s">
        <v>8</v>
      </c>
      <c r="L25" s="85" t="s">
        <v>256</v>
      </c>
      <c r="M25" s="90">
        <v>43709.0</v>
      </c>
      <c r="N25" s="90">
        <v>43830.0</v>
      </c>
      <c r="O25" s="128"/>
      <c r="P25" s="92">
        <v>1.0</v>
      </c>
      <c r="Q25" s="85" t="s">
        <v>257</v>
      </c>
      <c r="R25" s="127">
        <v>43833.0</v>
      </c>
      <c r="S25" s="86" t="s">
        <v>11</v>
      </c>
      <c r="T25" s="86" t="s">
        <v>11</v>
      </c>
      <c r="U25" s="86" t="s">
        <v>22</v>
      </c>
    </row>
    <row r="26" ht="71.25" customHeight="1">
      <c r="A26" s="124" t="s">
        <v>258</v>
      </c>
      <c r="B26" s="124">
        <v>2019.0</v>
      </c>
      <c r="C26" s="124" t="s">
        <v>252</v>
      </c>
      <c r="D26" s="124" t="s">
        <v>259</v>
      </c>
      <c r="E26" s="125" t="s">
        <v>15</v>
      </c>
      <c r="F26" s="124" t="s">
        <v>260</v>
      </c>
      <c r="G26" s="85" t="s">
        <v>261</v>
      </c>
      <c r="H26" s="85" t="s">
        <v>262</v>
      </c>
      <c r="I26" s="86" t="s">
        <v>16</v>
      </c>
      <c r="J26" s="86" t="s">
        <v>13</v>
      </c>
      <c r="K26" s="86" t="s">
        <v>8</v>
      </c>
      <c r="L26" s="85" t="s">
        <v>263</v>
      </c>
      <c r="M26" s="90">
        <v>43709.0</v>
      </c>
      <c r="N26" s="90">
        <v>43830.0</v>
      </c>
      <c r="O26" s="128"/>
      <c r="P26" s="92">
        <v>1.0</v>
      </c>
      <c r="Q26" s="85" t="s">
        <v>264</v>
      </c>
      <c r="R26" s="127">
        <v>43833.0</v>
      </c>
      <c r="S26" s="86" t="s">
        <v>11</v>
      </c>
      <c r="T26" s="86" t="s">
        <v>11</v>
      </c>
      <c r="U26" s="86" t="s">
        <v>22</v>
      </c>
    </row>
    <row r="27" ht="71.25" customHeight="1">
      <c r="A27" s="124" t="s">
        <v>265</v>
      </c>
      <c r="B27" s="124">
        <v>2020.0</v>
      </c>
      <c r="C27" s="124" t="s">
        <v>266</v>
      </c>
      <c r="D27" s="124" t="s">
        <v>267</v>
      </c>
      <c r="E27" s="125" t="s">
        <v>15</v>
      </c>
      <c r="F27" s="124" t="s">
        <v>268</v>
      </c>
      <c r="G27" s="85" t="s">
        <v>269</v>
      </c>
      <c r="H27" s="85" t="s">
        <v>270</v>
      </c>
      <c r="I27" s="86" t="s">
        <v>21</v>
      </c>
      <c r="J27" s="86" t="s">
        <v>13</v>
      </c>
      <c r="K27" s="86" t="s">
        <v>8</v>
      </c>
      <c r="L27" s="85" t="s">
        <v>271</v>
      </c>
      <c r="M27" s="90">
        <v>43857.0</v>
      </c>
      <c r="N27" s="90">
        <v>44058.0</v>
      </c>
      <c r="O27" s="129" t="s">
        <v>272</v>
      </c>
      <c r="P27" s="92">
        <v>1.0</v>
      </c>
      <c r="Q27" s="85" t="s">
        <v>273</v>
      </c>
      <c r="R27" s="90">
        <v>44067.0</v>
      </c>
      <c r="S27" s="86"/>
      <c r="T27" s="86"/>
      <c r="U27" s="86" t="s">
        <v>22</v>
      </c>
    </row>
    <row r="28" ht="71.25" customHeight="1">
      <c r="A28" s="124" t="s">
        <v>274</v>
      </c>
      <c r="B28" s="124">
        <v>2020.0</v>
      </c>
      <c r="C28" s="124" t="s">
        <v>266</v>
      </c>
      <c r="D28" s="124" t="s">
        <v>267</v>
      </c>
      <c r="E28" s="125" t="s">
        <v>15</v>
      </c>
      <c r="F28" s="124" t="s">
        <v>275</v>
      </c>
      <c r="G28" s="85" t="s">
        <v>269</v>
      </c>
      <c r="H28" s="85" t="s">
        <v>276</v>
      </c>
      <c r="I28" s="86" t="s">
        <v>21</v>
      </c>
      <c r="J28" s="86" t="s">
        <v>13</v>
      </c>
      <c r="K28" s="86" t="s">
        <v>8</v>
      </c>
      <c r="L28" s="85" t="s">
        <v>277</v>
      </c>
      <c r="M28" s="90">
        <v>43857.0</v>
      </c>
      <c r="N28" s="90">
        <v>44058.0</v>
      </c>
      <c r="O28" s="126" t="s">
        <v>278</v>
      </c>
      <c r="P28" s="92">
        <v>0.5</v>
      </c>
      <c r="Q28" s="85" t="s">
        <v>279</v>
      </c>
      <c r="R28" s="90">
        <v>44196.0</v>
      </c>
      <c r="S28" s="86"/>
      <c r="T28" s="86"/>
      <c r="U28" s="86" t="s">
        <v>22</v>
      </c>
    </row>
    <row r="29" ht="71.25" customHeight="1">
      <c r="A29" s="124" t="s">
        <v>280</v>
      </c>
      <c r="B29" s="124">
        <v>2020.0</v>
      </c>
      <c r="C29" s="124" t="s">
        <v>266</v>
      </c>
      <c r="D29" s="124" t="s">
        <v>267</v>
      </c>
      <c r="E29" s="125" t="s">
        <v>15</v>
      </c>
      <c r="F29" s="124" t="s">
        <v>281</v>
      </c>
      <c r="G29" s="85" t="s">
        <v>269</v>
      </c>
      <c r="H29" s="85" t="s">
        <v>282</v>
      </c>
      <c r="I29" s="86" t="s">
        <v>21</v>
      </c>
      <c r="J29" s="86" t="s">
        <v>13</v>
      </c>
      <c r="K29" s="86" t="s">
        <v>8</v>
      </c>
      <c r="L29" s="85" t="s">
        <v>277</v>
      </c>
      <c r="M29" s="90">
        <v>43857.0</v>
      </c>
      <c r="N29" s="90">
        <v>44058.0</v>
      </c>
      <c r="O29" s="126" t="s">
        <v>283</v>
      </c>
      <c r="P29" s="92">
        <v>1.0</v>
      </c>
      <c r="Q29" s="85" t="s">
        <v>284</v>
      </c>
      <c r="R29" s="127">
        <v>44067.0</v>
      </c>
      <c r="S29" s="86"/>
      <c r="T29" s="86"/>
      <c r="U29" s="86" t="s">
        <v>22</v>
      </c>
    </row>
    <row r="30" ht="71.25" customHeight="1">
      <c r="A30" s="124" t="s">
        <v>285</v>
      </c>
      <c r="B30" s="124">
        <v>2020.0</v>
      </c>
      <c r="C30" s="124" t="s">
        <v>286</v>
      </c>
      <c r="D30" s="124" t="s">
        <v>287</v>
      </c>
      <c r="E30" s="125" t="s">
        <v>9</v>
      </c>
      <c r="F30" s="124" t="s">
        <v>288</v>
      </c>
      <c r="G30" s="85" t="s">
        <v>289</v>
      </c>
      <c r="H30" s="85" t="s">
        <v>290</v>
      </c>
      <c r="I30" s="86" t="s">
        <v>16</v>
      </c>
      <c r="J30" s="86" t="s">
        <v>13</v>
      </c>
      <c r="K30" s="86" t="s">
        <v>8</v>
      </c>
      <c r="L30" s="85" t="s">
        <v>291</v>
      </c>
      <c r="M30" s="90">
        <v>43983.0</v>
      </c>
      <c r="N30" s="90">
        <v>44196.0</v>
      </c>
      <c r="O30" s="91" t="s">
        <v>292</v>
      </c>
      <c r="P30" s="6"/>
      <c r="Q30" s="85" t="s">
        <v>293</v>
      </c>
      <c r="R30" s="90">
        <v>44196.0</v>
      </c>
      <c r="S30" s="86"/>
      <c r="T30" s="86"/>
      <c r="U30" s="130" t="s">
        <v>22</v>
      </c>
    </row>
    <row r="31" ht="258.0" customHeight="1">
      <c r="A31" s="124" t="s">
        <v>294</v>
      </c>
      <c r="B31" s="124">
        <v>2020.0</v>
      </c>
      <c r="C31" s="124" t="s">
        <v>286</v>
      </c>
      <c r="D31" s="124" t="s">
        <v>295</v>
      </c>
      <c r="E31" s="125" t="s">
        <v>9</v>
      </c>
      <c r="F31" s="124" t="s">
        <v>296</v>
      </c>
      <c r="G31" s="85" t="s">
        <v>297</v>
      </c>
      <c r="H31" s="85" t="s">
        <v>298</v>
      </c>
      <c r="I31" s="86" t="s">
        <v>16</v>
      </c>
      <c r="J31" s="86" t="s">
        <v>13</v>
      </c>
      <c r="K31" s="86" t="s">
        <v>8</v>
      </c>
      <c r="L31" s="85" t="s">
        <v>291</v>
      </c>
      <c r="M31" s="90">
        <v>43983.0</v>
      </c>
      <c r="N31" s="90">
        <v>44196.0</v>
      </c>
      <c r="O31" s="91" t="s">
        <v>299</v>
      </c>
      <c r="P31" s="92">
        <v>1.0</v>
      </c>
      <c r="Q31" s="131" t="s">
        <v>300</v>
      </c>
      <c r="R31" s="90">
        <v>44244.0</v>
      </c>
      <c r="S31" s="86" t="s">
        <v>11</v>
      </c>
      <c r="T31" s="86" t="s">
        <v>17</v>
      </c>
      <c r="U31" s="86" t="s">
        <v>22</v>
      </c>
    </row>
    <row r="32" ht="71.25" customHeight="1">
      <c r="A32" s="124" t="s">
        <v>301</v>
      </c>
      <c r="B32" s="124">
        <v>2020.0</v>
      </c>
      <c r="C32" s="124" t="s">
        <v>286</v>
      </c>
      <c r="D32" s="124" t="s">
        <v>295</v>
      </c>
      <c r="E32" s="125" t="s">
        <v>9</v>
      </c>
      <c r="F32" s="124" t="s">
        <v>302</v>
      </c>
      <c r="G32" s="85" t="s">
        <v>303</v>
      </c>
      <c r="H32" s="85" t="s">
        <v>304</v>
      </c>
      <c r="I32" s="86" t="s">
        <v>16</v>
      </c>
      <c r="J32" s="86" t="s">
        <v>13</v>
      </c>
      <c r="K32" s="86" t="s">
        <v>8</v>
      </c>
      <c r="L32" s="85" t="s">
        <v>291</v>
      </c>
      <c r="M32" s="90">
        <v>43983.0</v>
      </c>
      <c r="N32" s="90">
        <v>44196.0</v>
      </c>
      <c r="O32" s="91" t="s">
        <v>305</v>
      </c>
      <c r="P32" s="92">
        <v>1.0</v>
      </c>
      <c r="Q32" s="132" t="s">
        <v>306</v>
      </c>
      <c r="R32" s="115">
        <v>44244.0</v>
      </c>
      <c r="S32" s="86" t="s">
        <v>11</v>
      </c>
      <c r="T32" s="86" t="s">
        <v>17</v>
      </c>
      <c r="U32" s="86" t="s">
        <v>22</v>
      </c>
    </row>
    <row r="33" ht="71.25" customHeight="1">
      <c r="A33" s="124" t="s">
        <v>307</v>
      </c>
      <c r="B33" s="124">
        <v>2020.0</v>
      </c>
      <c r="C33" s="124" t="s">
        <v>286</v>
      </c>
      <c r="D33" s="124" t="s">
        <v>308</v>
      </c>
      <c r="E33" s="125" t="s">
        <v>9</v>
      </c>
      <c r="F33" s="124" t="s">
        <v>309</v>
      </c>
      <c r="G33" s="85" t="s">
        <v>310</v>
      </c>
      <c r="H33" s="85" t="s">
        <v>311</v>
      </c>
      <c r="I33" s="86" t="s">
        <v>16</v>
      </c>
      <c r="J33" s="86" t="s">
        <v>13</v>
      </c>
      <c r="K33" s="86" t="s">
        <v>8</v>
      </c>
      <c r="L33" s="85" t="s">
        <v>291</v>
      </c>
      <c r="M33" s="90">
        <v>43983.0</v>
      </c>
      <c r="N33" s="90">
        <v>44196.0</v>
      </c>
      <c r="O33" s="91" t="s">
        <v>312</v>
      </c>
      <c r="P33" s="6"/>
      <c r="Q33" s="124" t="s">
        <v>313</v>
      </c>
      <c r="R33" s="90">
        <v>44196.0</v>
      </c>
      <c r="S33" s="86"/>
      <c r="T33" s="86"/>
      <c r="U33" s="86" t="s">
        <v>22</v>
      </c>
    </row>
    <row r="34" ht="71.25" customHeight="1">
      <c r="A34" s="124" t="s">
        <v>314</v>
      </c>
      <c r="B34" s="124">
        <v>2020.0</v>
      </c>
      <c r="C34" s="124" t="s">
        <v>286</v>
      </c>
      <c r="D34" s="85" t="s">
        <v>315</v>
      </c>
      <c r="E34" s="86" t="s">
        <v>9</v>
      </c>
      <c r="F34" s="85" t="s">
        <v>316</v>
      </c>
      <c r="G34" s="85" t="s">
        <v>317</v>
      </c>
      <c r="H34" s="85" t="s">
        <v>318</v>
      </c>
      <c r="I34" s="86" t="s">
        <v>16</v>
      </c>
      <c r="J34" s="86" t="s">
        <v>13</v>
      </c>
      <c r="K34" s="86" t="s">
        <v>8</v>
      </c>
      <c r="L34" s="85" t="s">
        <v>291</v>
      </c>
      <c r="M34" s="90">
        <v>43983.0</v>
      </c>
      <c r="N34" s="90">
        <v>44196.0</v>
      </c>
      <c r="O34" s="91" t="s">
        <v>319</v>
      </c>
      <c r="P34" s="6"/>
      <c r="Q34" s="133" t="s">
        <v>320</v>
      </c>
      <c r="R34" s="90">
        <v>44213.0</v>
      </c>
      <c r="S34" s="86" t="s">
        <v>17</v>
      </c>
      <c r="T34" s="86" t="s">
        <v>17</v>
      </c>
      <c r="U34" s="86" t="s">
        <v>22</v>
      </c>
    </row>
    <row r="35" ht="147.0" customHeight="1">
      <c r="A35" s="85" t="s">
        <v>321</v>
      </c>
      <c r="B35" s="124">
        <v>2020.0</v>
      </c>
      <c r="C35" s="124" t="s">
        <v>286</v>
      </c>
      <c r="D35" s="85" t="s">
        <v>322</v>
      </c>
      <c r="E35" s="86" t="s">
        <v>15</v>
      </c>
      <c r="F35" s="85" t="s">
        <v>323</v>
      </c>
      <c r="G35" s="85" t="s">
        <v>317</v>
      </c>
      <c r="H35" s="85" t="s">
        <v>311</v>
      </c>
      <c r="I35" s="86" t="s">
        <v>16</v>
      </c>
      <c r="J35" s="86" t="s">
        <v>13</v>
      </c>
      <c r="K35" s="86" t="s">
        <v>8</v>
      </c>
      <c r="L35" s="85" t="s">
        <v>291</v>
      </c>
      <c r="M35" s="90">
        <v>43983.0</v>
      </c>
      <c r="N35" s="90">
        <v>44196.0</v>
      </c>
      <c r="O35" s="91" t="s">
        <v>324</v>
      </c>
      <c r="P35" s="6"/>
      <c r="Q35" s="114" t="s">
        <v>325</v>
      </c>
      <c r="R35" s="134">
        <v>44196.0</v>
      </c>
      <c r="S35" s="86"/>
      <c r="T35" s="86"/>
      <c r="U35" s="86" t="s">
        <v>22</v>
      </c>
    </row>
    <row r="36" ht="203.25" customHeight="1">
      <c r="A36" s="85" t="s">
        <v>326</v>
      </c>
      <c r="B36" s="85">
        <v>2020.0</v>
      </c>
      <c r="C36" s="85" t="s">
        <v>327</v>
      </c>
      <c r="D36" s="85" t="s">
        <v>328</v>
      </c>
      <c r="E36" s="86" t="s">
        <v>9</v>
      </c>
      <c r="F36" s="85" t="s">
        <v>329</v>
      </c>
      <c r="G36" s="85" t="s">
        <v>330</v>
      </c>
      <c r="H36" s="85" t="s">
        <v>331</v>
      </c>
      <c r="I36" s="86" t="s">
        <v>16</v>
      </c>
      <c r="J36" s="86" t="s">
        <v>13</v>
      </c>
      <c r="K36" s="86" t="s">
        <v>8</v>
      </c>
      <c r="L36" s="85" t="s">
        <v>151</v>
      </c>
      <c r="M36" s="90">
        <v>44180.0</v>
      </c>
      <c r="N36" s="90">
        <v>44285.0</v>
      </c>
      <c r="O36" s="91" t="s">
        <v>332</v>
      </c>
      <c r="P36" s="92">
        <v>1.0</v>
      </c>
      <c r="Q36" s="135" t="s">
        <v>333</v>
      </c>
      <c r="R36" s="90">
        <v>44244.0</v>
      </c>
      <c r="S36" s="86" t="s">
        <v>11</v>
      </c>
      <c r="T36" s="86" t="s">
        <v>11</v>
      </c>
      <c r="U36" s="86" t="s">
        <v>22</v>
      </c>
    </row>
    <row r="37" ht="205.5" customHeight="1">
      <c r="A37" s="136" t="s">
        <v>334</v>
      </c>
      <c r="B37" s="85">
        <v>2020.0</v>
      </c>
      <c r="C37" s="85" t="s">
        <v>335</v>
      </c>
      <c r="D37" s="85" t="s">
        <v>336</v>
      </c>
      <c r="E37" s="86" t="s">
        <v>9</v>
      </c>
      <c r="F37" s="85" t="s">
        <v>337</v>
      </c>
      <c r="G37" s="85" t="s">
        <v>338</v>
      </c>
      <c r="H37" s="85" t="s">
        <v>339</v>
      </c>
      <c r="I37" s="86" t="s">
        <v>16</v>
      </c>
      <c r="J37" s="86" t="s">
        <v>13</v>
      </c>
      <c r="K37" s="86" t="s">
        <v>8</v>
      </c>
      <c r="L37" s="85" t="s">
        <v>151</v>
      </c>
      <c r="M37" s="90">
        <v>44179.0</v>
      </c>
      <c r="N37" s="90">
        <v>44316.0</v>
      </c>
      <c r="O37" s="126" t="s">
        <v>340</v>
      </c>
      <c r="P37" s="92">
        <v>0.0</v>
      </c>
      <c r="Q37" s="85" t="s">
        <v>341</v>
      </c>
      <c r="R37" s="127">
        <v>44350.0</v>
      </c>
      <c r="S37" s="86" t="s">
        <v>17</v>
      </c>
      <c r="T37" s="86" t="s">
        <v>17</v>
      </c>
      <c r="U37" s="86" t="s">
        <v>22</v>
      </c>
    </row>
    <row r="38" ht="189.0" customHeight="1">
      <c r="A38" s="136" t="s">
        <v>342</v>
      </c>
      <c r="B38" s="124">
        <v>2020.0</v>
      </c>
      <c r="C38" s="85" t="s">
        <v>335</v>
      </c>
      <c r="D38" s="85" t="s">
        <v>336</v>
      </c>
      <c r="E38" s="86" t="s">
        <v>9</v>
      </c>
      <c r="F38" s="85" t="s">
        <v>337</v>
      </c>
      <c r="G38" s="85" t="s">
        <v>338</v>
      </c>
      <c r="H38" s="85" t="s">
        <v>343</v>
      </c>
      <c r="I38" s="86" t="s">
        <v>16</v>
      </c>
      <c r="J38" s="86" t="s">
        <v>13</v>
      </c>
      <c r="K38" s="86" t="s">
        <v>8</v>
      </c>
      <c r="L38" s="85" t="s">
        <v>151</v>
      </c>
      <c r="M38" s="90">
        <v>44179.0</v>
      </c>
      <c r="N38" s="90">
        <v>44469.0</v>
      </c>
      <c r="O38" s="91" t="s">
        <v>344</v>
      </c>
      <c r="P38" s="92">
        <v>0.0</v>
      </c>
      <c r="Q38" s="85" t="s">
        <v>345</v>
      </c>
      <c r="R38" s="90">
        <v>44390.0</v>
      </c>
      <c r="S38" s="86"/>
      <c r="T38" s="86"/>
      <c r="U38" s="86" t="s">
        <v>22</v>
      </c>
    </row>
    <row r="39" ht="71.25" customHeight="1">
      <c r="A39" s="124" t="s">
        <v>346</v>
      </c>
      <c r="B39" s="124">
        <v>2021.0</v>
      </c>
      <c r="C39" s="124" t="s">
        <v>286</v>
      </c>
      <c r="D39" s="85" t="s">
        <v>315</v>
      </c>
      <c r="E39" s="86" t="s">
        <v>9</v>
      </c>
      <c r="F39" s="85" t="s">
        <v>316</v>
      </c>
      <c r="G39" s="85" t="s">
        <v>317</v>
      </c>
      <c r="H39" s="85" t="s">
        <v>347</v>
      </c>
      <c r="I39" s="86" t="s">
        <v>16</v>
      </c>
      <c r="J39" s="86" t="s">
        <v>13</v>
      </c>
      <c r="K39" s="86" t="s">
        <v>8</v>
      </c>
      <c r="L39" s="85" t="s">
        <v>291</v>
      </c>
      <c r="M39" s="90">
        <v>44239.0</v>
      </c>
      <c r="N39" s="90">
        <v>44255.0</v>
      </c>
      <c r="O39" s="91" t="s">
        <v>348</v>
      </c>
      <c r="P39" s="92">
        <v>1.0</v>
      </c>
      <c r="Q39" s="85" t="s">
        <v>349</v>
      </c>
      <c r="R39" s="90">
        <v>44239.0</v>
      </c>
      <c r="S39" s="86" t="s">
        <v>11</v>
      </c>
      <c r="T39" s="86" t="s">
        <v>11</v>
      </c>
      <c r="U39" s="86" t="s">
        <v>22</v>
      </c>
    </row>
    <row r="40" ht="259.5" customHeight="1">
      <c r="A40" s="136" t="s">
        <v>346</v>
      </c>
      <c r="B40" s="85">
        <v>2021.0</v>
      </c>
      <c r="C40" s="85" t="s">
        <v>350</v>
      </c>
      <c r="D40" s="85" t="s">
        <v>351</v>
      </c>
      <c r="E40" s="86" t="s">
        <v>9</v>
      </c>
      <c r="F40" s="85" t="s">
        <v>352</v>
      </c>
      <c r="G40" s="136" t="s">
        <v>353</v>
      </c>
      <c r="H40" s="136" t="s">
        <v>354</v>
      </c>
      <c r="I40" s="137" t="s">
        <v>16</v>
      </c>
      <c r="J40" s="137" t="s">
        <v>13</v>
      </c>
      <c r="K40" s="137" t="s">
        <v>8</v>
      </c>
      <c r="L40" s="136" t="s">
        <v>355</v>
      </c>
      <c r="M40" s="138">
        <v>44348.0</v>
      </c>
      <c r="N40" s="138">
        <v>44377.0</v>
      </c>
      <c r="O40" s="91" t="s">
        <v>356</v>
      </c>
      <c r="P40" s="92">
        <v>1.0</v>
      </c>
      <c r="Q40" s="85" t="s">
        <v>357</v>
      </c>
      <c r="R40" s="127">
        <v>44391.0</v>
      </c>
      <c r="S40" s="86" t="s">
        <v>11</v>
      </c>
      <c r="T40" s="86" t="s">
        <v>11</v>
      </c>
      <c r="U40" s="86" t="s">
        <v>22</v>
      </c>
    </row>
    <row r="41" ht="192.75" customHeight="1">
      <c r="A41" s="136" t="s">
        <v>346</v>
      </c>
      <c r="B41" s="85">
        <v>2021.0</v>
      </c>
      <c r="C41" s="85" t="s">
        <v>350</v>
      </c>
      <c r="D41" s="85" t="s">
        <v>351</v>
      </c>
      <c r="E41" s="86" t="s">
        <v>9</v>
      </c>
      <c r="F41" s="85" t="s">
        <v>352</v>
      </c>
      <c r="G41" s="136" t="s">
        <v>353</v>
      </c>
      <c r="H41" s="136" t="s">
        <v>358</v>
      </c>
      <c r="I41" s="137" t="s">
        <v>16</v>
      </c>
      <c r="J41" s="137" t="s">
        <v>13</v>
      </c>
      <c r="K41" s="137" t="s">
        <v>8</v>
      </c>
      <c r="L41" s="136" t="s">
        <v>355</v>
      </c>
      <c r="M41" s="138">
        <v>44317.0</v>
      </c>
      <c r="N41" s="138">
        <v>44545.0</v>
      </c>
      <c r="O41" s="139" t="s">
        <v>359</v>
      </c>
      <c r="P41" s="92">
        <v>0.95</v>
      </c>
      <c r="Q41" s="124" t="s">
        <v>360</v>
      </c>
      <c r="R41" s="127">
        <v>44482.0</v>
      </c>
      <c r="S41" s="86" t="s">
        <v>11</v>
      </c>
      <c r="T41" s="86" t="s">
        <v>11</v>
      </c>
      <c r="U41" s="86" t="s">
        <v>22</v>
      </c>
    </row>
    <row r="42" ht="71.25" customHeight="1">
      <c r="A42" s="85" t="s">
        <v>361</v>
      </c>
      <c r="B42" s="85">
        <v>2021.0</v>
      </c>
      <c r="C42" s="85" t="s">
        <v>362</v>
      </c>
      <c r="D42" s="85" t="s">
        <v>363</v>
      </c>
      <c r="E42" s="86" t="s">
        <v>9</v>
      </c>
      <c r="F42" s="85" t="s">
        <v>364</v>
      </c>
      <c r="G42" s="85" t="s">
        <v>365</v>
      </c>
      <c r="H42" s="85" t="s">
        <v>366</v>
      </c>
      <c r="I42" s="86" t="s">
        <v>16</v>
      </c>
      <c r="J42" s="86" t="s">
        <v>13</v>
      </c>
      <c r="K42" s="86" t="s">
        <v>8</v>
      </c>
      <c r="L42" s="85" t="s">
        <v>367</v>
      </c>
      <c r="M42" s="90">
        <v>44317.0</v>
      </c>
      <c r="N42" s="90">
        <v>44530.0</v>
      </c>
      <c r="O42" s="91" t="s">
        <v>368</v>
      </c>
      <c r="P42" s="92">
        <v>1.0</v>
      </c>
      <c r="Q42" s="85" t="s">
        <v>369</v>
      </c>
      <c r="R42" s="127">
        <v>44482.0</v>
      </c>
      <c r="S42" s="86" t="s">
        <v>11</v>
      </c>
      <c r="T42" s="86" t="s">
        <v>11</v>
      </c>
      <c r="U42" s="86" t="s">
        <v>22</v>
      </c>
    </row>
    <row r="43" ht="71.25" customHeight="1">
      <c r="A43" s="85" t="s">
        <v>361</v>
      </c>
      <c r="B43" s="85">
        <v>2021.0</v>
      </c>
      <c r="C43" s="85" t="s">
        <v>362</v>
      </c>
      <c r="D43" s="85" t="s">
        <v>370</v>
      </c>
      <c r="E43" s="86" t="s">
        <v>9</v>
      </c>
      <c r="F43" s="85" t="s">
        <v>364</v>
      </c>
      <c r="G43" s="85" t="s">
        <v>371</v>
      </c>
      <c r="H43" s="85" t="s">
        <v>372</v>
      </c>
      <c r="I43" s="86" t="s">
        <v>16</v>
      </c>
      <c r="J43" s="86" t="s">
        <v>13</v>
      </c>
      <c r="K43" s="86" t="s">
        <v>8</v>
      </c>
      <c r="L43" s="85" t="s">
        <v>373</v>
      </c>
      <c r="M43" s="90">
        <v>44317.0</v>
      </c>
      <c r="N43" s="90">
        <v>44530.0</v>
      </c>
      <c r="O43" s="91" t="s">
        <v>374</v>
      </c>
      <c r="P43" s="92">
        <v>1.0</v>
      </c>
      <c r="Q43" s="85" t="s">
        <v>375</v>
      </c>
      <c r="R43" s="127">
        <v>44482.0</v>
      </c>
      <c r="S43" s="86" t="s">
        <v>11</v>
      </c>
      <c r="T43" s="86" t="s">
        <v>11</v>
      </c>
      <c r="U43" s="86" t="s">
        <v>22</v>
      </c>
    </row>
    <row r="44" ht="71.25" customHeight="1">
      <c r="A44" s="8" t="s">
        <v>376</v>
      </c>
      <c r="B44" s="85">
        <v>2021.0</v>
      </c>
      <c r="C44" s="124" t="s">
        <v>377</v>
      </c>
      <c r="D44" s="85" t="s">
        <v>378</v>
      </c>
      <c r="E44" s="86" t="s">
        <v>15</v>
      </c>
      <c r="F44" s="85" t="s">
        <v>379</v>
      </c>
      <c r="G44" s="85" t="s">
        <v>380</v>
      </c>
      <c r="H44" s="85" t="s">
        <v>381</v>
      </c>
      <c r="I44" s="86" t="s">
        <v>16</v>
      </c>
      <c r="J44" s="86" t="s">
        <v>13</v>
      </c>
      <c r="K44" s="86" t="s">
        <v>8</v>
      </c>
      <c r="L44" s="85" t="s">
        <v>382</v>
      </c>
      <c r="M44" s="90">
        <v>44494.0</v>
      </c>
      <c r="N44" s="90">
        <v>44561.0</v>
      </c>
      <c r="O44" s="91" t="s">
        <v>383</v>
      </c>
      <c r="P44" s="92">
        <v>1.0</v>
      </c>
      <c r="Q44" s="85" t="s">
        <v>384</v>
      </c>
      <c r="R44" s="127">
        <v>44567.0</v>
      </c>
      <c r="S44" s="86" t="s">
        <v>11</v>
      </c>
      <c r="T44" s="86" t="s">
        <v>11</v>
      </c>
      <c r="U44" s="86" t="s">
        <v>22</v>
      </c>
    </row>
    <row r="45" ht="71.25" customHeight="1">
      <c r="A45" s="124"/>
      <c r="B45" s="124"/>
      <c r="C45" s="124"/>
      <c r="D45" s="124"/>
      <c r="E45" s="125"/>
      <c r="F45" s="124"/>
      <c r="G45" s="85"/>
      <c r="H45" s="85"/>
      <c r="I45" s="125"/>
      <c r="J45" s="125"/>
      <c r="K45" s="125"/>
      <c r="L45" s="125"/>
      <c r="M45" s="140"/>
      <c r="N45" s="140"/>
      <c r="O45" s="128"/>
      <c r="P45" s="6"/>
      <c r="Q45" s="119"/>
      <c r="R45" s="89"/>
      <c r="S45" s="86"/>
      <c r="T45" s="86"/>
      <c r="U45" s="86"/>
    </row>
    <row r="46" ht="12.75" customHeight="1">
      <c r="A46" s="141"/>
      <c r="B46" s="141"/>
      <c r="C46" s="141"/>
      <c r="D46" s="141"/>
      <c r="E46" s="142"/>
      <c r="F46" s="141"/>
      <c r="G46" s="141"/>
      <c r="H46" s="141"/>
      <c r="I46" s="141"/>
      <c r="J46" s="141"/>
      <c r="K46" s="141"/>
      <c r="L46" s="141"/>
      <c r="M46" s="143"/>
      <c r="N46" s="144"/>
      <c r="O46" s="141"/>
      <c r="P46" s="145"/>
      <c r="Q46" s="141"/>
      <c r="R46" s="143"/>
      <c r="S46" s="141"/>
      <c r="T46" s="141"/>
      <c r="U46" s="141"/>
    </row>
    <row r="47" ht="12.75" customHeight="1">
      <c r="A47" s="141"/>
      <c r="B47" s="141"/>
      <c r="C47" s="141"/>
      <c r="D47" s="141"/>
      <c r="E47" s="142"/>
      <c r="F47" s="141"/>
      <c r="G47" s="141"/>
      <c r="H47" s="141"/>
      <c r="I47" s="141"/>
      <c r="J47" s="141"/>
      <c r="K47" s="141"/>
      <c r="L47" s="141"/>
      <c r="M47" s="143"/>
      <c r="N47" s="144"/>
      <c r="O47" s="141"/>
      <c r="P47" s="145"/>
      <c r="Q47" s="141"/>
      <c r="R47" s="143"/>
      <c r="S47" s="141"/>
      <c r="T47" s="141"/>
      <c r="U47" s="141"/>
    </row>
    <row r="48" ht="12.75" customHeight="1">
      <c r="A48" s="141"/>
      <c r="B48" s="141"/>
      <c r="C48" s="141"/>
      <c r="D48" s="141"/>
      <c r="E48" s="142"/>
      <c r="F48" s="141"/>
      <c r="G48" s="141"/>
      <c r="H48" s="141"/>
      <c r="I48" s="141"/>
      <c r="J48" s="141"/>
      <c r="K48" s="141"/>
      <c r="L48" s="141"/>
      <c r="M48" s="143"/>
      <c r="N48" s="144"/>
      <c r="O48" s="141"/>
      <c r="P48" s="145"/>
      <c r="Q48" s="141"/>
      <c r="R48" s="143"/>
      <c r="S48" s="141"/>
      <c r="T48" s="141"/>
      <c r="U48" s="141"/>
    </row>
    <row r="49" ht="12.75" customHeight="1">
      <c r="A49" s="141"/>
      <c r="B49" s="141"/>
      <c r="C49" s="141"/>
      <c r="D49" s="141"/>
      <c r="E49" s="142"/>
      <c r="F49" s="141"/>
      <c r="G49" s="141"/>
      <c r="H49" s="141"/>
      <c r="I49" s="141"/>
      <c r="J49" s="141"/>
      <c r="K49" s="141"/>
      <c r="L49" s="141"/>
      <c r="M49" s="143"/>
      <c r="N49" s="144"/>
      <c r="O49" s="141"/>
      <c r="P49" s="145"/>
      <c r="Q49" s="141"/>
      <c r="R49" s="143"/>
      <c r="S49" s="141"/>
      <c r="T49" s="141"/>
      <c r="U49" s="141"/>
    </row>
    <row r="50" ht="12.75" customHeight="1">
      <c r="A50" s="141"/>
      <c r="B50" s="141"/>
      <c r="C50" s="141"/>
      <c r="D50" s="141"/>
      <c r="E50" s="142"/>
      <c r="F50" s="141"/>
      <c r="G50" s="141"/>
      <c r="H50" s="141"/>
      <c r="I50" s="141"/>
      <c r="J50" s="141"/>
      <c r="K50" s="141"/>
      <c r="L50" s="141"/>
      <c r="M50" s="143"/>
      <c r="N50" s="144"/>
      <c r="O50" s="141"/>
      <c r="P50" s="145"/>
      <c r="Q50" s="141"/>
      <c r="R50" s="143"/>
      <c r="S50" s="141"/>
      <c r="T50" s="141"/>
      <c r="U50" s="141"/>
    </row>
    <row r="51" ht="12.75" customHeight="1">
      <c r="A51" s="141"/>
      <c r="B51" s="141"/>
      <c r="C51" s="141"/>
      <c r="D51" s="141"/>
      <c r="E51" s="142"/>
      <c r="F51" s="141"/>
      <c r="G51" s="141"/>
      <c r="H51" s="141"/>
      <c r="I51" s="141"/>
      <c r="J51" s="141"/>
      <c r="K51" s="141"/>
      <c r="L51" s="141"/>
      <c r="M51" s="143"/>
      <c r="N51" s="144"/>
      <c r="O51" s="141"/>
      <c r="P51" s="145"/>
      <c r="Q51" s="141"/>
      <c r="R51" s="143"/>
      <c r="S51" s="141"/>
      <c r="T51" s="141"/>
      <c r="U51" s="141"/>
    </row>
    <row r="52" ht="12.75" customHeight="1">
      <c r="A52" s="141"/>
      <c r="B52" s="141"/>
      <c r="C52" s="141"/>
      <c r="D52" s="141"/>
      <c r="E52" s="142"/>
      <c r="F52" s="141"/>
      <c r="G52" s="141"/>
      <c r="H52" s="141"/>
      <c r="I52" s="141"/>
      <c r="J52" s="141"/>
      <c r="K52" s="141"/>
      <c r="L52" s="141"/>
      <c r="M52" s="143"/>
      <c r="N52" s="144"/>
      <c r="O52" s="141"/>
      <c r="P52" s="145"/>
      <c r="Q52" s="141"/>
      <c r="R52" s="143"/>
      <c r="S52" s="141"/>
      <c r="T52" s="141"/>
      <c r="U52" s="141"/>
    </row>
    <row r="53" ht="12.75" customHeight="1">
      <c r="A53" s="141"/>
      <c r="B53" s="141"/>
      <c r="C53" s="141"/>
      <c r="D53" s="141"/>
      <c r="E53" s="142"/>
      <c r="F53" s="141"/>
      <c r="G53" s="141"/>
      <c r="H53" s="141"/>
      <c r="I53" s="141"/>
      <c r="J53" s="141"/>
      <c r="K53" s="141"/>
      <c r="L53" s="141"/>
      <c r="M53" s="143"/>
      <c r="N53" s="144"/>
      <c r="O53" s="141"/>
      <c r="P53" s="145"/>
      <c r="Q53" s="141"/>
      <c r="R53" s="143"/>
      <c r="S53" s="141"/>
      <c r="T53" s="141"/>
      <c r="U53" s="141"/>
    </row>
    <row r="54" ht="12.75" customHeight="1">
      <c r="A54" s="141"/>
      <c r="B54" s="141"/>
      <c r="C54" s="141"/>
      <c r="D54" s="141"/>
      <c r="E54" s="142"/>
      <c r="F54" s="141"/>
      <c r="G54" s="141"/>
      <c r="H54" s="141"/>
      <c r="I54" s="141"/>
      <c r="J54" s="141"/>
      <c r="K54" s="141"/>
      <c r="L54" s="141"/>
      <c r="M54" s="143"/>
      <c r="N54" s="144"/>
      <c r="O54" s="141"/>
      <c r="P54" s="145"/>
      <c r="Q54" s="141"/>
      <c r="R54" s="143"/>
      <c r="S54" s="141"/>
      <c r="T54" s="141"/>
      <c r="U54" s="141"/>
    </row>
    <row r="55" ht="12.75" customHeight="1">
      <c r="A55" s="141"/>
      <c r="B55" s="141"/>
      <c r="C55" s="141"/>
      <c r="D55" s="141"/>
      <c r="E55" s="142"/>
      <c r="F55" s="141"/>
      <c r="G55" s="141"/>
      <c r="H55" s="141"/>
      <c r="I55" s="141"/>
      <c r="J55" s="141"/>
      <c r="K55" s="141"/>
      <c r="L55" s="141"/>
      <c r="M55" s="143"/>
      <c r="N55" s="144"/>
      <c r="O55" s="141"/>
      <c r="P55" s="145"/>
      <c r="Q55" s="141"/>
      <c r="R55" s="143"/>
      <c r="S55" s="141"/>
      <c r="T55" s="141"/>
      <c r="U55" s="141"/>
    </row>
    <row r="56" ht="12.75" customHeight="1">
      <c r="A56" s="141"/>
      <c r="B56" s="141"/>
      <c r="C56" s="141"/>
      <c r="D56" s="141"/>
      <c r="E56" s="142"/>
      <c r="F56" s="141"/>
      <c r="G56" s="141"/>
      <c r="H56" s="141"/>
      <c r="I56" s="141"/>
      <c r="J56" s="141"/>
      <c r="K56" s="141"/>
      <c r="L56" s="141"/>
      <c r="M56" s="143"/>
      <c r="N56" s="144"/>
      <c r="O56" s="141"/>
      <c r="P56" s="145"/>
      <c r="Q56" s="141"/>
      <c r="R56" s="143"/>
      <c r="S56" s="141"/>
      <c r="T56" s="141"/>
      <c r="U56" s="141"/>
    </row>
    <row r="57" ht="12.75" customHeight="1">
      <c r="A57" s="141"/>
      <c r="B57" s="141"/>
      <c r="C57" s="141"/>
      <c r="D57" s="141"/>
      <c r="E57" s="142"/>
      <c r="F57" s="141"/>
      <c r="G57" s="141"/>
      <c r="H57" s="141"/>
      <c r="I57" s="141"/>
      <c r="J57" s="141"/>
      <c r="K57" s="141"/>
      <c r="L57" s="141"/>
      <c r="M57" s="143"/>
      <c r="N57" s="144"/>
      <c r="O57" s="141"/>
      <c r="P57" s="145"/>
      <c r="Q57" s="141"/>
      <c r="R57" s="143"/>
      <c r="S57" s="141"/>
      <c r="T57" s="141"/>
      <c r="U57" s="141"/>
    </row>
    <row r="58" ht="12.75" customHeight="1">
      <c r="A58" s="141"/>
      <c r="B58" s="141"/>
      <c r="C58" s="141"/>
      <c r="D58" s="141"/>
      <c r="E58" s="142"/>
      <c r="F58" s="141"/>
      <c r="G58" s="141"/>
      <c r="H58" s="141"/>
      <c r="I58" s="141"/>
      <c r="J58" s="141"/>
      <c r="K58" s="141"/>
      <c r="L58" s="141"/>
      <c r="M58" s="143"/>
      <c r="N58" s="144"/>
      <c r="O58" s="141"/>
      <c r="P58" s="145"/>
      <c r="Q58" s="141"/>
      <c r="R58" s="143"/>
      <c r="S58" s="141"/>
      <c r="T58" s="141"/>
      <c r="U58" s="141"/>
    </row>
    <row r="59" ht="12.75" customHeight="1">
      <c r="A59" s="141"/>
      <c r="B59" s="141"/>
      <c r="C59" s="141"/>
      <c r="D59" s="141"/>
      <c r="E59" s="142"/>
      <c r="F59" s="141"/>
      <c r="G59" s="141"/>
      <c r="H59" s="141"/>
      <c r="I59" s="141"/>
      <c r="J59" s="141"/>
      <c r="K59" s="141"/>
      <c r="L59" s="141"/>
      <c r="M59" s="143"/>
      <c r="N59" s="144"/>
      <c r="O59" s="141"/>
      <c r="P59" s="145"/>
      <c r="Q59" s="141"/>
      <c r="R59" s="143"/>
      <c r="S59" s="141"/>
      <c r="T59" s="141"/>
      <c r="U59" s="141"/>
    </row>
    <row r="60" ht="12.75" customHeight="1">
      <c r="A60" s="141"/>
      <c r="B60" s="141"/>
      <c r="C60" s="141"/>
      <c r="D60" s="141"/>
      <c r="E60" s="142"/>
      <c r="F60" s="141"/>
      <c r="G60" s="141"/>
      <c r="H60" s="141"/>
      <c r="I60" s="141"/>
      <c r="J60" s="141"/>
      <c r="K60" s="141"/>
      <c r="L60" s="141"/>
      <c r="M60" s="143"/>
      <c r="N60" s="144"/>
      <c r="O60" s="141"/>
      <c r="P60" s="145"/>
      <c r="Q60" s="141"/>
      <c r="R60" s="143"/>
      <c r="S60" s="141"/>
      <c r="T60" s="141"/>
      <c r="U60" s="141"/>
    </row>
    <row r="61" ht="12.75" customHeight="1">
      <c r="A61" s="141"/>
      <c r="B61" s="141"/>
      <c r="C61" s="141"/>
      <c r="D61" s="141"/>
      <c r="E61" s="142"/>
      <c r="F61" s="141"/>
      <c r="G61" s="141"/>
      <c r="H61" s="141"/>
      <c r="I61" s="141"/>
      <c r="J61" s="141"/>
      <c r="K61" s="141"/>
      <c r="L61" s="141"/>
      <c r="M61" s="143"/>
      <c r="N61" s="144"/>
      <c r="O61" s="141"/>
      <c r="P61" s="145"/>
      <c r="Q61" s="141"/>
      <c r="R61" s="143"/>
      <c r="S61" s="141"/>
      <c r="T61" s="141"/>
      <c r="U61" s="141"/>
    </row>
    <row r="62" ht="12.75" customHeight="1">
      <c r="A62" s="141"/>
      <c r="B62" s="141"/>
      <c r="C62" s="141"/>
      <c r="D62" s="141"/>
      <c r="E62" s="142"/>
      <c r="F62" s="141"/>
      <c r="G62" s="141"/>
      <c r="H62" s="141"/>
      <c r="I62" s="141"/>
      <c r="J62" s="141"/>
      <c r="K62" s="141"/>
      <c r="L62" s="141"/>
      <c r="M62" s="143"/>
      <c r="N62" s="144"/>
      <c r="O62" s="141"/>
      <c r="P62" s="145"/>
      <c r="Q62" s="141"/>
      <c r="R62" s="143"/>
      <c r="S62" s="141"/>
      <c r="T62" s="141"/>
      <c r="U62" s="141"/>
    </row>
    <row r="63" ht="12.75" customHeight="1">
      <c r="A63" s="141"/>
      <c r="B63" s="141"/>
      <c r="C63" s="141"/>
      <c r="D63" s="141"/>
      <c r="E63" s="142"/>
      <c r="F63" s="141"/>
      <c r="G63" s="141"/>
      <c r="H63" s="141"/>
      <c r="I63" s="141"/>
      <c r="J63" s="141"/>
      <c r="K63" s="141"/>
      <c r="L63" s="141"/>
      <c r="M63" s="143"/>
      <c r="N63" s="144"/>
      <c r="O63" s="141"/>
      <c r="P63" s="145"/>
      <c r="Q63" s="141"/>
      <c r="R63" s="143"/>
      <c r="S63" s="141"/>
      <c r="T63" s="141"/>
      <c r="U63" s="141"/>
    </row>
    <row r="64" ht="12.75" customHeight="1">
      <c r="A64" s="141"/>
      <c r="B64" s="141"/>
      <c r="C64" s="141"/>
      <c r="D64" s="141"/>
      <c r="E64" s="142"/>
      <c r="F64" s="141"/>
      <c r="G64" s="141"/>
      <c r="H64" s="141"/>
      <c r="I64" s="141"/>
      <c r="J64" s="141"/>
      <c r="K64" s="141"/>
      <c r="L64" s="141"/>
      <c r="M64" s="143"/>
      <c r="N64" s="144"/>
      <c r="O64" s="141"/>
      <c r="P64" s="145"/>
      <c r="Q64" s="141"/>
      <c r="R64" s="143"/>
      <c r="S64" s="141"/>
      <c r="T64" s="141"/>
      <c r="U64" s="141"/>
    </row>
    <row r="65" ht="12.75" customHeight="1">
      <c r="A65" s="141"/>
      <c r="B65" s="141"/>
      <c r="C65" s="141"/>
      <c r="D65" s="141"/>
      <c r="E65" s="142"/>
      <c r="F65" s="141"/>
      <c r="G65" s="141"/>
      <c r="H65" s="141"/>
      <c r="I65" s="141"/>
      <c r="J65" s="141"/>
      <c r="K65" s="141"/>
      <c r="L65" s="141"/>
      <c r="M65" s="143"/>
      <c r="N65" s="144"/>
      <c r="O65" s="141"/>
      <c r="P65" s="145"/>
      <c r="Q65" s="141"/>
      <c r="R65" s="143"/>
      <c r="S65" s="141"/>
      <c r="T65" s="141"/>
      <c r="U65" s="141"/>
    </row>
    <row r="66" ht="12.75" customHeight="1">
      <c r="A66" s="141"/>
      <c r="B66" s="141"/>
      <c r="C66" s="141"/>
      <c r="D66" s="141"/>
      <c r="E66" s="142"/>
      <c r="F66" s="141"/>
      <c r="G66" s="141"/>
      <c r="H66" s="141"/>
      <c r="I66" s="141"/>
      <c r="J66" s="141"/>
      <c r="K66" s="141"/>
      <c r="L66" s="141"/>
      <c r="M66" s="143"/>
      <c r="N66" s="144"/>
      <c r="O66" s="141"/>
      <c r="P66" s="145"/>
      <c r="Q66" s="141"/>
      <c r="R66" s="143"/>
      <c r="S66" s="141"/>
      <c r="T66" s="141"/>
      <c r="U66" s="141"/>
    </row>
    <row r="67" ht="12.75" customHeight="1">
      <c r="A67" s="141"/>
      <c r="B67" s="141"/>
      <c r="C67" s="141"/>
      <c r="D67" s="141"/>
      <c r="E67" s="142"/>
      <c r="F67" s="141"/>
      <c r="G67" s="141"/>
      <c r="H67" s="141"/>
      <c r="I67" s="141"/>
      <c r="J67" s="141"/>
      <c r="K67" s="141"/>
      <c r="L67" s="141"/>
      <c r="M67" s="143"/>
      <c r="N67" s="144"/>
      <c r="O67" s="141"/>
      <c r="P67" s="145"/>
      <c r="Q67" s="141"/>
      <c r="R67" s="143"/>
      <c r="S67" s="141"/>
      <c r="T67" s="141"/>
      <c r="U67" s="141"/>
    </row>
    <row r="68" ht="12.75" customHeight="1">
      <c r="A68" s="141"/>
      <c r="B68" s="141"/>
      <c r="C68" s="141"/>
      <c r="D68" s="141"/>
      <c r="E68" s="142"/>
      <c r="F68" s="141"/>
      <c r="G68" s="141"/>
      <c r="H68" s="141"/>
      <c r="I68" s="141"/>
      <c r="J68" s="141"/>
      <c r="K68" s="141"/>
      <c r="L68" s="141"/>
      <c r="M68" s="143"/>
      <c r="N68" s="144"/>
      <c r="O68" s="141"/>
      <c r="P68" s="145"/>
      <c r="Q68" s="141"/>
      <c r="R68" s="143"/>
      <c r="S68" s="141"/>
      <c r="T68" s="141"/>
      <c r="U68" s="141"/>
    </row>
    <row r="69" ht="12.75" customHeight="1">
      <c r="A69" s="141"/>
      <c r="B69" s="141"/>
      <c r="C69" s="141"/>
      <c r="D69" s="141"/>
      <c r="E69" s="142"/>
      <c r="F69" s="141"/>
      <c r="G69" s="141"/>
      <c r="H69" s="141"/>
      <c r="I69" s="141"/>
      <c r="J69" s="141"/>
      <c r="K69" s="141"/>
      <c r="L69" s="141"/>
      <c r="M69" s="143"/>
      <c r="N69" s="144"/>
      <c r="O69" s="141"/>
      <c r="P69" s="145"/>
      <c r="Q69" s="141"/>
      <c r="R69" s="143"/>
      <c r="S69" s="141"/>
      <c r="T69" s="141"/>
      <c r="U69" s="141"/>
    </row>
    <row r="70" ht="12.75" customHeight="1">
      <c r="A70" s="141"/>
      <c r="B70" s="141"/>
      <c r="C70" s="141"/>
      <c r="D70" s="141"/>
      <c r="E70" s="142"/>
      <c r="F70" s="141"/>
      <c r="G70" s="141"/>
      <c r="H70" s="141"/>
      <c r="I70" s="141"/>
      <c r="J70" s="141"/>
      <c r="K70" s="141"/>
      <c r="L70" s="141"/>
      <c r="M70" s="143"/>
      <c r="N70" s="144"/>
      <c r="O70" s="141"/>
      <c r="P70" s="145"/>
      <c r="Q70" s="141"/>
      <c r="R70" s="143"/>
      <c r="S70" s="141"/>
      <c r="T70" s="141"/>
      <c r="U70" s="141"/>
    </row>
    <row r="71" ht="12.75" customHeight="1">
      <c r="A71" s="141"/>
      <c r="B71" s="141"/>
      <c r="C71" s="141"/>
      <c r="D71" s="141"/>
      <c r="E71" s="142"/>
      <c r="F71" s="141"/>
      <c r="G71" s="141"/>
      <c r="H71" s="141"/>
      <c r="I71" s="141"/>
      <c r="J71" s="141"/>
      <c r="K71" s="141"/>
      <c r="L71" s="141"/>
      <c r="M71" s="143"/>
      <c r="N71" s="144"/>
      <c r="O71" s="141"/>
      <c r="P71" s="145"/>
      <c r="Q71" s="141"/>
      <c r="R71" s="143"/>
      <c r="S71" s="141"/>
      <c r="T71" s="141"/>
      <c r="U71" s="141"/>
    </row>
    <row r="72" ht="12.75" customHeight="1">
      <c r="A72" s="141"/>
      <c r="B72" s="141"/>
      <c r="C72" s="141"/>
      <c r="D72" s="141"/>
      <c r="E72" s="142"/>
      <c r="F72" s="141"/>
      <c r="G72" s="141"/>
      <c r="H72" s="141"/>
      <c r="I72" s="141"/>
      <c r="J72" s="141"/>
      <c r="K72" s="141"/>
      <c r="L72" s="141"/>
      <c r="M72" s="143"/>
      <c r="N72" s="144"/>
      <c r="O72" s="141"/>
      <c r="P72" s="145"/>
      <c r="Q72" s="141"/>
      <c r="R72" s="143"/>
      <c r="S72" s="141"/>
      <c r="T72" s="141"/>
      <c r="U72" s="141"/>
    </row>
    <row r="73" ht="12.75" customHeight="1">
      <c r="A73" s="141"/>
      <c r="B73" s="141"/>
      <c r="C73" s="141"/>
      <c r="D73" s="141"/>
      <c r="E73" s="142"/>
      <c r="F73" s="141"/>
      <c r="G73" s="141"/>
      <c r="H73" s="141"/>
      <c r="I73" s="141"/>
      <c r="J73" s="141"/>
      <c r="K73" s="141"/>
      <c r="L73" s="141"/>
      <c r="M73" s="143"/>
      <c r="N73" s="144"/>
      <c r="O73" s="141"/>
      <c r="P73" s="145"/>
      <c r="Q73" s="141"/>
      <c r="R73" s="143"/>
      <c r="S73" s="141"/>
      <c r="T73" s="141"/>
      <c r="U73" s="141"/>
    </row>
    <row r="74" ht="12.75" customHeight="1">
      <c r="A74" s="141"/>
      <c r="B74" s="141"/>
      <c r="C74" s="141"/>
      <c r="D74" s="141"/>
      <c r="E74" s="142"/>
      <c r="F74" s="141"/>
      <c r="G74" s="141"/>
      <c r="H74" s="141"/>
      <c r="I74" s="141"/>
      <c r="J74" s="141"/>
      <c r="K74" s="141"/>
      <c r="L74" s="141"/>
      <c r="M74" s="143"/>
      <c r="N74" s="144"/>
      <c r="O74" s="141"/>
      <c r="P74" s="145"/>
      <c r="Q74" s="141"/>
      <c r="R74" s="143"/>
      <c r="S74" s="141"/>
      <c r="T74" s="141"/>
      <c r="U74" s="141"/>
    </row>
    <row r="75" ht="12.75" customHeight="1">
      <c r="A75" s="141"/>
      <c r="B75" s="141"/>
      <c r="C75" s="141"/>
      <c r="D75" s="141"/>
      <c r="E75" s="142"/>
      <c r="F75" s="141"/>
      <c r="G75" s="141"/>
      <c r="H75" s="141"/>
      <c r="I75" s="141"/>
      <c r="J75" s="141"/>
      <c r="K75" s="141"/>
      <c r="L75" s="141"/>
      <c r="M75" s="143"/>
      <c r="N75" s="144"/>
      <c r="O75" s="141"/>
      <c r="P75" s="145"/>
      <c r="Q75" s="141"/>
      <c r="R75" s="143"/>
      <c r="S75" s="141"/>
      <c r="T75" s="141"/>
      <c r="U75" s="141"/>
    </row>
    <row r="76" ht="12.75" customHeight="1">
      <c r="A76" s="141"/>
      <c r="B76" s="141"/>
      <c r="C76" s="141"/>
      <c r="D76" s="141"/>
      <c r="E76" s="142"/>
      <c r="F76" s="141"/>
      <c r="G76" s="141"/>
      <c r="H76" s="141"/>
      <c r="I76" s="141"/>
      <c r="J76" s="141"/>
      <c r="K76" s="141"/>
      <c r="L76" s="141"/>
      <c r="M76" s="143"/>
      <c r="N76" s="144"/>
      <c r="O76" s="141"/>
      <c r="P76" s="145"/>
      <c r="Q76" s="141"/>
      <c r="R76" s="143"/>
      <c r="S76" s="141"/>
      <c r="T76" s="141"/>
      <c r="U76" s="141"/>
    </row>
    <row r="77" ht="12.75" customHeight="1">
      <c r="A77" s="141"/>
      <c r="B77" s="141"/>
      <c r="C77" s="141"/>
      <c r="D77" s="141"/>
      <c r="E77" s="142"/>
      <c r="F77" s="141"/>
      <c r="G77" s="141"/>
      <c r="H77" s="141"/>
      <c r="I77" s="141"/>
      <c r="J77" s="141"/>
      <c r="K77" s="141"/>
      <c r="L77" s="141"/>
      <c r="M77" s="143"/>
      <c r="N77" s="144"/>
      <c r="O77" s="141"/>
      <c r="P77" s="145"/>
      <c r="Q77" s="141"/>
      <c r="R77" s="143"/>
      <c r="S77" s="141"/>
      <c r="T77" s="141"/>
      <c r="U77" s="141"/>
    </row>
    <row r="78" ht="12.75" customHeight="1">
      <c r="A78" s="141"/>
      <c r="B78" s="141"/>
      <c r="C78" s="141"/>
      <c r="D78" s="141"/>
      <c r="E78" s="142"/>
      <c r="F78" s="141"/>
      <c r="G78" s="141"/>
      <c r="H78" s="141"/>
      <c r="I78" s="141"/>
      <c r="J78" s="141"/>
      <c r="K78" s="141"/>
      <c r="L78" s="141"/>
      <c r="M78" s="143"/>
      <c r="N78" s="144"/>
      <c r="O78" s="141"/>
      <c r="P78" s="145"/>
      <c r="Q78" s="141"/>
      <c r="R78" s="143"/>
      <c r="S78" s="141"/>
      <c r="T78" s="141"/>
      <c r="U78" s="141"/>
    </row>
    <row r="79" ht="12.75" customHeight="1">
      <c r="A79" s="141"/>
      <c r="B79" s="141"/>
      <c r="C79" s="141"/>
      <c r="D79" s="141"/>
      <c r="E79" s="142"/>
      <c r="F79" s="141"/>
      <c r="G79" s="141"/>
      <c r="H79" s="141"/>
      <c r="I79" s="141"/>
      <c r="J79" s="141"/>
      <c r="K79" s="141"/>
      <c r="L79" s="141"/>
      <c r="M79" s="143"/>
      <c r="N79" s="144"/>
      <c r="O79" s="141"/>
      <c r="P79" s="145"/>
      <c r="Q79" s="141"/>
      <c r="R79" s="143"/>
      <c r="S79" s="141"/>
      <c r="T79" s="141"/>
      <c r="U79" s="141"/>
    </row>
    <row r="80" ht="12.75" customHeight="1">
      <c r="A80" s="141"/>
      <c r="B80" s="141"/>
      <c r="C80" s="141"/>
      <c r="D80" s="141"/>
      <c r="E80" s="142"/>
      <c r="F80" s="141"/>
      <c r="G80" s="141"/>
      <c r="H80" s="141"/>
      <c r="I80" s="141"/>
      <c r="J80" s="141"/>
      <c r="K80" s="141"/>
      <c r="L80" s="141"/>
      <c r="M80" s="143"/>
      <c r="N80" s="144"/>
      <c r="O80" s="141"/>
      <c r="P80" s="145"/>
      <c r="Q80" s="141"/>
      <c r="R80" s="143"/>
      <c r="S80" s="141"/>
      <c r="T80" s="141"/>
      <c r="U80" s="141"/>
    </row>
    <row r="81" ht="12.75" customHeight="1">
      <c r="A81" s="141"/>
      <c r="B81" s="141"/>
      <c r="C81" s="141"/>
      <c r="D81" s="141"/>
      <c r="E81" s="142"/>
      <c r="F81" s="141"/>
      <c r="G81" s="141"/>
      <c r="H81" s="141"/>
      <c r="I81" s="141"/>
      <c r="J81" s="141"/>
      <c r="K81" s="141"/>
      <c r="L81" s="141"/>
      <c r="M81" s="143"/>
      <c r="N81" s="144"/>
      <c r="O81" s="141"/>
      <c r="P81" s="145"/>
      <c r="Q81" s="141"/>
      <c r="R81" s="143"/>
      <c r="S81" s="141"/>
      <c r="T81" s="141"/>
      <c r="U81" s="141"/>
    </row>
    <row r="82" ht="12.75" customHeight="1">
      <c r="A82" s="141"/>
      <c r="B82" s="141"/>
      <c r="C82" s="141"/>
      <c r="D82" s="141"/>
      <c r="E82" s="142"/>
      <c r="F82" s="141"/>
      <c r="G82" s="141"/>
      <c r="H82" s="141"/>
      <c r="I82" s="141"/>
      <c r="J82" s="141"/>
      <c r="K82" s="141"/>
      <c r="L82" s="141"/>
      <c r="M82" s="143"/>
      <c r="N82" s="144"/>
      <c r="O82" s="141"/>
      <c r="P82" s="145"/>
      <c r="Q82" s="141"/>
      <c r="R82" s="143"/>
      <c r="S82" s="141"/>
      <c r="T82" s="141"/>
      <c r="U82" s="141"/>
    </row>
    <row r="83" ht="12.75" customHeight="1">
      <c r="A83" s="141"/>
      <c r="B83" s="141"/>
      <c r="C83" s="141"/>
      <c r="D83" s="141"/>
      <c r="E83" s="142"/>
      <c r="F83" s="141"/>
      <c r="G83" s="141"/>
      <c r="H83" s="141"/>
      <c r="I83" s="141"/>
      <c r="J83" s="141"/>
      <c r="K83" s="141"/>
      <c r="L83" s="141"/>
      <c r="M83" s="143"/>
      <c r="N83" s="144"/>
      <c r="O83" s="141"/>
      <c r="P83" s="145"/>
      <c r="Q83" s="141"/>
      <c r="R83" s="143"/>
      <c r="S83" s="141"/>
      <c r="T83" s="141"/>
      <c r="U83" s="141"/>
    </row>
    <row r="84" ht="12.75" customHeight="1">
      <c r="A84" s="141"/>
      <c r="B84" s="141"/>
      <c r="C84" s="141"/>
      <c r="D84" s="141"/>
      <c r="E84" s="142"/>
      <c r="F84" s="141"/>
      <c r="G84" s="141"/>
      <c r="H84" s="141"/>
      <c r="I84" s="141"/>
      <c r="J84" s="141"/>
      <c r="K84" s="141"/>
      <c r="L84" s="141"/>
      <c r="M84" s="143"/>
      <c r="N84" s="144"/>
      <c r="O84" s="141"/>
      <c r="P84" s="145"/>
      <c r="Q84" s="141"/>
      <c r="R84" s="143"/>
      <c r="S84" s="141"/>
      <c r="T84" s="141"/>
      <c r="U84" s="141"/>
    </row>
    <row r="85" ht="12.75" customHeight="1">
      <c r="A85" s="141"/>
      <c r="B85" s="141"/>
      <c r="C85" s="141"/>
      <c r="D85" s="141"/>
      <c r="E85" s="142"/>
      <c r="F85" s="141"/>
      <c r="G85" s="141"/>
      <c r="H85" s="141"/>
      <c r="I85" s="141"/>
      <c r="J85" s="141"/>
      <c r="K85" s="141"/>
      <c r="L85" s="141"/>
      <c r="M85" s="143"/>
      <c r="N85" s="144"/>
      <c r="O85" s="141"/>
      <c r="P85" s="145"/>
      <c r="Q85" s="141"/>
      <c r="R85" s="143"/>
      <c r="S85" s="141"/>
      <c r="T85" s="141"/>
      <c r="U85" s="141"/>
    </row>
    <row r="86" ht="12.75" customHeight="1">
      <c r="A86" s="141"/>
      <c r="B86" s="141"/>
      <c r="C86" s="141"/>
      <c r="D86" s="141"/>
      <c r="E86" s="142"/>
      <c r="F86" s="141"/>
      <c r="G86" s="141"/>
      <c r="H86" s="141"/>
      <c r="I86" s="141"/>
      <c r="J86" s="141"/>
      <c r="K86" s="141"/>
      <c r="L86" s="141"/>
      <c r="M86" s="143"/>
      <c r="N86" s="144"/>
      <c r="O86" s="141"/>
      <c r="P86" s="145"/>
      <c r="Q86" s="141"/>
      <c r="R86" s="143"/>
      <c r="S86" s="141"/>
      <c r="T86" s="141"/>
      <c r="U86" s="141"/>
    </row>
    <row r="87" ht="12.75" customHeight="1">
      <c r="A87" s="141"/>
      <c r="B87" s="141"/>
      <c r="C87" s="141"/>
      <c r="D87" s="141"/>
      <c r="E87" s="142"/>
      <c r="F87" s="141"/>
      <c r="G87" s="141"/>
      <c r="H87" s="141"/>
      <c r="I87" s="141"/>
      <c r="J87" s="141"/>
      <c r="K87" s="141"/>
      <c r="L87" s="141"/>
      <c r="M87" s="143"/>
      <c r="N87" s="144"/>
      <c r="O87" s="141"/>
      <c r="P87" s="145"/>
      <c r="Q87" s="141"/>
      <c r="R87" s="143"/>
      <c r="S87" s="141"/>
      <c r="T87" s="141"/>
      <c r="U87" s="141"/>
    </row>
    <row r="88" ht="12.75" customHeight="1">
      <c r="A88" s="141"/>
      <c r="B88" s="141"/>
      <c r="C88" s="141"/>
      <c r="D88" s="141"/>
      <c r="E88" s="142"/>
      <c r="F88" s="141"/>
      <c r="G88" s="141"/>
      <c r="H88" s="141"/>
      <c r="I88" s="141"/>
      <c r="J88" s="141"/>
      <c r="K88" s="141"/>
      <c r="L88" s="141"/>
      <c r="M88" s="143"/>
      <c r="N88" s="144"/>
      <c r="O88" s="141"/>
      <c r="P88" s="145"/>
      <c r="Q88" s="141"/>
      <c r="R88" s="143"/>
      <c r="S88" s="141"/>
      <c r="T88" s="141"/>
      <c r="U88" s="141"/>
    </row>
    <row r="89" ht="12.75" customHeight="1">
      <c r="A89" s="141"/>
      <c r="B89" s="141"/>
      <c r="C89" s="141"/>
      <c r="D89" s="141"/>
      <c r="E89" s="142"/>
      <c r="F89" s="141"/>
      <c r="G89" s="141"/>
      <c r="H89" s="141"/>
      <c r="I89" s="141"/>
      <c r="J89" s="141"/>
      <c r="K89" s="141"/>
      <c r="L89" s="141"/>
      <c r="M89" s="143"/>
      <c r="N89" s="144"/>
      <c r="O89" s="141"/>
      <c r="P89" s="145"/>
      <c r="Q89" s="141"/>
      <c r="R89" s="143"/>
      <c r="S89" s="141"/>
      <c r="T89" s="141"/>
      <c r="U89" s="141"/>
    </row>
    <row r="90" ht="12.75" customHeight="1">
      <c r="A90" s="141"/>
      <c r="B90" s="141"/>
      <c r="C90" s="141"/>
      <c r="D90" s="141"/>
      <c r="E90" s="142"/>
      <c r="F90" s="141"/>
      <c r="G90" s="141"/>
      <c r="H90" s="141"/>
      <c r="I90" s="141"/>
      <c r="J90" s="141"/>
      <c r="K90" s="141"/>
      <c r="L90" s="141"/>
      <c r="M90" s="143"/>
      <c r="N90" s="144"/>
      <c r="O90" s="141"/>
      <c r="P90" s="145"/>
      <c r="Q90" s="141"/>
      <c r="R90" s="143"/>
      <c r="S90" s="141"/>
      <c r="T90" s="141"/>
      <c r="U90" s="141"/>
    </row>
    <row r="91" ht="12.75" customHeight="1">
      <c r="A91" s="141"/>
      <c r="B91" s="141"/>
      <c r="C91" s="141"/>
      <c r="D91" s="141"/>
      <c r="E91" s="142"/>
      <c r="F91" s="141"/>
      <c r="G91" s="141"/>
      <c r="H91" s="141"/>
      <c r="I91" s="141"/>
      <c r="J91" s="141"/>
      <c r="K91" s="141"/>
      <c r="L91" s="141"/>
      <c r="M91" s="143"/>
      <c r="N91" s="144"/>
      <c r="O91" s="141"/>
      <c r="P91" s="145"/>
      <c r="Q91" s="141"/>
      <c r="R91" s="143"/>
      <c r="S91" s="141"/>
      <c r="T91" s="141"/>
      <c r="U91" s="141"/>
    </row>
    <row r="92" ht="12.75" customHeight="1">
      <c r="A92" s="141"/>
      <c r="B92" s="141"/>
      <c r="C92" s="141"/>
      <c r="D92" s="141"/>
      <c r="E92" s="142"/>
      <c r="F92" s="141"/>
      <c r="G92" s="141"/>
      <c r="H92" s="141"/>
      <c r="I92" s="141"/>
      <c r="J92" s="141"/>
      <c r="K92" s="141"/>
      <c r="L92" s="141"/>
      <c r="M92" s="143"/>
      <c r="N92" s="144"/>
      <c r="O92" s="141"/>
      <c r="P92" s="145"/>
      <c r="Q92" s="141"/>
      <c r="R92" s="143"/>
      <c r="S92" s="141"/>
      <c r="T92" s="141"/>
      <c r="U92" s="141"/>
    </row>
    <row r="93" ht="12.75" customHeight="1">
      <c r="A93" s="141"/>
      <c r="B93" s="141"/>
      <c r="C93" s="141"/>
      <c r="D93" s="141"/>
      <c r="E93" s="142"/>
      <c r="F93" s="141"/>
      <c r="G93" s="141"/>
      <c r="H93" s="141"/>
      <c r="I93" s="141"/>
      <c r="J93" s="141"/>
      <c r="K93" s="141"/>
      <c r="L93" s="141"/>
      <c r="M93" s="143"/>
      <c r="N93" s="144"/>
      <c r="O93" s="141"/>
      <c r="P93" s="145"/>
      <c r="Q93" s="141"/>
      <c r="R93" s="143"/>
      <c r="S93" s="141"/>
      <c r="T93" s="141"/>
      <c r="U93" s="141"/>
    </row>
    <row r="94" ht="12.75" customHeight="1">
      <c r="A94" s="141"/>
      <c r="B94" s="141"/>
      <c r="C94" s="141"/>
      <c r="D94" s="141"/>
      <c r="E94" s="142"/>
      <c r="F94" s="141"/>
      <c r="G94" s="141"/>
      <c r="H94" s="141"/>
      <c r="I94" s="141"/>
      <c r="J94" s="141"/>
      <c r="K94" s="141"/>
      <c r="L94" s="141"/>
      <c r="M94" s="143"/>
      <c r="N94" s="144"/>
      <c r="O94" s="141"/>
      <c r="P94" s="145"/>
      <c r="Q94" s="141"/>
      <c r="R94" s="143"/>
      <c r="S94" s="141"/>
      <c r="T94" s="141"/>
      <c r="U94" s="141"/>
    </row>
    <row r="95" ht="12.75" customHeight="1">
      <c r="A95" s="141"/>
      <c r="B95" s="141"/>
      <c r="C95" s="141"/>
      <c r="D95" s="141"/>
      <c r="E95" s="142"/>
      <c r="F95" s="141"/>
      <c r="G95" s="141"/>
      <c r="H95" s="141"/>
      <c r="I95" s="141"/>
      <c r="J95" s="141"/>
      <c r="K95" s="141"/>
      <c r="L95" s="141"/>
      <c r="M95" s="143"/>
      <c r="N95" s="144"/>
      <c r="O95" s="141"/>
      <c r="P95" s="145"/>
      <c r="Q95" s="141"/>
      <c r="R95" s="143"/>
      <c r="S95" s="141"/>
      <c r="T95" s="141"/>
      <c r="U95" s="141"/>
    </row>
    <row r="96" ht="12.75" customHeight="1">
      <c r="A96" s="141"/>
      <c r="B96" s="141"/>
      <c r="C96" s="141"/>
      <c r="D96" s="141"/>
      <c r="E96" s="142"/>
      <c r="F96" s="141"/>
      <c r="G96" s="141"/>
      <c r="H96" s="141"/>
      <c r="I96" s="141"/>
      <c r="J96" s="141"/>
      <c r="K96" s="141"/>
      <c r="L96" s="141"/>
      <c r="M96" s="143"/>
      <c r="N96" s="144"/>
      <c r="O96" s="141"/>
      <c r="P96" s="145"/>
      <c r="Q96" s="141"/>
      <c r="R96" s="143"/>
      <c r="S96" s="141"/>
      <c r="T96" s="141"/>
      <c r="U96" s="141"/>
    </row>
    <row r="97" ht="12.75" customHeight="1">
      <c r="A97" s="141"/>
      <c r="B97" s="141"/>
      <c r="C97" s="141"/>
      <c r="D97" s="141"/>
      <c r="E97" s="142"/>
      <c r="F97" s="141"/>
      <c r="G97" s="141"/>
      <c r="H97" s="141"/>
      <c r="I97" s="141"/>
      <c r="J97" s="141"/>
      <c r="K97" s="141"/>
      <c r="L97" s="141"/>
      <c r="M97" s="143"/>
      <c r="N97" s="144"/>
      <c r="O97" s="141"/>
      <c r="P97" s="145"/>
      <c r="Q97" s="141"/>
      <c r="R97" s="143"/>
      <c r="S97" s="141"/>
      <c r="T97" s="141"/>
      <c r="U97" s="141"/>
    </row>
    <row r="98" ht="12.75" customHeight="1">
      <c r="A98" s="141"/>
      <c r="B98" s="141"/>
      <c r="C98" s="141"/>
      <c r="D98" s="141"/>
      <c r="E98" s="142"/>
      <c r="F98" s="141"/>
      <c r="G98" s="141"/>
      <c r="H98" s="141"/>
      <c r="I98" s="141"/>
      <c r="J98" s="141"/>
      <c r="K98" s="141"/>
      <c r="L98" s="141"/>
      <c r="M98" s="143"/>
      <c r="N98" s="144"/>
      <c r="O98" s="141"/>
      <c r="P98" s="145"/>
      <c r="Q98" s="141"/>
      <c r="R98" s="143"/>
      <c r="S98" s="141"/>
      <c r="T98" s="141"/>
      <c r="U98" s="141"/>
    </row>
    <row r="99" ht="12.75" customHeight="1">
      <c r="A99" s="141"/>
      <c r="B99" s="141"/>
      <c r="C99" s="141"/>
      <c r="D99" s="141"/>
      <c r="E99" s="142"/>
      <c r="F99" s="141"/>
      <c r="G99" s="141"/>
      <c r="H99" s="141"/>
      <c r="I99" s="141"/>
      <c r="J99" s="141"/>
      <c r="K99" s="141"/>
      <c r="L99" s="141"/>
      <c r="M99" s="143"/>
      <c r="N99" s="144"/>
      <c r="O99" s="141"/>
      <c r="P99" s="145"/>
      <c r="Q99" s="141"/>
      <c r="R99" s="143"/>
      <c r="S99" s="141"/>
      <c r="T99" s="141"/>
      <c r="U99" s="141"/>
    </row>
    <row r="100" ht="12.75" customHeight="1">
      <c r="A100" s="141"/>
      <c r="B100" s="141"/>
      <c r="C100" s="141"/>
      <c r="D100" s="141"/>
      <c r="E100" s="142"/>
      <c r="F100" s="141"/>
      <c r="G100" s="141"/>
      <c r="H100" s="141"/>
      <c r="I100" s="141"/>
      <c r="J100" s="141"/>
      <c r="K100" s="141"/>
      <c r="L100" s="141"/>
      <c r="M100" s="143"/>
      <c r="N100" s="144"/>
      <c r="O100" s="141"/>
      <c r="P100" s="145"/>
      <c r="Q100" s="141"/>
      <c r="R100" s="143"/>
      <c r="S100" s="141"/>
      <c r="T100" s="141"/>
      <c r="U100" s="141"/>
    </row>
    <row r="101" ht="12.75" customHeight="1">
      <c r="A101" s="141"/>
      <c r="B101" s="141"/>
      <c r="C101" s="141"/>
      <c r="D101" s="141"/>
      <c r="E101" s="142"/>
      <c r="F101" s="141"/>
      <c r="G101" s="141"/>
      <c r="H101" s="141"/>
      <c r="I101" s="141"/>
      <c r="J101" s="141"/>
      <c r="K101" s="141"/>
      <c r="L101" s="141"/>
      <c r="M101" s="143"/>
      <c r="N101" s="144"/>
      <c r="O101" s="141"/>
      <c r="P101" s="145"/>
      <c r="Q101" s="141"/>
      <c r="R101" s="143"/>
      <c r="S101" s="141"/>
      <c r="T101" s="141"/>
      <c r="U101" s="141"/>
    </row>
    <row r="102" ht="12.75" customHeight="1">
      <c r="A102" s="141"/>
      <c r="B102" s="141"/>
      <c r="C102" s="141"/>
      <c r="D102" s="141"/>
      <c r="E102" s="142"/>
      <c r="F102" s="141"/>
      <c r="G102" s="141"/>
      <c r="H102" s="141"/>
      <c r="I102" s="141"/>
      <c r="J102" s="141"/>
      <c r="K102" s="141"/>
      <c r="L102" s="141"/>
      <c r="M102" s="143"/>
      <c r="N102" s="144"/>
      <c r="O102" s="141"/>
      <c r="P102" s="145"/>
      <c r="Q102" s="141"/>
      <c r="R102" s="143"/>
      <c r="S102" s="141"/>
      <c r="T102" s="141"/>
      <c r="U102" s="141"/>
    </row>
    <row r="103" ht="12.75" customHeight="1">
      <c r="A103" s="141"/>
      <c r="B103" s="141"/>
      <c r="C103" s="141"/>
      <c r="D103" s="141"/>
      <c r="E103" s="142"/>
      <c r="F103" s="141"/>
      <c r="G103" s="141"/>
      <c r="H103" s="141"/>
      <c r="I103" s="141"/>
      <c r="J103" s="141"/>
      <c r="K103" s="141"/>
      <c r="L103" s="141"/>
      <c r="M103" s="143"/>
      <c r="N103" s="144"/>
      <c r="O103" s="141"/>
      <c r="P103" s="145"/>
      <c r="Q103" s="141"/>
      <c r="R103" s="143"/>
      <c r="S103" s="141"/>
      <c r="T103" s="141"/>
      <c r="U103" s="141"/>
    </row>
    <row r="104" ht="12.75" customHeight="1">
      <c r="A104" s="141"/>
      <c r="B104" s="141"/>
      <c r="C104" s="141"/>
      <c r="D104" s="141"/>
      <c r="E104" s="142"/>
      <c r="F104" s="141"/>
      <c r="G104" s="141"/>
      <c r="H104" s="141"/>
      <c r="I104" s="141"/>
      <c r="J104" s="141"/>
      <c r="K104" s="141"/>
      <c r="L104" s="141"/>
      <c r="M104" s="143"/>
      <c r="N104" s="144"/>
      <c r="O104" s="141"/>
      <c r="P104" s="145"/>
      <c r="Q104" s="141"/>
      <c r="R104" s="143"/>
      <c r="S104" s="141"/>
      <c r="T104" s="141"/>
      <c r="U104" s="141"/>
    </row>
    <row r="105" ht="12.75" customHeight="1">
      <c r="A105" s="141"/>
      <c r="B105" s="141"/>
      <c r="C105" s="141"/>
      <c r="D105" s="141"/>
      <c r="E105" s="142"/>
      <c r="F105" s="141"/>
      <c r="G105" s="141"/>
      <c r="H105" s="141"/>
      <c r="I105" s="141"/>
      <c r="J105" s="141"/>
      <c r="K105" s="141"/>
      <c r="L105" s="141"/>
      <c r="M105" s="143"/>
      <c r="N105" s="144"/>
      <c r="O105" s="141"/>
      <c r="P105" s="145"/>
      <c r="Q105" s="141"/>
      <c r="R105" s="143"/>
      <c r="S105" s="141"/>
      <c r="T105" s="141"/>
      <c r="U105" s="141"/>
    </row>
    <row r="106" ht="12.75" customHeight="1">
      <c r="A106" s="141"/>
      <c r="B106" s="141"/>
      <c r="C106" s="141"/>
      <c r="D106" s="141"/>
      <c r="E106" s="142"/>
      <c r="F106" s="141"/>
      <c r="G106" s="141"/>
      <c r="H106" s="141"/>
      <c r="I106" s="141"/>
      <c r="J106" s="141"/>
      <c r="K106" s="141"/>
      <c r="L106" s="141"/>
      <c r="M106" s="143"/>
      <c r="N106" s="144"/>
      <c r="O106" s="141"/>
      <c r="P106" s="145"/>
      <c r="Q106" s="141"/>
      <c r="R106" s="143"/>
      <c r="S106" s="141"/>
      <c r="T106" s="141"/>
      <c r="U106" s="141"/>
    </row>
    <row r="107" ht="12.75" customHeight="1">
      <c r="A107" s="141"/>
      <c r="B107" s="141"/>
      <c r="C107" s="141"/>
      <c r="D107" s="141"/>
      <c r="E107" s="142"/>
      <c r="F107" s="141"/>
      <c r="G107" s="141"/>
      <c r="H107" s="141"/>
      <c r="I107" s="141"/>
      <c r="J107" s="141"/>
      <c r="K107" s="141"/>
      <c r="L107" s="141"/>
      <c r="M107" s="143"/>
      <c r="N107" s="144"/>
      <c r="O107" s="141"/>
      <c r="P107" s="145"/>
      <c r="Q107" s="141"/>
      <c r="R107" s="143"/>
      <c r="S107" s="141"/>
      <c r="T107" s="141"/>
      <c r="U107" s="141"/>
    </row>
    <row r="108" ht="12.75" customHeight="1">
      <c r="A108" s="141"/>
      <c r="B108" s="141"/>
      <c r="C108" s="141"/>
      <c r="D108" s="141"/>
      <c r="E108" s="142"/>
      <c r="F108" s="141"/>
      <c r="G108" s="141"/>
      <c r="H108" s="141"/>
      <c r="I108" s="141"/>
      <c r="J108" s="141"/>
      <c r="K108" s="141"/>
      <c r="L108" s="141"/>
      <c r="M108" s="143"/>
      <c r="N108" s="144"/>
      <c r="O108" s="141"/>
      <c r="P108" s="145"/>
      <c r="Q108" s="141"/>
      <c r="R108" s="143"/>
      <c r="S108" s="141"/>
      <c r="T108" s="141"/>
      <c r="U108" s="141"/>
    </row>
    <row r="109" ht="12.75" customHeight="1">
      <c r="A109" s="141"/>
      <c r="B109" s="141"/>
      <c r="C109" s="141"/>
      <c r="D109" s="141"/>
      <c r="E109" s="142"/>
      <c r="F109" s="141"/>
      <c r="G109" s="141"/>
      <c r="H109" s="141"/>
      <c r="I109" s="141"/>
      <c r="J109" s="141"/>
      <c r="K109" s="141"/>
      <c r="L109" s="141"/>
      <c r="M109" s="143"/>
      <c r="N109" s="144"/>
      <c r="O109" s="141"/>
      <c r="P109" s="145"/>
      <c r="Q109" s="141"/>
      <c r="R109" s="143"/>
      <c r="S109" s="141"/>
      <c r="T109" s="141"/>
      <c r="U109" s="141"/>
    </row>
    <row r="110" ht="12.75" customHeight="1">
      <c r="A110" s="141"/>
      <c r="B110" s="141"/>
      <c r="C110" s="141"/>
      <c r="D110" s="141"/>
      <c r="E110" s="142"/>
      <c r="F110" s="141"/>
      <c r="G110" s="141"/>
      <c r="H110" s="141"/>
      <c r="I110" s="141"/>
      <c r="J110" s="141"/>
      <c r="K110" s="141"/>
      <c r="L110" s="141"/>
      <c r="M110" s="143"/>
      <c r="N110" s="144"/>
      <c r="O110" s="141"/>
      <c r="P110" s="145"/>
      <c r="Q110" s="141"/>
      <c r="R110" s="143"/>
      <c r="S110" s="141"/>
      <c r="T110" s="141"/>
      <c r="U110" s="141"/>
    </row>
    <row r="111" ht="12.75" customHeight="1">
      <c r="A111" s="141"/>
      <c r="B111" s="141"/>
      <c r="C111" s="141"/>
      <c r="D111" s="141"/>
      <c r="E111" s="142"/>
      <c r="F111" s="141"/>
      <c r="G111" s="141"/>
      <c r="H111" s="141"/>
      <c r="I111" s="141"/>
      <c r="J111" s="141"/>
      <c r="K111" s="141"/>
      <c r="L111" s="141"/>
      <c r="M111" s="143"/>
      <c r="N111" s="144"/>
      <c r="O111" s="141"/>
      <c r="P111" s="145"/>
      <c r="Q111" s="141"/>
      <c r="R111" s="143"/>
      <c r="S111" s="141"/>
      <c r="T111" s="141"/>
      <c r="U111" s="141"/>
    </row>
    <row r="112" ht="12.75" customHeight="1">
      <c r="A112" s="141"/>
      <c r="B112" s="141"/>
      <c r="C112" s="141"/>
      <c r="D112" s="141"/>
      <c r="E112" s="142"/>
      <c r="F112" s="141"/>
      <c r="G112" s="141"/>
      <c r="H112" s="141"/>
      <c r="I112" s="141"/>
      <c r="J112" s="141"/>
      <c r="K112" s="141"/>
      <c r="L112" s="141"/>
      <c r="M112" s="143"/>
      <c r="N112" s="144"/>
      <c r="O112" s="141"/>
      <c r="P112" s="145"/>
      <c r="Q112" s="141"/>
      <c r="R112" s="143"/>
      <c r="S112" s="141"/>
      <c r="T112" s="141"/>
      <c r="U112" s="141"/>
    </row>
    <row r="113" ht="12.75" customHeight="1">
      <c r="A113" s="141"/>
      <c r="B113" s="141"/>
      <c r="C113" s="141"/>
      <c r="D113" s="141"/>
      <c r="E113" s="142"/>
      <c r="F113" s="141"/>
      <c r="G113" s="141"/>
      <c r="H113" s="141"/>
      <c r="I113" s="141"/>
      <c r="J113" s="141"/>
      <c r="K113" s="141"/>
      <c r="L113" s="141"/>
      <c r="M113" s="143"/>
      <c r="N113" s="144"/>
      <c r="O113" s="141"/>
      <c r="P113" s="145"/>
      <c r="Q113" s="141"/>
      <c r="R113" s="143"/>
      <c r="S113" s="141"/>
      <c r="T113" s="141"/>
      <c r="U113" s="141"/>
    </row>
    <row r="114" ht="12.75" customHeight="1">
      <c r="A114" s="141"/>
      <c r="B114" s="141"/>
      <c r="C114" s="141"/>
      <c r="D114" s="141"/>
      <c r="E114" s="142"/>
      <c r="F114" s="141"/>
      <c r="G114" s="141"/>
      <c r="H114" s="141"/>
      <c r="I114" s="141"/>
      <c r="J114" s="141"/>
      <c r="K114" s="141"/>
      <c r="L114" s="141"/>
      <c r="M114" s="143"/>
      <c r="N114" s="144"/>
      <c r="O114" s="141"/>
      <c r="P114" s="145"/>
      <c r="Q114" s="141"/>
      <c r="R114" s="143"/>
      <c r="S114" s="141"/>
      <c r="T114" s="141"/>
      <c r="U114" s="141"/>
    </row>
    <row r="115" ht="12.75" customHeight="1">
      <c r="A115" s="141"/>
      <c r="B115" s="141"/>
      <c r="C115" s="141"/>
      <c r="D115" s="141"/>
      <c r="E115" s="142"/>
      <c r="F115" s="141"/>
      <c r="G115" s="141"/>
      <c r="H115" s="141"/>
      <c r="I115" s="141"/>
      <c r="J115" s="141"/>
      <c r="K115" s="141"/>
      <c r="L115" s="141"/>
      <c r="M115" s="143"/>
      <c r="N115" s="144"/>
      <c r="O115" s="141"/>
      <c r="P115" s="145"/>
      <c r="Q115" s="141"/>
      <c r="R115" s="143"/>
      <c r="S115" s="141"/>
      <c r="T115" s="141"/>
      <c r="U115" s="141"/>
    </row>
    <row r="116" ht="12.75" customHeight="1">
      <c r="A116" s="141"/>
      <c r="B116" s="141"/>
      <c r="C116" s="141"/>
      <c r="D116" s="141"/>
      <c r="E116" s="142"/>
      <c r="F116" s="141"/>
      <c r="G116" s="141"/>
      <c r="H116" s="141"/>
      <c r="I116" s="141"/>
      <c r="J116" s="141"/>
      <c r="K116" s="141"/>
      <c r="L116" s="141"/>
      <c r="M116" s="143"/>
      <c r="N116" s="144"/>
      <c r="O116" s="141"/>
      <c r="P116" s="145"/>
      <c r="Q116" s="141"/>
      <c r="R116" s="143"/>
      <c r="S116" s="141"/>
      <c r="T116" s="141"/>
      <c r="U116" s="141"/>
    </row>
    <row r="117" ht="12.75" customHeight="1">
      <c r="A117" s="141"/>
      <c r="B117" s="141"/>
      <c r="C117" s="141"/>
      <c r="D117" s="141"/>
      <c r="E117" s="142"/>
      <c r="F117" s="141"/>
      <c r="G117" s="141"/>
      <c r="H117" s="141"/>
      <c r="I117" s="141"/>
      <c r="J117" s="141"/>
      <c r="K117" s="141"/>
      <c r="L117" s="141"/>
      <c r="M117" s="143"/>
      <c r="N117" s="144"/>
      <c r="O117" s="141"/>
      <c r="P117" s="145"/>
      <c r="Q117" s="141"/>
      <c r="R117" s="143"/>
      <c r="S117" s="141"/>
      <c r="T117" s="141"/>
      <c r="U117" s="141"/>
    </row>
    <row r="118" ht="12.75" customHeight="1">
      <c r="A118" s="141"/>
      <c r="B118" s="141"/>
      <c r="C118" s="141"/>
      <c r="D118" s="141"/>
      <c r="E118" s="142"/>
      <c r="F118" s="141"/>
      <c r="G118" s="141"/>
      <c r="H118" s="141"/>
      <c r="I118" s="141"/>
      <c r="J118" s="141"/>
      <c r="K118" s="141"/>
      <c r="L118" s="141"/>
      <c r="M118" s="143"/>
      <c r="N118" s="144"/>
      <c r="O118" s="141"/>
      <c r="P118" s="145"/>
      <c r="Q118" s="141"/>
      <c r="R118" s="143"/>
      <c r="S118" s="141"/>
      <c r="T118" s="141"/>
      <c r="U118" s="141"/>
    </row>
    <row r="119" ht="12.75" customHeight="1">
      <c r="A119" s="141"/>
      <c r="B119" s="141"/>
      <c r="C119" s="141"/>
      <c r="D119" s="141"/>
      <c r="E119" s="142"/>
      <c r="F119" s="141"/>
      <c r="G119" s="141"/>
      <c r="H119" s="141"/>
      <c r="I119" s="141"/>
      <c r="J119" s="141"/>
      <c r="K119" s="141"/>
      <c r="L119" s="141"/>
      <c r="M119" s="143"/>
      <c r="N119" s="144"/>
      <c r="O119" s="141"/>
      <c r="P119" s="145"/>
      <c r="Q119" s="141"/>
      <c r="R119" s="143"/>
      <c r="S119" s="141"/>
      <c r="T119" s="141"/>
      <c r="U119" s="141"/>
    </row>
    <row r="120" ht="12.75" customHeight="1">
      <c r="A120" s="141"/>
      <c r="B120" s="141"/>
      <c r="C120" s="141"/>
      <c r="D120" s="141"/>
      <c r="E120" s="142"/>
      <c r="F120" s="141"/>
      <c r="G120" s="141"/>
      <c r="H120" s="141"/>
      <c r="I120" s="141"/>
      <c r="J120" s="141"/>
      <c r="K120" s="141"/>
      <c r="L120" s="141"/>
      <c r="M120" s="143"/>
      <c r="N120" s="144"/>
      <c r="O120" s="141"/>
      <c r="P120" s="145"/>
      <c r="Q120" s="141"/>
      <c r="R120" s="143"/>
      <c r="S120" s="141"/>
      <c r="T120" s="141"/>
      <c r="U120" s="141"/>
    </row>
    <row r="121" ht="12.75" customHeight="1">
      <c r="A121" s="141"/>
      <c r="B121" s="141"/>
      <c r="C121" s="141"/>
      <c r="D121" s="141"/>
      <c r="E121" s="142"/>
      <c r="F121" s="141"/>
      <c r="G121" s="141"/>
      <c r="H121" s="141"/>
      <c r="I121" s="141"/>
      <c r="J121" s="141"/>
      <c r="K121" s="141"/>
      <c r="L121" s="141"/>
      <c r="M121" s="143"/>
      <c r="N121" s="144"/>
      <c r="O121" s="141"/>
      <c r="P121" s="145"/>
      <c r="Q121" s="141"/>
      <c r="R121" s="143"/>
      <c r="S121" s="141"/>
      <c r="T121" s="141"/>
      <c r="U121" s="141"/>
    </row>
    <row r="122" ht="12.75" customHeight="1">
      <c r="A122" s="141"/>
      <c r="B122" s="141"/>
      <c r="C122" s="141"/>
      <c r="D122" s="141"/>
      <c r="E122" s="142"/>
      <c r="F122" s="141"/>
      <c r="G122" s="141"/>
      <c r="H122" s="141"/>
      <c r="I122" s="141"/>
      <c r="J122" s="141"/>
      <c r="K122" s="141"/>
      <c r="L122" s="141"/>
      <c r="M122" s="143"/>
      <c r="N122" s="144"/>
      <c r="O122" s="141"/>
      <c r="P122" s="145"/>
      <c r="Q122" s="141"/>
      <c r="R122" s="143"/>
      <c r="S122" s="141"/>
      <c r="T122" s="141"/>
      <c r="U122" s="141"/>
    </row>
    <row r="123" ht="12.75" customHeight="1">
      <c r="A123" s="141"/>
      <c r="B123" s="141"/>
      <c r="C123" s="141"/>
      <c r="D123" s="141"/>
      <c r="E123" s="142"/>
      <c r="F123" s="141"/>
      <c r="G123" s="141"/>
      <c r="H123" s="141"/>
      <c r="I123" s="141"/>
      <c r="J123" s="141"/>
      <c r="K123" s="141"/>
      <c r="L123" s="141"/>
      <c r="M123" s="143"/>
      <c r="N123" s="144"/>
      <c r="O123" s="141"/>
      <c r="P123" s="145"/>
      <c r="Q123" s="141"/>
      <c r="R123" s="143"/>
      <c r="S123" s="141"/>
      <c r="T123" s="141"/>
      <c r="U123" s="141"/>
    </row>
    <row r="124" ht="12.75" customHeight="1">
      <c r="A124" s="141"/>
      <c r="B124" s="141"/>
      <c r="C124" s="141"/>
      <c r="D124" s="141"/>
      <c r="E124" s="142"/>
      <c r="F124" s="141"/>
      <c r="G124" s="141"/>
      <c r="H124" s="141"/>
      <c r="I124" s="141"/>
      <c r="J124" s="141"/>
      <c r="K124" s="141"/>
      <c r="L124" s="141"/>
      <c r="M124" s="143"/>
      <c r="N124" s="144"/>
      <c r="O124" s="141"/>
      <c r="P124" s="145"/>
      <c r="Q124" s="141"/>
      <c r="R124" s="143"/>
      <c r="S124" s="141"/>
      <c r="T124" s="141"/>
      <c r="U124" s="141"/>
    </row>
    <row r="125" ht="12.75" customHeight="1">
      <c r="A125" s="141"/>
      <c r="B125" s="141"/>
      <c r="C125" s="141"/>
      <c r="D125" s="141"/>
      <c r="E125" s="142"/>
      <c r="F125" s="141"/>
      <c r="G125" s="141"/>
      <c r="H125" s="141"/>
      <c r="I125" s="141"/>
      <c r="J125" s="141"/>
      <c r="K125" s="141"/>
      <c r="L125" s="141"/>
      <c r="M125" s="143"/>
      <c r="N125" s="144"/>
      <c r="O125" s="141"/>
      <c r="P125" s="145"/>
      <c r="Q125" s="141"/>
      <c r="R125" s="143"/>
      <c r="S125" s="141"/>
      <c r="T125" s="141"/>
      <c r="U125" s="141"/>
    </row>
    <row r="126" ht="12.75" customHeight="1">
      <c r="A126" s="141"/>
      <c r="B126" s="141"/>
      <c r="C126" s="141"/>
      <c r="D126" s="141"/>
      <c r="E126" s="142"/>
      <c r="F126" s="141"/>
      <c r="G126" s="141"/>
      <c r="H126" s="141"/>
      <c r="I126" s="141"/>
      <c r="J126" s="141"/>
      <c r="K126" s="141"/>
      <c r="L126" s="141"/>
      <c r="M126" s="143"/>
      <c r="N126" s="144"/>
      <c r="O126" s="141"/>
      <c r="P126" s="145"/>
      <c r="Q126" s="141"/>
      <c r="R126" s="143"/>
      <c r="S126" s="141"/>
      <c r="T126" s="141"/>
      <c r="U126" s="141"/>
    </row>
    <row r="127" ht="12.75" customHeight="1">
      <c r="A127" s="141"/>
      <c r="B127" s="141"/>
      <c r="C127" s="141"/>
      <c r="D127" s="141"/>
      <c r="E127" s="142"/>
      <c r="F127" s="141"/>
      <c r="G127" s="141"/>
      <c r="H127" s="141"/>
      <c r="I127" s="141"/>
      <c r="J127" s="141"/>
      <c r="K127" s="141"/>
      <c r="L127" s="141"/>
      <c r="M127" s="143"/>
      <c r="N127" s="144"/>
      <c r="O127" s="141"/>
      <c r="P127" s="145"/>
      <c r="Q127" s="141"/>
      <c r="R127" s="143"/>
      <c r="S127" s="141"/>
      <c r="T127" s="141"/>
      <c r="U127" s="141"/>
    </row>
    <row r="128" ht="12.75" customHeight="1">
      <c r="A128" s="141"/>
      <c r="B128" s="141"/>
      <c r="C128" s="141"/>
      <c r="D128" s="141"/>
      <c r="E128" s="142"/>
      <c r="F128" s="141"/>
      <c r="G128" s="141"/>
      <c r="H128" s="141"/>
      <c r="I128" s="141"/>
      <c r="J128" s="141"/>
      <c r="K128" s="141"/>
      <c r="L128" s="141"/>
      <c r="M128" s="143"/>
      <c r="N128" s="144"/>
      <c r="O128" s="141"/>
      <c r="P128" s="145"/>
      <c r="Q128" s="141"/>
      <c r="R128" s="143"/>
      <c r="S128" s="141"/>
      <c r="T128" s="141"/>
      <c r="U128" s="141"/>
    </row>
    <row r="129" ht="12.75" customHeight="1">
      <c r="A129" s="141"/>
      <c r="B129" s="141"/>
      <c r="C129" s="141"/>
      <c r="D129" s="141"/>
      <c r="E129" s="142"/>
      <c r="F129" s="141"/>
      <c r="G129" s="141"/>
      <c r="H129" s="141"/>
      <c r="I129" s="141"/>
      <c r="J129" s="141"/>
      <c r="K129" s="141"/>
      <c r="L129" s="141"/>
      <c r="M129" s="143"/>
      <c r="N129" s="144"/>
      <c r="O129" s="141"/>
      <c r="P129" s="145"/>
      <c r="Q129" s="141"/>
      <c r="R129" s="143"/>
      <c r="S129" s="141"/>
      <c r="T129" s="141"/>
      <c r="U129" s="141"/>
    </row>
    <row r="130" ht="12.75" customHeight="1">
      <c r="A130" s="141"/>
      <c r="B130" s="141"/>
      <c r="C130" s="141"/>
      <c r="D130" s="141"/>
      <c r="E130" s="142"/>
      <c r="F130" s="141"/>
      <c r="G130" s="141"/>
      <c r="H130" s="141"/>
      <c r="I130" s="141"/>
      <c r="J130" s="141"/>
      <c r="K130" s="141"/>
      <c r="L130" s="141"/>
      <c r="M130" s="143"/>
      <c r="N130" s="144"/>
      <c r="O130" s="141"/>
      <c r="P130" s="145"/>
      <c r="Q130" s="141"/>
      <c r="R130" s="143"/>
      <c r="S130" s="141"/>
      <c r="T130" s="141"/>
      <c r="U130" s="141"/>
    </row>
    <row r="131" ht="12.75" customHeight="1">
      <c r="A131" s="141"/>
      <c r="B131" s="141"/>
      <c r="C131" s="141"/>
      <c r="D131" s="141"/>
      <c r="E131" s="142"/>
      <c r="F131" s="141"/>
      <c r="G131" s="141"/>
      <c r="H131" s="141"/>
      <c r="I131" s="141"/>
      <c r="J131" s="141"/>
      <c r="K131" s="141"/>
      <c r="L131" s="141"/>
      <c r="M131" s="143"/>
      <c r="N131" s="144"/>
      <c r="O131" s="141"/>
      <c r="P131" s="145"/>
      <c r="Q131" s="141"/>
      <c r="R131" s="143"/>
      <c r="S131" s="141"/>
      <c r="T131" s="141"/>
      <c r="U131" s="141"/>
    </row>
    <row r="132" ht="12.75" customHeight="1">
      <c r="A132" s="141"/>
      <c r="B132" s="141"/>
      <c r="C132" s="141"/>
      <c r="D132" s="141"/>
      <c r="E132" s="142"/>
      <c r="F132" s="141"/>
      <c r="G132" s="141"/>
      <c r="H132" s="141"/>
      <c r="I132" s="141"/>
      <c r="J132" s="141"/>
      <c r="K132" s="141"/>
      <c r="L132" s="141"/>
      <c r="M132" s="143"/>
      <c r="N132" s="144"/>
      <c r="O132" s="141"/>
      <c r="P132" s="145"/>
      <c r="Q132" s="141"/>
      <c r="R132" s="143"/>
      <c r="S132" s="141"/>
      <c r="T132" s="141"/>
      <c r="U132" s="141"/>
    </row>
    <row r="133" ht="12.75" customHeight="1">
      <c r="A133" s="141"/>
      <c r="B133" s="141"/>
      <c r="C133" s="141"/>
      <c r="D133" s="141"/>
      <c r="E133" s="142"/>
      <c r="F133" s="141"/>
      <c r="G133" s="141"/>
      <c r="H133" s="141"/>
      <c r="I133" s="141"/>
      <c r="J133" s="141"/>
      <c r="K133" s="141"/>
      <c r="L133" s="141"/>
      <c r="M133" s="143"/>
      <c r="N133" s="144"/>
      <c r="O133" s="141"/>
      <c r="P133" s="145"/>
      <c r="Q133" s="141"/>
      <c r="R133" s="143"/>
      <c r="S133" s="141"/>
      <c r="T133" s="141"/>
      <c r="U133" s="141"/>
    </row>
    <row r="134" ht="12.75" customHeight="1">
      <c r="A134" s="141"/>
      <c r="B134" s="141"/>
      <c r="C134" s="141"/>
      <c r="D134" s="141"/>
      <c r="E134" s="142"/>
      <c r="F134" s="141"/>
      <c r="G134" s="141"/>
      <c r="H134" s="141"/>
      <c r="I134" s="141"/>
      <c r="J134" s="141"/>
      <c r="K134" s="141"/>
      <c r="L134" s="141"/>
      <c r="M134" s="143"/>
      <c r="N134" s="144"/>
      <c r="O134" s="141"/>
      <c r="P134" s="145"/>
      <c r="Q134" s="141"/>
      <c r="R134" s="143"/>
      <c r="S134" s="141"/>
      <c r="T134" s="141"/>
      <c r="U134" s="141"/>
    </row>
    <row r="135" ht="12.75" customHeight="1">
      <c r="A135" s="141"/>
      <c r="B135" s="141"/>
      <c r="C135" s="141"/>
      <c r="D135" s="141"/>
      <c r="E135" s="142"/>
      <c r="F135" s="141"/>
      <c r="G135" s="141"/>
      <c r="H135" s="141"/>
      <c r="I135" s="141"/>
      <c r="J135" s="141"/>
      <c r="K135" s="141"/>
      <c r="L135" s="141"/>
      <c r="M135" s="143"/>
      <c r="N135" s="144"/>
      <c r="O135" s="141"/>
      <c r="P135" s="145"/>
      <c r="Q135" s="141"/>
      <c r="R135" s="143"/>
      <c r="S135" s="141"/>
      <c r="T135" s="141"/>
      <c r="U135" s="141"/>
    </row>
    <row r="136" ht="12.75" customHeight="1">
      <c r="A136" s="141"/>
      <c r="B136" s="141"/>
      <c r="C136" s="141"/>
      <c r="D136" s="141"/>
      <c r="E136" s="142"/>
      <c r="F136" s="141"/>
      <c r="G136" s="141"/>
      <c r="H136" s="141"/>
      <c r="I136" s="141"/>
      <c r="J136" s="141"/>
      <c r="K136" s="141"/>
      <c r="L136" s="141"/>
      <c r="M136" s="143"/>
      <c r="N136" s="144"/>
      <c r="O136" s="141"/>
      <c r="P136" s="145"/>
      <c r="Q136" s="141"/>
      <c r="R136" s="143"/>
      <c r="S136" s="141"/>
      <c r="T136" s="141"/>
      <c r="U136" s="141"/>
    </row>
    <row r="137" ht="12.75" customHeight="1">
      <c r="A137" s="141"/>
      <c r="B137" s="141"/>
      <c r="C137" s="141"/>
      <c r="D137" s="141"/>
      <c r="E137" s="142"/>
      <c r="F137" s="141"/>
      <c r="G137" s="141"/>
      <c r="H137" s="141"/>
      <c r="I137" s="141"/>
      <c r="J137" s="141"/>
      <c r="K137" s="141"/>
      <c r="L137" s="141"/>
      <c r="M137" s="143"/>
      <c r="N137" s="144"/>
      <c r="O137" s="141"/>
      <c r="P137" s="145"/>
      <c r="Q137" s="141"/>
      <c r="R137" s="143"/>
      <c r="S137" s="141"/>
      <c r="T137" s="141"/>
      <c r="U137" s="141"/>
    </row>
    <row r="138" ht="12.75" customHeight="1">
      <c r="A138" s="141"/>
      <c r="B138" s="141"/>
      <c r="C138" s="141"/>
      <c r="D138" s="141"/>
      <c r="E138" s="142"/>
      <c r="F138" s="141"/>
      <c r="G138" s="141"/>
      <c r="H138" s="141"/>
      <c r="I138" s="141"/>
      <c r="J138" s="141"/>
      <c r="K138" s="141"/>
      <c r="L138" s="141"/>
      <c r="M138" s="143"/>
      <c r="N138" s="144"/>
      <c r="O138" s="141"/>
      <c r="P138" s="145"/>
      <c r="Q138" s="141"/>
      <c r="R138" s="143"/>
      <c r="S138" s="141"/>
      <c r="T138" s="141"/>
      <c r="U138" s="141"/>
    </row>
    <row r="139" ht="12.75" customHeight="1">
      <c r="A139" s="141"/>
      <c r="B139" s="141"/>
      <c r="C139" s="141"/>
      <c r="D139" s="141"/>
      <c r="E139" s="142"/>
      <c r="F139" s="141"/>
      <c r="G139" s="141"/>
      <c r="H139" s="141"/>
      <c r="I139" s="141"/>
      <c r="J139" s="141"/>
      <c r="K139" s="141"/>
      <c r="L139" s="141"/>
      <c r="M139" s="143"/>
      <c r="N139" s="144"/>
      <c r="O139" s="141"/>
      <c r="P139" s="145"/>
      <c r="Q139" s="141"/>
      <c r="R139" s="143"/>
      <c r="S139" s="141"/>
      <c r="T139" s="141"/>
      <c r="U139" s="141"/>
    </row>
    <row r="140" ht="12.75" customHeight="1">
      <c r="A140" s="141"/>
      <c r="B140" s="141"/>
      <c r="C140" s="141"/>
      <c r="D140" s="141"/>
      <c r="E140" s="142"/>
      <c r="F140" s="141"/>
      <c r="G140" s="141"/>
      <c r="H140" s="141"/>
      <c r="I140" s="141"/>
      <c r="J140" s="141"/>
      <c r="K140" s="141"/>
      <c r="L140" s="141"/>
      <c r="M140" s="143"/>
      <c r="N140" s="144"/>
      <c r="O140" s="141"/>
      <c r="P140" s="145"/>
      <c r="Q140" s="141"/>
      <c r="R140" s="143"/>
      <c r="S140" s="141"/>
      <c r="T140" s="141"/>
      <c r="U140" s="141"/>
    </row>
    <row r="141" ht="12.75" customHeight="1">
      <c r="A141" s="141"/>
      <c r="B141" s="141"/>
      <c r="C141" s="141"/>
      <c r="D141" s="141"/>
      <c r="E141" s="142"/>
      <c r="F141" s="141"/>
      <c r="G141" s="141"/>
      <c r="H141" s="141"/>
      <c r="I141" s="141"/>
      <c r="J141" s="141"/>
      <c r="K141" s="141"/>
      <c r="L141" s="141"/>
      <c r="M141" s="143"/>
      <c r="N141" s="144"/>
      <c r="O141" s="141"/>
      <c r="P141" s="145"/>
      <c r="Q141" s="141"/>
      <c r="R141" s="143"/>
      <c r="S141" s="141"/>
      <c r="T141" s="141"/>
      <c r="U141" s="141"/>
    </row>
    <row r="142" ht="12.75" customHeight="1">
      <c r="A142" s="141"/>
      <c r="B142" s="141"/>
      <c r="C142" s="141"/>
      <c r="D142" s="141"/>
      <c r="E142" s="142"/>
      <c r="F142" s="141"/>
      <c r="G142" s="141"/>
      <c r="H142" s="141"/>
      <c r="I142" s="141"/>
      <c r="J142" s="141"/>
      <c r="K142" s="141"/>
      <c r="L142" s="141"/>
      <c r="M142" s="143"/>
      <c r="N142" s="144"/>
      <c r="O142" s="141"/>
      <c r="P142" s="145"/>
      <c r="Q142" s="141"/>
      <c r="R142" s="143"/>
      <c r="S142" s="141"/>
      <c r="T142" s="141"/>
      <c r="U142" s="141"/>
    </row>
    <row r="143" ht="12.75" customHeight="1">
      <c r="A143" s="141"/>
      <c r="B143" s="141"/>
      <c r="C143" s="141"/>
      <c r="D143" s="141"/>
      <c r="E143" s="142"/>
      <c r="F143" s="141"/>
      <c r="G143" s="141"/>
      <c r="H143" s="141"/>
      <c r="I143" s="141"/>
      <c r="J143" s="141"/>
      <c r="K143" s="141"/>
      <c r="L143" s="141"/>
      <c r="M143" s="143"/>
      <c r="N143" s="144"/>
      <c r="O143" s="141"/>
      <c r="P143" s="145"/>
      <c r="Q143" s="141"/>
      <c r="R143" s="143"/>
      <c r="S143" s="141"/>
      <c r="T143" s="141"/>
      <c r="U143" s="141"/>
    </row>
    <row r="144" ht="12.75" customHeight="1">
      <c r="A144" s="141"/>
      <c r="B144" s="141"/>
      <c r="C144" s="141"/>
      <c r="D144" s="141"/>
      <c r="E144" s="142"/>
      <c r="F144" s="141"/>
      <c r="G144" s="141"/>
      <c r="H144" s="141"/>
      <c r="I144" s="141"/>
      <c r="J144" s="141"/>
      <c r="K144" s="141"/>
      <c r="L144" s="141"/>
      <c r="M144" s="143"/>
      <c r="N144" s="144"/>
      <c r="O144" s="141"/>
      <c r="P144" s="145"/>
      <c r="Q144" s="141"/>
      <c r="R144" s="143"/>
      <c r="S144" s="141"/>
      <c r="T144" s="141"/>
      <c r="U144" s="141"/>
    </row>
    <row r="145" ht="12.75" customHeight="1">
      <c r="A145" s="141"/>
      <c r="B145" s="141"/>
      <c r="C145" s="141"/>
      <c r="D145" s="141"/>
      <c r="E145" s="142"/>
      <c r="F145" s="141"/>
      <c r="G145" s="141"/>
      <c r="H145" s="141"/>
      <c r="I145" s="141"/>
      <c r="J145" s="141"/>
      <c r="K145" s="141"/>
      <c r="L145" s="141"/>
      <c r="M145" s="143"/>
      <c r="N145" s="144"/>
      <c r="O145" s="141"/>
      <c r="P145" s="145"/>
      <c r="Q145" s="141"/>
      <c r="R145" s="143"/>
      <c r="S145" s="141"/>
      <c r="T145" s="141"/>
      <c r="U145" s="141"/>
    </row>
    <row r="146" ht="12.75" customHeight="1">
      <c r="A146" s="141"/>
      <c r="B146" s="141"/>
      <c r="C146" s="141"/>
      <c r="D146" s="141"/>
      <c r="E146" s="142"/>
      <c r="F146" s="141"/>
      <c r="G146" s="141"/>
      <c r="H146" s="141"/>
      <c r="I146" s="141"/>
      <c r="J146" s="141"/>
      <c r="K146" s="141"/>
      <c r="L146" s="141"/>
      <c r="M146" s="143"/>
      <c r="N146" s="144"/>
      <c r="O146" s="141"/>
      <c r="P146" s="145"/>
      <c r="Q146" s="141"/>
      <c r="R146" s="143"/>
      <c r="S146" s="141"/>
      <c r="T146" s="141"/>
      <c r="U146" s="141"/>
    </row>
    <row r="147" ht="12.75" customHeight="1">
      <c r="A147" s="141"/>
      <c r="B147" s="141"/>
      <c r="C147" s="141"/>
      <c r="D147" s="141"/>
      <c r="E147" s="142"/>
      <c r="F147" s="141"/>
      <c r="G147" s="141"/>
      <c r="H147" s="141"/>
      <c r="I147" s="141"/>
      <c r="J147" s="141"/>
      <c r="K147" s="141"/>
      <c r="L147" s="141"/>
      <c r="M147" s="143"/>
      <c r="N147" s="144"/>
      <c r="O147" s="141"/>
      <c r="P147" s="145"/>
      <c r="Q147" s="141"/>
      <c r="R147" s="143"/>
      <c r="S147" s="141"/>
      <c r="T147" s="141"/>
      <c r="U147" s="141"/>
    </row>
    <row r="148" ht="12.75" customHeight="1">
      <c r="A148" s="141"/>
      <c r="B148" s="141"/>
      <c r="C148" s="141"/>
      <c r="D148" s="141"/>
      <c r="E148" s="142"/>
      <c r="F148" s="141"/>
      <c r="G148" s="141"/>
      <c r="H148" s="141"/>
      <c r="I148" s="141"/>
      <c r="J148" s="141"/>
      <c r="K148" s="141"/>
      <c r="L148" s="141"/>
      <c r="M148" s="143"/>
      <c r="N148" s="144"/>
      <c r="O148" s="141"/>
      <c r="P148" s="145"/>
      <c r="Q148" s="141"/>
      <c r="R148" s="143"/>
      <c r="S148" s="141"/>
      <c r="T148" s="141"/>
      <c r="U148" s="141"/>
    </row>
    <row r="149" ht="12.75" customHeight="1">
      <c r="A149" s="141"/>
      <c r="B149" s="141"/>
      <c r="C149" s="141"/>
      <c r="D149" s="141"/>
      <c r="E149" s="142"/>
      <c r="F149" s="141"/>
      <c r="G149" s="141"/>
      <c r="H149" s="141"/>
      <c r="I149" s="141"/>
      <c r="J149" s="141"/>
      <c r="K149" s="141"/>
      <c r="L149" s="141"/>
      <c r="M149" s="143"/>
      <c r="N149" s="144"/>
      <c r="O149" s="141"/>
      <c r="P149" s="145"/>
      <c r="Q149" s="141"/>
      <c r="R149" s="143"/>
      <c r="S149" s="141"/>
      <c r="T149" s="141"/>
      <c r="U149" s="141"/>
    </row>
    <row r="150" ht="12.75" customHeight="1">
      <c r="A150" s="141"/>
      <c r="B150" s="141"/>
      <c r="C150" s="141"/>
      <c r="D150" s="141"/>
      <c r="E150" s="142"/>
      <c r="F150" s="141"/>
      <c r="G150" s="141"/>
      <c r="H150" s="141"/>
      <c r="I150" s="141"/>
      <c r="J150" s="141"/>
      <c r="K150" s="141"/>
      <c r="L150" s="141"/>
      <c r="M150" s="143"/>
      <c r="N150" s="144"/>
      <c r="O150" s="141"/>
      <c r="P150" s="145"/>
      <c r="Q150" s="141"/>
      <c r="R150" s="143"/>
      <c r="S150" s="141"/>
      <c r="T150" s="141"/>
      <c r="U150" s="141"/>
    </row>
    <row r="151" ht="12.75" customHeight="1">
      <c r="A151" s="141"/>
      <c r="B151" s="141"/>
      <c r="C151" s="141"/>
      <c r="D151" s="141"/>
      <c r="E151" s="142"/>
      <c r="F151" s="141"/>
      <c r="G151" s="141"/>
      <c r="H151" s="141"/>
      <c r="I151" s="141"/>
      <c r="J151" s="141"/>
      <c r="K151" s="141"/>
      <c r="L151" s="141"/>
      <c r="M151" s="143"/>
      <c r="N151" s="144"/>
      <c r="O151" s="141"/>
      <c r="P151" s="145"/>
      <c r="Q151" s="141"/>
      <c r="R151" s="143"/>
      <c r="S151" s="141"/>
      <c r="T151" s="141"/>
      <c r="U151" s="141"/>
    </row>
    <row r="152" ht="12.75" customHeight="1">
      <c r="A152" s="141"/>
      <c r="B152" s="141"/>
      <c r="C152" s="141"/>
      <c r="D152" s="141"/>
      <c r="E152" s="142"/>
      <c r="F152" s="141"/>
      <c r="G152" s="141"/>
      <c r="H152" s="141"/>
      <c r="I152" s="141"/>
      <c r="J152" s="141"/>
      <c r="K152" s="141"/>
      <c r="L152" s="141"/>
      <c r="M152" s="143"/>
      <c r="N152" s="144"/>
      <c r="O152" s="141"/>
      <c r="P152" s="145"/>
      <c r="Q152" s="141"/>
      <c r="R152" s="143"/>
      <c r="S152" s="141"/>
      <c r="T152" s="141"/>
      <c r="U152" s="141"/>
    </row>
    <row r="153" ht="12.75" customHeight="1">
      <c r="A153" s="141"/>
      <c r="B153" s="141"/>
      <c r="C153" s="141"/>
      <c r="D153" s="141"/>
      <c r="E153" s="142"/>
      <c r="F153" s="141"/>
      <c r="G153" s="141"/>
      <c r="H153" s="141"/>
      <c r="I153" s="141"/>
      <c r="J153" s="141"/>
      <c r="K153" s="141"/>
      <c r="L153" s="141"/>
      <c r="M153" s="143"/>
      <c r="N153" s="144"/>
      <c r="O153" s="141"/>
      <c r="P153" s="145"/>
      <c r="Q153" s="141"/>
      <c r="R153" s="143"/>
      <c r="S153" s="141"/>
      <c r="T153" s="141"/>
      <c r="U153" s="141"/>
    </row>
    <row r="154" ht="12.75" customHeight="1">
      <c r="A154" s="141"/>
      <c r="B154" s="141"/>
      <c r="C154" s="141"/>
      <c r="D154" s="141"/>
      <c r="E154" s="142"/>
      <c r="F154" s="141"/>
      <c r="G154" s="141"/>
      <c r="H154" s="141"/>
      <c r="I154" s="141"/>
      <c r="J154" s="141"/>
      <c r="K154" s="141"/>
      <c r="L154" s="141"/>
      <c r="M154" s="143"/>
      <c r="N154" s="144"/>
      <c r="O154" s="141"/>
      <c r="P154" s="145"/>
      <c r="Q154" s="141"/>
      <c r="R154" s="143"/>
      <c r="S154" s="141"/>
      <c r="T154" s="141"/>
      <c r="U154" s="141"/>
    </row>
    <row r="155" ht="12.75" customHeight="1">
      <c r="A155" s="141"/>
      <c r="B155" s="141"/>
      <c r="C155" s="141"/>
      <c r="D155" s="141"/>
      <c r="E155" s="142"/>
      <c r="F155" s="141"/>
      <c r="G155" s="141"/>
      <c r="H155" s="141"/>
      <c r="I155" s="141"/>
      <c r="J155" s="141"/>
      <c r="K155" s="141"/>
      <c r="L155" s="141"/>
      <c r="M155" s="143"/>
      <c r="N155" s="144"/>
      <c r="O155" s="141"/>
      <c r="P155" s="145"/>
      <c r="Q155" s="141"/>
      <c r="R155" s="143"/>
      <c r="S155" s="141"/>
      <c r="T155" s="141"/>
      <c r="U155" s="141"/>
    </row>
    <row r="156" ht="12.75" customHeight="1">
      <c r="A156" s="141"/>
      <c r="B156" s="141"/>
      <c r="C156" s="141"/>
      <c r="D156" s="141"/>
      <c r="E156" s="142"/>
      <c r="F156" s="141"/>
      <c r="G156" s="141"/>
      <c r="H156" s="141"/>
      <c r="I156" s="141"/>
      <c r="J156" s="141"/>
      <c r="K156" s="141"/>
      <c r="L156" s="141"/>
      <c r="M156" s="143"/>
      <c r="N156" s="144"/>
      <c r="O156" s="141"/>
      <c r="P156" s="145"/>
      <c r="Q156" s="141"/>
      <c r="R156" s="143"/>
      <c r="S156" s="141"/>
      <c r="T156" s="141"/>
      <c r="U156" s="141"/>
    </row>
    <row r="157" ht="12.75" customHeight="1">
      <c r="A157" s="141"/>
      <c r="B157" s="141"/>
      <c r="C157" s="141"/>
      <c r="D157" s="141"/>
      <c r="E157" s="142"/>
      <c r="F157" s="141"/>
      <c r="G157" s="141"/>
      <c r="H157" s="141"/>
      <c r="I157" s="141"/>
      <c r="J157" s="141"/>
      <c r="K157" s="141"/>
      <c r="L157" s="141"/>
      <c r="M157" s="143"/>
      <c r="N157" s="144"/>
      <c r="O157" s="141"/>
      <c r="P157" s="145"/>
      <c r="Q157" s="141"/>
      <c r="R157" s="143"/>
      <c r="S157" s="141"/>
      <c r="T157" s="141"/>
      <c r="U157" s="141"/>
    </row>
    <row r="158" ht="12.75" customHeight="1">
      <c r="A158" s="141"/>
      <c r="B158" s="141"/>
      <c r="C158" s="141"/>
      <c r="D158" s="141"/>
      <c r="E158" s="142"/>
      <c r="F158" s="141"/>
      <c r="G158" s="141"/>
      <c r="H158" s="141"/>
      <c r="I158" s="141"/>
      <c r="J158" s="141"/>
      <c r="K158" s="141"/>
      <c r="L158" s="141"/>
      <c r="M158" s="143"/>
      <c r="N158" s="144"/>
      <c r="O158" s="141"/>
      <c r="P158" s="145"/>
      <c r="Q158" s="141"/>
      <c r="R158" s="143"/>
      <c r="S158" s="141"/>
      <c r="T158" s="141"/>
      <c r="U158" s="141"/>
    </row>
    <row r="159" ht="12.75" customHeight="1">
      <c r="A159" s="141"/>
      <c r="B159" s="141"/>
      <c r="C159" s="141"/>
      <c r="D159" s="141"/>
      <c r="E159" s="142"/>
      <c r="F159" s="141"/>
      <c r="G159" s="141"/>
      <c r="H159" s="141"/>
      <c r="I159" s="141"/>
      <c r="J159" s="141"/>
      <c r="K159" s="141"/>
      <c r="L159" s="141"/>
      <c r="M159" s="143"/>
      <c r="N159" s="144"/>
      <c r="O159" s="141"/>
      <c r="P159" s="145"/>
      <c r="Q159" s="141"/>
      <c r="R159" s="143"/>
      <c r="S159" s="141"/>
      <c r="T159" s="141"/>
      <c r="U159" s="141"/>
    </row>
    <row r="160" ht="12.75" customHeight="1">
      <c r="A160" s="141"/>
      <c r="B160" s="141"/>
      <c r="C160" s="141"/>
      <c r="D160" s="141"/>
      <c r="E160" s="142"/>
      <c r="F160" s="141"/>
      <c r="G160" s="141"/>
      <c r="H160" s="141"/>
      <c r="I160" s="141"/>
      <c r="J160" s="141"/>
      <c r="K160" s="141"/>
      <c r="L160" s="141"/>
      <c r="M160" s="143"/>
      <c r="N160" s="144"/>
      <c r="O160" s="141"/>
      <c r="P160" s="145"/>
      <c r="Q160" s="141"/>
      <c r="R160" s="143"/>
      <c r="S160" s="141"/>
      <c r="T160" s="141"/>
      <c r="U160" s="141"/>
    </row>
    <row r="161" ht="12.75" customHeight="1">
      <c r="A161" s="141"/>
      <c r="B161" s="141"/>
      <c r="C161" s="141"/>
      <c r="D161" s="141"/>
      <c r="E161" s="142"/>
      <c r="F161" s="141"/>
      <c r="G161" s="141"/>
      <c r="H161" s="141"/>
      <c r="I161" s="141"/>
      <c r="J161" s="141"/>
      <c r="K161" s="141"/>
      <c r="L161" s="141"/>
      <c r="M161" s="143"/>
      <c r="N161" s="144"/>
      <c r="O161" s="141"/>
      <c r="P161" s="145"/>
      <c r="Q161" s="141"/>
      <c r="R161" s="143"/>
      <c r="S161" s="141"/>
      <c r="T161" s="141"/>
      <c r="U161" s="141"/>
    </row>
    <row r="162" ht="12.75" customHeight="1">
      <c r="A162" s="141"/>
      <c r="B162" s="141"/>
      <c r="C162" s="141"/>
      <c r="D162" s="141"/>
      <c r="E162" s="142"/>
      <c r="F162" s="141"/>
      <c r="G162" s="141"/>
      <c r="H162" s="141"/>
      <c r="I162" s="141"/>
      <c r="J162" s="141"/>
      <c r="K162" s="141"/>
      <c r="L162" s="141"/>
      <c r="M162" s="143"/>
      <c r="N162" s="144"/>
      <c r="O162" s="141"/>
      <c r="P162" s="145"/>
      <c r="Q162" s="141"/>
      <c r="R162" s="143"/>
      <c r="S162" s="141"/>
      <c r="T162" s="141"/>
      <c r="U162" s="141"/>
    </row>
    <row r="163" ht="12.75" customHeight="1">
      <c r="A163" s="141"/>
      <c r="B163" s="141"/>
      <c r="C163" s="141"/>
      <c r="D163" s="141"/>
      <c r="E163" s="142"/>
      <c r="F163" s="141"/>
      <c r="G163" s="141"/>
      <c r="H163" s="141"/>
      <c r="I163" s="141"/>
      <c r="J163" s="141"/>
      <c r="K163" s="141"/>
      <c r="L163" s="141"/>
      <c r="M163" s="143"/>
      <c r="N163" s="144"/>
      <c r="O163" s="141"/>
      <c r="P163" s="145"/>
      <c r="Q163" s="141"/>
      <c r="R163" s="143"/>
      <c r="S163" s="141"/>
      <c r="T163" s="141"/>
      <c r="U163" s="141"/>
    </row>
    <row r="164" ht="12.75" customHeight="1">
      <c r="A164" s="141"/>
      <c r="B164" s="141"/>
      <c r="C164" s="141"/>
      <c r="D164" s="141"/>
      <c r="E164" s="142"/>
      <c r="F164" s="141"/>
      <c r="G164" s="141"/>
      <c r="H164" s="141"/>
      <c r="I164" s="141"/>
      <c r="J164" s="141"/>
      <c r="K164" s="141"/>
      <c r="L164" s="141"/>
      <c r="M164" s="143"/>
      <c r="N164" s="144"/>
      <c r="O164" s="141"/>
      <c r="P164" s="145"/>
      <c r="Q164" s="141"/>
      <c r="R164" s="143"/>
      <c r="S164" s="141"/>
      <c r="T164" s="141"/>
      <c r="U164" s="141"/>
    </row>
    <row r="165" ht="12.75" customHeight="1">
      <c r="A165" s="141"/>
      <c r="B165" s="141"/>
      <c r="C165" s="141"/>
      <c r="D165" s="141"/>
      <c r="E165" s="142"/>
      <c r="F165" s="141"/>
      <c r="G165" s="141"/>
      <c r="H165" s="141"/>
      <c r="I165" s="141"/>
      <c r="J165" s="141"/>
      <c r="K165" s="141"/>
      <c r="L165" s="141"/>
      <c r="M165" s="143"/>
      <c r="N165" s="144"/>
      <c r="O165" s="141"/>
      <c r="P165" s="145"/>
      <c r="Q165" s="141"/>
      <c r="R165" s="143"/>
      <c r="S165" s="141"/>
      <c r="T165" s="141"/>
      <c r="U165" s="141"/>
    </row>
    <row r="166" ht="12.75" customHeight="1">
      <c r="A166" s="141"/>
      <c r="B166" s="141"/>
      <c r="C166" s="141"/>
      <c r="D166" s="141"/>
      <c r="E166" s="142"/>
      <c r="F166" s="141"/>
      <c r="G166" s="141"/>
      <c r="H166" s="141"/>
      <c r="I166" s="141"/>
      <c r="J166" s="141"/>
      <c r="K166" s="141"/>
      <c r="L166" s="141"/>
      <c r="M166" s="143"/>
      <c r="N166" s="144"/>
      <c r="O166" s="141"/>
      <c r="P166" s="145"/>
      <c r="Q166" s="141"/>
      <c r="R166" s="143"/>
      <c r="S166" s="141"/>
      <c r="T166" s="141"/>
      <c r="U166" s="141"/>
    </row>
    <row r="167" ht="12.75" customHeight="1">
      <c r="A167" s="141"/>
      <c r="B167" s="141"/>
      <c r="C167" s="141"/>
      <c r="D167" s="141"/>
      <c r="E167" s="142"/>
      <c r="F167" s="141"/>
      <c r="G167" s="141"/>
      <c r="H167" s="141"/>
      <c r="I167" s="141"/>
      <c r="J167" s="141"/>
      <c r="K167" s="141"/>
      <c r="L167" s="141"/>
      <c r="M167" s="143"/>
      <c r="N167" s="144"/>
      <c r="O167" s="141"/>
      <c r="P167" s="145"/>
      <c r="Q167" s="141"/>
      <c r="R167" s="143"/>
      <c r="S167" s="141"/>
      <c r="T167" s="141"/>
      <c r="U167" s="141"/>
    </row>
    <row r="168" ht="12.75" customHeight="1">
      <c r="A168" s="141"/>
      <c r="B168" s="141"/>
      <c r="C168" s="141"/>
      <c r="D168" s="141"/>
      <c r="E168" s="142"/>
      <c r="F168" s="141"/>
      <c r="G168" s="141"/>
      <c r="H168" s="141"/>
      <c r="I168" s="141"/>
      <c r="J168" s="141"/>
      <c r="K168" s="141"/>
      <c r="L168" s="141"/>
      <c r="M168" s="143"/>
      <c r="N168" s="144"/>
      <c r="O168" s="141"/>
      <c r="P168" s="145"/>
      <c r="Q168" s="141"/>
      <c r="R168" s="143"/>
      <c r="S168" s="141"/>
      <c r="T168" s="141"/>
      <c r="U168" s="141"/>
    </row>
    <row r="169" ht="12.75" customHeight="1">
      <c r="A169" s="141"/>
      <c r="B169" s="141"/>
      <c r="C169" s="141"/>
      <c r="D169" s="141"/>
      <c r="E169" s="142"/>
      <c r="F169" s="141"/>
      <c r="G169" s="141"/>
      <c r="H169" s="141"/>
      <c r="I169" s="141"/>
      <c r="J169" s="141"/>
      <c r="K169" s="141"/>
      <c r="L169" s="141"/>
      <c r="M169" s="143"/>
      <c r="N169" s="144"/>
      <c r="O169" s="141"/>
      <c r="P169" s="145"/>
      <c r="Q169" s="141"/>
      <c r="R169" s="143"/>
      <c r="S169" s="141"/>
      <c r="T169" s="141"/>
      <c r="U169" s="141"/>
    </row>
    <row r="170" ht="12.75" customHeight="1">
      <c r="A170" s="141"/>
      <c r="B170" s="141"/>
      <c r="C170" s="141"/>
      <c r="D170" s="141"/>
      <c r="E170" s="142"/>
      <c r="F170" s="141"/>
      <c r="G170" s="141"/>
      <c r="H170" s="141"/>
      <c r="I170" s="141"/>
      <c r="J170" s="141"/>
      <c r="K170" s="141"/>
      <c r="L170" s="141"/>
      <c r="M170" s="143"/>
      <c r="N170" s="144"/>
      <c r="O170" s="141"/>
      <c r="P170" s="145"/>
      <c r="Q170" s="141"/>
      <c r="R170" s="143"/>
      <c r="S170" s="141"/>
      <c r="T170" s="141"/>
      <c r="U170" s="141"/>
    </row>
    <row r="171" ht="12.75" customHeight="1">
      <c r="A171" s="141"/>
      <c r="B171" s="141"/>
      <c r="C171" s="141"/>
      <c r="D171" s="141"/>
      <c r="E171" s="142"/>
      <c r="F171" s="141"/>
      <c r="G171" s="141"/>
      <c r="H171" s="141"/>
      <c r="I171" s="141"/>
      <c r="J171" s="141"/>
      <c r="K171" s="141"/>
      <c r="L171" s="141"/>
      <c r="M171" s="143"/>
      <c r="N171" s="144"/>
      <c r="O171" s="141"/>
      <c r="P171" s="145"/>
      <c r="Q171" s="141"/>
      <c r="R171" s="143"/>
      <c r="S171" s="141"/>
      <c r="T171" s="141"/>
      <c r="U171" s="141"/>
    </row>
    <row r="172" ht="12.75" customHeight="1">
      <c r="A172" s="141"/>
      <c r="B172" s="141"/>
      <c r="C172" s="141"/>
      <c r="D172" s="141"/>
      <c r="E172" s="142"/>
      <c r="F172" s="141"/>
      <c r="G172" s="141"/>
      <c r="H172" s="141"/>
      <c r="I172" s="141"/>
      <c r="J172" s="141"/>
      <c r="K172" s="141"/>
      <c r="L172" s="141"/>
      <c r="M172" s="143"/>
      <c r="N172" s="144"/>
      <c r="O172" s="141"/>
      <c r="P172" s="145"/>
      <c r="Q172" s="141"/>
      <c r="R172" s="143"/>
      <c r="S172" s="141"/>
      <c r="T172" s="141"/>
      <c r="U172" s="141"/>
    </row>
    <row r="173" ht="12.75" customHeight="1">
      <c r="A173" s="141"/>
      <c r="B173" s="141"/>
      <c r="C173" s="141"/>
      <c r="D173" s="141"/>
      <c r="E173" s="142"/>
      <c r="F173" s="141"/>
      <c r="G173" s="141"/>
      <c r="H173" s="141"/>
      <c r="I173" s="141"/>
      <c r="J173" s="141"/>
      <c r="K173" s="141"/>
      <c r="L173" s="141"/>
      <c r="M173" s="143"/>
      <c r="N173" s="144"/>
      <c r="O173" s="141"/>
      <c r="P173" s="145"/>
      <c r="Q173" s="141"/>
      <c r="R173" s="143"/>
      <c r="S173" s="141"/>
      <c r="T173" s="141"/>
      <c r="U173" s="141"/>
    </row>
    <row r="174" ht="12.75" customHeight="1">
      <c r="A174" s="141"/>
      <c r="B174" s="141"/>
      <c r="C174" s="141"/>
      <c r="D174" s="141"/>
      <c r="E174" s="142"/>
      <c r="F174" s="141"/>
      <c r="G174" s="141"/>
      <c r="H174" s="141"/>
      <c r="I174" s="141"/>
      <c r="J174" s="141"/>
      <c r="K174" s="141"/>
      <c r="L174" s="141"/>
      <c r="M174" s="143"/>
      <c r="N174" s="144"/>
      <c r="O174" s="141"/>
      <c r="P174" s="145"/>
      <c r="Q174" s="141"/>
      <c r="R174" s="143"/>
      <c r="S174" s="141"/>
      <c r="T174" s="141"/>
      <c r="U174" s="141"/>
    </row>
    <row r="175" ht="12.75" customHeight="1">
      <c r="A175" s="141"/>
      <c r="B175" s="141"/>
      <c r="C175" s="141"/>
      <c r="D175" s="141"/>
      <c r="E175" s="142"/>
      <c r="F175" s="141"/>
      <c r="G175" s="141"/>
      <c r="H175" s="141"/>
      <c r="I175" s="141"/>
      <c r="J175" s="141"/>
      <c r="K175" s="141"/>
      <c r="L175" s="141"/>
      <c r="M175" s="143"/>
      <c r="N175" s="144"/>
      <c r="O175" s="141"/>
      <c r="P175" s="145"/>
      <c r="Q175" s="141"/>
      <c r="R175" s="143"/>
      <c r="S175" s="141"/>
      <c r="T175" s="141"/>
      <c r="U175" s="141"/>
    </row>
    <row r="176" ht="12.75" customHeight="1">
      <c r="A176" s="141"/>
      <c r="B176" s="141"/>
      <c r="C176" s="141"/>
      <c r="D176" s="141"/>
      <c r="E176" s="142"/>
      <c r="F176" s="141"/>
      <c r="G176" s="141"/>
      <c r="H176" s="141"/>
      <c r="I176" s="141"/>
      <c r="J176" s="141"/>
      <c r="K176" s="141"/>
      <c r="L176" s="141"/>
      <c r="M176" s="143"/>
      <c r="N176" s="144"/>
      <c r="O176" s="141"/>
      <c r="P176" s="145"/>
      <c r="Q176" s="141"/>
      <c r="R176" s="143"/>
      <c r="S176" s="141"/>
      <c r="T176" s="141"/>
      <c r="U176" s="141"/>
    </row>
    <row r="177" ht="12.75" customHeight="1">
      <c r="A177" s="141"/>
      <c r="B177" s="141"/>
      <c r="C177" s="141"/>
      <c r="D177" s="141"/>
      <c r="E177" s="142"/>
      <c r="F177" s="141"/>
      <c r="G177" s="141"/>
      <c r="H177" s="141"/>
      <c r="I177" s="141"/>
      <c r="J177" s="141"/>
      <c r="K177" s="141"/>
      <c r="L177" s="141"/>
      <c r="M177" s="143"/>
      <c r="N177" s="144"/>
      <c r="O177" s="141"/>
      <c r="P177" s="145"/>
      <c r="Q177" s="141"/>
      <c r="R177" s="143"/>
      <c r="S177" s="141"/>
      <c r="T177" s="141"/>
      <c r="U177" s="141"/>
    </row>
    <row r="178" ht="12.75" customHeight="1">
      <c r="A178" s="141"/>
      <c r="B178" s="141"/>
      <c r="C178" s="141"/>
      <c r="D178" s="141"/>
      <c r="E178" s="142"/>
      <c r="F178" s="141"/>
      <c r="G178" s="141"/>
      <c r="H178" s="141"/>
      <c r="I178" s="141"/>
      <c r="J178" s="141"/>
      <c r="K178" s="141"/>
      <c r="L178" s="141"/>
      <c r="M178" s="143"/>
      <c r="N178" s="144"/>
      <c r="O178" s="141"/>
      <c r="P178" s="145"/>
      <c r="Q178" s="141"/>
      <c r="R178" s="143"/>
      <c r="S178" s="141"/>
      <c r="T178" s="141"/>
      <c r="U178" s="141"/>
    </row>
    <row r="179" ht="12.75" customHeight="1">
      <c r="A179" s="141"/>
      <c r="B179" s="141"/>
      <c r="C179" s="141"/>
      <c r="D179" s="141"/>
      <c r="E179" s="142"/>
      <c r="F179" s="141"/>
      <c r="G179" s="141"/>
      <c r="H179" s="141"/>
      <c r="I179" s="141"/>
      <c r="J179" s="141"/>
      <c r="K179" s="141"/>
      <c r="L179" s="141"/>
      <c r="M179" s="143"/>
      <c r="N179" s="144"/>
      <c r="O179" s="141"/>
      <c r="P179" s="145"/>
      <c r="Q179" s="141"/>
      <c r="R179" s="143"/>
      <c r="S179" s="141"/>
      <c r="T179" s="141"/>
      <c r="U179" s="141"/>
    </row>
    <row r="180" ht="12.75" customHeight="1">
      <c r="A180" s="141"/>
      <c r="B180" s="141"/>
      <c r="C180" s="141"/>
      <c r="D180" s="141"/>
      <c r="E180" s="142"/>
      <c r="F180" s="141"/>
      <c r="G180" s="141"/>
      <c r="H180" s="141"/>
      <c r="I180" s="141"/>
      <c r="J180" s="141"/>
      <c r="K180" s="141"/>
      <c r="L180" s="141"/>
      <c r="M180" s="143"/>
      <c r="N180" s="144"/>
      <c r="O180" s="141"/>
      <c r="P180" s="145"/>
      <c r="Q180" s="141"/>
      <c r="R180" s="143"/>
      <c r="S180" s="141"/>
      <c r="T180" s="141"/>
      <c r="U180" s="141"/>
    </row>
    <row r="181" ht="12.75" customHeight="1">
      <c r="A181" s="141"/>
      <c r="B181" s="141"/>
      <c r="C181" s="141"/>
      <c r="D181" s="141"/>
      <c r="E181" s="142"/>
      <c r="F181" s="141"/>
      <c r="G181" s="141"/>
      <c r="H181" s="141"/>
      <c r="I181" s="141"/>
      <c r="J181" s="141"/>
      <c r="K181" s="141"/>
      <c r="L181" s="141"/>
      <c r="M181" s="143"/>
      <c r="N181" s="144"/>
      <c r="O181" s="141"/>
      <c r="P181" s="145"/>
      <c r="Q181" s="141"/>
      <c r="R181" s="143"/>
      <c r="S181" s="141"/>
      <c r="T181" s="141"/>
      <c r="U181" s="141"/>
    </row>
    <row r="182" ht="12.75" customHeight="1">
      <c r="A182" s="141"/>
      <c r="B182" s="141"/>
      <c r="C182" s="141"/>
      <c r="D182" s="141"/>
      <c r="E182" s="142"/>
      <c r="F182" s="141"/>
      <c r="G182" s="141"/>
      <c r="H182" s="141"/>
      <c r="I182" s="141"/>
      <c r="J182" s="141"/>
      <c r="K182" s="141"/>
      <c r="L182" s="141"/>
      <c r="M182" s="143"/>
      <c r="N182" s="144"/>
      <c r="O182" s="141"/>
      <c r="P182" s="145"/>
      <c r="Q182" s="141"/>
      <c r="R182" s="143"/>
      <c r="S182" s="141"/>
      <c r="T182" s="141"/>
      <c r="U182" s="141"/>
    </row>
    <row r="183" ht="12.75" customHeight="1">
      <c r="A183" s="141"/>
      <c r="B183" s="141"/>
      <c r="C183" s="141"/>
      <c r="D183" s="141"/>
      <c r="E183" s="142"/>
      <c r="F183" s="141"/>
      <c r="G183" s="141"/>
      <c r="H183" s="141"/>
      <c r="I183" s="141"/>
      <c r="J183" s="141"/>
      <c r="K183" s="141"/>
      <c r="L183" s="141"/>
      <c r="M183" s="143"/>
      <c r="N183" s="144"/>
      <c r="O183" s="141"/>
      <c r="P183" s="145"/>
      <c r="Q183" s="141"/>
      <c r="R183" s="143"/>
      <c r="S183" s="141"/>
      <c r="T183" s="141"/>
      <c r="U183" s="141"/>
    </row>
    <row r="184" ht="12.75" customHeight="1">
      <c r="A184" s="141"/>
      <c r="B184" s="141"/>
      <c r="C184" s="141"/>
      <c r="D184" s="141"/>
      <c r="E184" s="142"/>
      <c r="F184" s="141"/>
      <c r="G184" s="141"/>
      <c r="H184" s="141"/>
      <c r="I184" s="141"/>
      <c r="J184" s="141"/>
      <c r="K184" s="141"/>
      <c r="L184" s="141"/>
      <c r="M184" s="143"/>
      <c r="N184" s="144"/>
      <c r="O184" s="141"/>
      <c r="P184" s="145"/>
      <c r="Q184" s="141"/>
      <c r="R184" s="143"/>
      <c r="S184" s="141"/>
      <c r="T184" s="141"/>
      <c r="U184" s="141"/>
    </row>
    <row r="185" ht="12.75" customHeight="1">
      <c r="A185" s="141"/>
      <c r="B185" s="141"/>
      <c r="C185" s="141"/>
      <c r="D185" s="141"/>
      <c r="E185" s="142"/>
      <c r="F185" s="141"/>
      <c r="G185" s="141"/>
      <c r="H185" s="141"/>
      <c r="I185" s="141"/>
      <c r="J185" s="141"/>
      <c r="K185" s="141"/>
      <c r="L185" s="141"/>
      <c r="M185" s="143"/>
      <c r="N185" s="144"/>
      <c r="O185" s="141"/>
      <c r="P185" s="145"/>
      <c r="Q185" s="141"/>
      <c r="R185" s="143"/>
      <c r="S185" s="141"/>
      <c r="T185" s="141"/>
      <c r="U185" s="141"/>
    </row>
    <row r="186" ht="12.75" customHeight="1">
      <c r="A186" s="141"/>
      <c r="B186" s="141"/>
      <c r="C186" s="141"/>
      <c r="D186" s="141"/>
      <c r="E186" s="142"/>
      <c r="F186" s="141"/>
      <c r="G186" s="141"/>
      <c r="H186" s="141"/>
      <c r="I186" s="141"/>
      <c r="J186" s="141"/>
      <c r="K186" s="141"/>
      <c r="L186" s="141"/>
      <c r="M186" s="143"/>
      <c r="N186" s="144"/>
      <c r="O186" s="141"/>
      <c r="P186" s="145"/>
      <c r="Q186" s="141"/>
      <c r="R186" s="143"/>
      <c r="S186" s="141"/>
      <c r="T186" s="141"/>
      <c r="U186" s="141"/>
    </row>
    <row r="187" ht="12.75" customHeight="1">
      <c r="A187" s="141"/>
      <c r="B187" s="141"/>
      <c r="C187" s="141"/>
      <c r="D187" s="141"/>
      <c r="E187" s="142"/>
      <c r="F187" s="141"/>
      <c r="G187" s="141"/>
      <c r="H187" s="141"/>
      <c r="I187" s="141"/>
      <c r="J187" s="141"/>
      <c r="K187" s="141"/>
      <c r="L187" s="141"/>
      <c r="M187" s="143"/>
      <c r="N187" s="144"/>
      <c r="O187" s="141"/>
      <c r="P187" s="145"/>
      <c r="Q187" s="141"/>
      <c r="R187" s="143"/>
      <c r="S187" s="141"/>
      <c r="T187" s="141"/>
      <c r="U187" s="141"/>
    </row>
    <row r="188" ht="12.75" customHeight="1">
      <c r="A188" s="141"/>
      <c r="B188" s="141"/>
      <c r="C188" s="141"/>
      <c r="D188" s="141"/>
      <c r="E188" s="142"/>
      <c r="F188" s="141"/>
      <c r="G188" s="141"/>
      <c r="H188" s="141"/>
      <c r="I188" s="141"/>
      <c r="J188" s="141"/>
      <c r="K188" s="141"/>
      <c r="L188" s="141"/>
      <c r="M188" s="143"/>
      <c r="N188" s="144"/>
      <c r="O188" s="141"/>
      <c r="P188" s="145"/>
      <c r="Q188" s="141"/>
      <c r="R188" s="143"/>
      <c r="S188" s="141"/>
      <c r="T188" s="141"/>
      <c r="U188" s="141"/>
    </row>
    <row r="189" ht="12.75" customHeight="1">
      <c r="A189" s="141"/>
      <c r="B189" s="141"/>
      <c r="C189" s="141"/>
      <c r="D189" s="141"/>
      <c r="E189" s="142"/>
      <c r="F189" s="141"/>
      <c r="G189" s="141"/>
      <c r="H189" s="141"/>
      <c r="I189" s="141"/>
      <c r="J189" s="141"/>
      <c r="K189" s="141"/>
      <c r="L189" s="141"/>
      <c r="M189" s="143"/>
      <c r="N189" s="144"/>
      <c r="O189" s="141"/>
      <c r="P189" s="145"/>
      <c r="Q189" s="141"/>
      <c r="R189" s="143"/>
      <c r="S189" s="141"/>
      <c r="T189" s="141"/>
      <c r="U189" s="141"/>
    </row>
    <row r="190" ht="12.75" customHeight="1">
      <c r="A190" s="141"/>
      <c r="B190" s="141"/>
      <c r="C190" s="141"/>
      <c r="D190" s="141"/>
      <c r="E190" s="142"/>
      <c r="F190" s="141"/>
      <c r="G190" s="141"/>
      <c r="H190" s="141"/>
      <c r="I190" s="141"/>
      <c r="J190" s="141"/>
      <c r="K190" s="141"/>
      <c r="L190" s="141"/>
      <c r="M190" s="143"/>
      <c r="N190" s="144"/>
      <c r="O190" s="141"/>
      <c r="P190" s="145"/>
      <c r="Q190" s="141"/>
      <c r="R190" s="143"/>
      <c r="S190" s="141"/>
      <c r="T190" s="141"/>
      <c r="U190" s="141"/>
    </row>
    <row r="191" ht="12.75" customHeight="1">
      <c r="A191" s="141"/>
      <c r="B191" s="141"/>
      <c r="C191" s="141"/>
      <c r="D191" s="141"/>
      <c r="E191" s="142"/>
      <c r="F191" s="141"/>
      <c r="G191" s="141"/>
      <c r="H191" s="141"/>
      <c r="I191" s="141"/>
      <c r="J191" s="141"/>
      <c r="K191" s="141"/>
      <c r="L191" s="141"/>
      <c r="M191" s="143"/>
      <c r="N191" s="144"/>
      <c r="O191" s="141"/>
      <c r="P191" s="145"/>
      <c r="Q191" s="141"/>
      <c r="R191" s="143"/>
      <c r="S191" s="141"/>
      <c r="T191" s="141"/>
      <c r="U191" s="141"/>
    </row>
    <row r="192" ht="12.75" customHeight="1">
      <c r="A192" s="141"/>
      <c r="B192" s="141"/>
      <c r="C192" s="141"/>
      <c r="D192" s="141"/>
      <c r="E192" s="142"/>
      <c r="F192" s="141"/>
      <c r="G192" s="141"/>
      <c r="H192" s="141"/>
      <c r="I192" s="141"/>
      <c r="J192" s="141"/>
      <c r="K192" s="141"/>
      <c r="L192" s="141"/>
      <c r="M192" s="143"/>
      <c r="N192" s="144"/>
      <c r="O192" s="141"/>
      <c r="P192" s="145"/>
      <c r="Q192" s="141"/>
      <c r="R192" s="143"/>
      <c r="S192" s="141"/>
      <c r="T192" s="141"/>
      <c r="U192" s="141"/>
    </row>
    <row r="193" ht="12.75" customHeight="1">
      <c r="A193" s="141"/>
      <c r="B193" s="141"/>
      <c r="C193" s="141"/>
      <c r="D193" s="141"/>
      <c r="E193" s="142"/>
      <c r="F193" s="141"/>
      <c r="G193" s="141"/>
      <c r="H193" s="141"/>
      <c r="I193" s="141"/>
      <c r="J193" s="141"/>
      <c r="K193" s="141"/>
      <c r="L193" s="141"/>
      <c r="M193" s="143"/>
      <c r="N193" s="144"/>
      <c r="O193" s="141"/>
      <c r="P193" s="145"/>
      <c r="Q193" s="141"/>
      <c r="R193" s="143"/>
      <c r="S193" s="141"/>
      <c r="T193" s="141"/>
      <c r="U193" s="141"/>
    </row>
    <row r="194" ht="12.75" customHeight="1">
      <c r="A194" s="141"/>
      <c r="B194" s="141"/>
      <c r="C194" s="141"/>
      <c r="D194" s="141"/>
      <c r="E194" s="142"/>
      <c r="F194" s="141"/>
      <c r="G194" s="141"/>
      <c r="H194" s="141"/>
      <c r="I194" s="141"/>
      <c r="J194" s="141"/>
      <c r="K194" s="141"/>
      <c r="L194" s="141"/>
      <c r="M194" s="143"/>
      <c r="N194" s="144"/>
      <c r="O194" s="141"/>
      <c r="P194" s="145"/>
      <c r="Q194" s="141"/>
      <c r="R194" s="143"/>
      <c r="S194" s="141"/>
      <c r="T194" s="141"/>
      <c r="U194" s="141"/>
    </row>
    <row r="195" ht="12.75" customHeight="1">
      <c r="A195" s="141"/>
      <c r="B195" s="141"/>
      <c r="C195" s="141"/>
      <c r="D195" s="141"/>
      <c r="E195" s="142"/>
      <c r="F195" s="141"/>
      <c r="G195" s="141"/>
      <c r="H195" s="141"/>
      <c r="I195" s="141"/>
      <c r="J195" s="141"/>
      <c r="K195" s="141"/>
      <c r="L195" s="141"/>
      <c r="M195" s="143"/>
      <c r="N195" s="144"/>
      <c r="O195" s="141"/>
      <c r="P195" s="145"/>
      <c r="Q195" s="141"/>
      <c r="R195" s="143"/>
      <c r="S195" s="141"/>
      <c r="T195" s="141"/>
      <c r="U195" s="141"/>
    </row>
    <row r="196" ht="12.75" customHeight="1">
      <c r="A196" s="141"/>
      <c r="B196" s="141"/>
      <c r="C196" s="141"/>
      <c r="D196" s="141"/>
      <c r="E196" s="142"/>
      <c r="F196" s="141"/>
      <c r="G196" s="141"/>
      <c r="H196" s="141"/>
      <c r="I196" s="141"/>
      <c r="J196" s="141"/>
      <c r="K196" s="141"/>
      <c r="L196" s="141"/>
      <c r="M196" s="143"/>
      <c r="N196" s="144"/>
      <c r="O196" s="141"/>
      <c r="P196" s="145"/>
      <c r="Q196" s="141"/>
      <c r="R196" s="143"/>
      <c r="S196" s="141"/>
      <c r="T196" s="141"/>
      <c r="U196" s="141"/>
    </row>
    <row r="197" ht="12.75" customHeight="1">
      <c r="A197" s="141"/>
      <c r="B197" s="141"/>
      <c r="C197" s="141"/>
      <c r="D197" s="141"/>
      <c r="E197" s="142"/>
      <c r="F197" s="141"/>
      <c r="G197" s="141"/>
      <c r="H197" s="141"/>
      <c r="I197" s="141"/>
      <c r="J197" s="141"/>
      <c r="K197" s="141"/>
      <c r="L197" s="141"/>
      <c r="M197" s="143"/>
      <c r="N197" s="144"/>
      <c r="O197" s="141"/>
      <c r="P197" s="145"/>
      <c r="Q197" s="141"/>
      <c r="R197" s="143"/>
      <c r="S197" s="141"/>
      <c r="T197" s="141"/>
      <c r="U197" s="141"/>
    </row>
    <row r="198" ht="12.75" customHeight="1">
      <c r="A198" s="141"/>
      <c r="B198" s="141"/>
      <c r="C198" s="141"/>
      <c r="D198" s="141"/>
      <c r="E198" s="142"/>
      <c r="F198" s="141"/>
      <c r="G198" s="141"/>
      <c r="H198" s="141"/>
      <c r="I198" s="141"/>
      <c r="J198" s="141"/>
      <c r="K198" s="141"/>
      <c r="L198" s="141"/>
      <c r="M198" s="143"/>
      <c r="N198" s="144"/>
      <c r="O198" s="141"/>
      <c r="P198" s="145"/>
      <c r="Q198" s="141"/>
      <c r="R198" s="143"/>
      <c r="S198" s="141"/>
      <c r="T198" s="141"/>
      <c r="U198" s="141"/>
    </row>
    <row r="199" ht="12.75" customHeight="1">
      <c r="A199" s="141"/>
      <c r="B199" s="141"/>
      <c r="C199" s="141"/>
      <c r="D199" s="141"/>
      <c r="E199" s="142"/>
      <c r="F199" s="141"/>
      <c r="G199" s="141"/>
      <c r="H199" s="141"/>
      <c r="I199" s="141"/>
      <c r="J199" s="141"/>
      <c r="K199" s="141"/>
      <c r="L199" s="141"/>
      <c r="M199" s="143"/>
      <c r="N199" s="144"/>
      <c r="O199" s="141"/>
      <c r="P199" s="145"/>
      <c r="Q199" s="141"/>
      <c r="R199" s="143"/>
      <c r="S199" s="141"/>
      <c r="T199" s="141"/>
      <c r="U199" s="141"/>
    </row>
    <row r="200" ht="12.75" customHeight="1">
      <c r="A200" s="141"/>
      <c r="B200" s="141"/>
      <c r="C200" s="141"/>
      <c r="D200" s="141"/>
      <c r="E200" s="142"/>
      <c r="F200" s="141"/>
      <c r="G200" s="141"/>
      <c r="H200" s="141"/>
      <c r="I200" s="141"/>
      <c r="J200" s="141"/>
      <c r="K200" s="141"/>
      <c r="L200" s="141"/>
      <c r="M200" s="143"/>
      <c r="N200" s="144"/>
      <c r="O200" s="141"/>
      <c r="P200" s="145"/>
      <c r="Q200" s="141"/>
      <c r="R200" s="143"/>
      <c r="S200" s="141"/>
      <c r="T200" s="141"/>
      <c r="U200" s="141"/>
    </row>
    <row r="201" ht="12.75" customHeight="1">
      <c r="A201" s="141"/>
      <c r="B201" s="141"/>
      <c r="C201" s="141"/>
      <c r="D201" s="141"/>
      <c r="E201" s="142"/>
      <c r="F201" s="141"/>
      <c r="G201" s="141"/>
      <c r="H201" s="141"/>
      <c r="I201" s="141"/>
      <c r="J201" s="141"/>
      <c r="K201" s="141"/>
      <c r="L201" s="141"/>
      <c r="M201" s="143"/>
      <c r="N201" s="144"/>
      <c r="O201" s="141"/>
      <c r="P201" s="145"/>
      <c r="Q201" s="141"/>
      <c r="R201" s="143"/>
      <c r="S201" s="141"/>
      <c r="T201" s="141"/>
      <c r="U201" s="141"/>
    </row>
    <row r="202" ht="12.75" customHeight="1">
      <c r="A202" s="141"/>
      <c r="B202" s="141"/>
      <c r="C202" s="141"/>
      <c r="D202" s="141"/>
      <c r="E202" s="142"/>
      <c r="F202" s="141"/>
      <c r="G202" s="141"/>
      <c r="H202" s="141"/>
      <c r="I202" s="141"/>
      <c r="J202" s="141"/>
      <c r="K202" s="141"/>
      <c r="L202" s="141"/>
      <c r="M202" s="143"/>
      <c r="N202" s="144"/>
      <c r="O202" s="141"/>
      <c r="P202" s="145"/>
      <c r="Q202" s="141"/>
      <c r="R202" s="143"/>
      <c r="S202" s="141"/>
      <c r="T202" s="141"/>
      <c r="U202" s="141"/>
    </row>
    <row r="203" ht="12.75" customHeight="1">
      <c r="A203" s="141"/>
      <c r="B203" s="141"/>
      <c r="C203" s="141"/>
      <c r="D203" s="141"/>
      <c r="E203" s="142"/>
      <c r="F203" s="141"/>
      <c r="G203" s="141"/>
      <c r="H203" s="141"/>
      <c r="I203" s="141"/>
      <c r="J203" s="141"/>
      <c r="K203" s="141"/>
      <c r="L203" s="141"/>
      <c r="M203" s="143"/>
      <c r="N203" s="144"/>
      <c r="O203" s="141"/>
      <c r="P203" s="145"/>
      <c r="Q203" s="141"/>
      <c r="R203" s="143"/>
      <c r="S203" s="141"/>
      <c r="T203" s="141"/>
      <c r="U203" s="141"/>
    </row>
    <row r="204" ht="12.75" customHeight="1">
      <c r="A204" s="141"/>
      <c r="B204" s="141"/>
      <c r="C204" s="141"/>
      <c r="D204" s="141"/>
      <c r="E204" s="142"/>
      <c r="F204" s="141"/>
      <c r="G204" s="141"/>
      <c r="H204" s="141"/>
      <c r="I204" s="141"/>
      <c r="J204" s="141"/>
      <c r="K204" s="141"/>
      <c r="L204" s="141"/>
      <c r="M204" s="143"/>
      <c r="N204" s="144"/>
      <c r="O204" s="141"/>
      <c r="P204" s="145"/>
      <c r="Q204" s="141"/>
      <c r="R204" s="143"/>
      <c r="S204" s="141"/>
      <c r="T204" s="141"/>
      <c r="U204" s="141"/>
    </row>
    <row r="205" ht="12.75" customHeight="1">
      <c r="A205" s="141"/>
      <c r="B205" s="141"/>
      <c r="C205" s="141"/>
      <c r="D205" s="141"/>
      <c r="E205" s="142"/>
      <c r="F205" s="141"/>
      <c r="G205" s="141"/>
      <c r="H205" s="141"/>
      <c r="I205" s="141"/>
      <c r="J205" s="141"/>
      <c r="K205" s="141"/>
      <c r="L205" s="141"/>
      <c r="M205" s="143"/>
      <c r="N205" s="144"/>
      <c r="O205" s="141"/>
      <c r="P205" s="145"/>
      <c r="Q205" s="141"/>
      <c r="R205" s="143"/>
      <c r="S205" s="141"/>
      <c r="T205" s="141"/>
      <c r="U205" s="141"/>
    </row>
    <row r="206" ht="12.75" customHeight="1">
      <c r="A206" s="141"/>
      <c r="B206" s="141"/>
      <c r="C206" s="141"/>
      <c r="D206" s="141"/>
      <c r="E206" s="142"/>
      <c r="F206" s="141"/>
      <c r="G206" s="141"/>
      <c r="H206" s="141"/>
      <c r="I206" s="141"/>
      <c r="J206" s="141"/>
      <c r="K206" s="141"/>
      <c r="L206" s="141"/>
      <c r="M206" s="143"/>
      <c r="N206" s="144"/>
      <c r="O206" s="141"/>
      <c r="P206" s="145"/>
      <c r="Q206" s="141"/>
      <c r="R206" s="143"/>
      <c r="S206" s="141"/>
      <c r="T206" s="141"/>
      <c r="U206" s="141"/>
    </row>
    <row r="207" ht="12.75" customHeight="1">
      <c r="A207" s="141"/>
      <c r="B207" s="141"/>
      <c r="C207" s="141"/>
      <c r="D207" s="141"/>
      <c r="E207" s="142"/>
      <c r="F207" s="141"/>
      <c r="G207" s="141"/>
      <c r="H207" s="141"/>
      <c r="I207" s="141"/>
      <c r="J207" s="141"/>
      <c r="K207" s="141"/>
      <c r="L207" s="141"/>
      <c r="M207" s="143"/>
      <c r="N207" s="144"/>
      <c r="O207" s="141"/>
      <c r="P207" s="145"/>
      <c r="Q207" s="141"/>
      <c r="R207" s="143"/>
      <c r="S207" s="141"/>
      <c r="T207" s="141"/>
      <c r="U207" s="141"/>
    </row>
    <row r="208" ht="12.75" customHeight="1">
      <c r="A208" s="141"/>
      <c r="B208" s="141"/>
      <c r="C208" s="141"/>
      <c r="D208" s="141"/>
      <c r="E208" s="142"/>
      <c r="F208" s="141"/>
      <c r="G208" s="141"/>
      <c r="H208" s="141"/>
      <c r="I208" s="141"/>
      <c r="J208" s="141"/>
      <c r="K208" s="141"/>
      <c r="L208" s="141"/>
      <c r="M208" s="143"/>
      <c r="N208" s="144"/>
      <c r="O208" s="141"/>
      <c r="P208" s="145"/>
      <c r="Q208" s="141"/>
      <c r="R208" s="143"/>
      <c r="S208" s="141"/>
      <c r="T208" s="141"/>
      <c r="U208" s="141"/>
    </row>
    <row r="209" ht="12.75" customHeight="1">
      <c r="A209" s="141"/>
      <c r="B209" s="141"/>
      <c r="C209" s="141"/>
      <c r="D209" s="141"/>
      <c r="E209" s="142"/>
      <c r="F209" s="141"/>
      <c r="G209" s="141"/>
      <c r="H209" s="141"/>
      <c r="I209" s="141"/>
      <c r="J209" s="141"/>
      <c r="K209" s="141"/>
      <c r="L209" s="141"/>
      <c r="M209" s="143"/>
      <c r="N209" s="144"/>
      <c r="O209" s="141"/>
      <c r="P209" s="145"/>
      <c r="Q209" s="141"/>
      <c r="R209" s="143"/>
      <c r="S209" s="141"/>
      <c r="T209" s="141"/>
      <c r="U209" s="141"/>
    </row>
    <row r="210" ht="12.75" customHeight="1">
      <c r="A210" s="141"/>
      <c r="B210" s="141"/>
      <c r="C210" s="141"/>
      <c r="D210" s="141"/>
      <c r="E210" s="142"/>
      <c r="F210" s="141"/>
      <c r="G210" s="141"/>
      <c r="H210" s="141"/>
      <c r="I210" s="141"/>
      <c r="J210" s="141"/>
      <c r="K210" s="141"/>
      <c r="L210" s="141"/>
      <c r="M210" s="143"/>
      <c r="N210" s="144"/>
      <c r="O210" s="141"/>
      <c r="P210" s="145"/>
      <c r="Q210" s="141"/>
      <c r="R210" s="143"/>
      <c r="S210" s="141"/>
      <c r="T210" s="141"/>
      <c r="U210" s="141"/>
    </row>
    <row r="211" ht="12.75" customHeight="1">
      <c r="A211" s="141"/>
      <c r="B211" s="141"/>
      <c r="C211" s="141"/>
      <c r="D211" s="141"/>
      <c r="E211" s="142"/>
      <c r="F211" s="141"/>
      <c r="G211" s="141"/>
      <c r="H211" s="141"/>
      <c r="I211" s="141"/>
      <c r="J211" s="141"/>
      <c r="K211" s="141"/>
      <c r="L211" s="141"/>
      <c r="M211" s="143"/>
      <c r="N211" s="144"/>
      <c r="O211" s="141"/>
      <c r="P211" s="145"/>
      <c r="Q211" s="141"/>
      <c r="R211" s="143"/>
      <c r="S211" s="141"/>
      <c r="T211" s="141"/>
      <c r="U211" s="141"/>
    </row>
    <row r="212" ht="12.75" customHeight="1">
      <c r="A212" s="141"/>
      <c r="B212" s="141"/>
      <c r="C212" s="141"/>
      <c r="D212" s="141"/>
      <c r="E212" s="142"/>
      <c r="F212" s="141"/>
      <c r="G212" s="141"/>
      <c r="H212" s="141"/>
      <c r="I212" s="141"/>
      <c r="J212" s="141"/>
      <c r="K212" s="141"/>
      <c r="L212" s="141"/>
      <c r="M212" s="143"/>
      <c r="N212" s="144"/>
      <c r="O212" s="141"/>
      <c r="P212" s="145"/>
      <c r="Q212" s="141"/>
      <c r="R212" s="143"/>
      <c r="S212" s="141"/>
      <c r="T212" s="141"/>
      <c r="U212" s="141"/>
    </row>
    <row r="213" ht="12.75" customHeight="1">
      <c r="A213" s="141"/>
      <c r="B213" s="141"/>
      <c r="C213" s="141"/>
      <c r="D213" s="141"/>
      <c r="E213" s="142"/>
      <c r="F213" s="141"/>
      <c r="G213" s="141"/>
      <c r="H213" s="141"/>
      <c r="I213" s="141"/>
      <c r="J213" s="141"/>
      <c r="K213" s="141"/>
      <c r="L213" s="141"/>
      <c r="M213" s="143"/>
      <c r="N213" s="144"/>
      <c r="O213" s="141"/>
      <c r="P213" s="145"/>
      <c r="Q213" s="141"/>
      <c r="R213" s="143"/>
      <c r="S213" s="141"/>
      <c r="T213" s="141"/>
      <c r="U213" s="141"/>
    </row>
    <row r="214" ht="12.75" customHeight="1">
      <c r="A214" s="141"/>
      <c r="B214" s="141"/>
      <c r="C214" s="141"/>
      <c r="D214" s="141"/>
      <c r="E214" s="142"/>
      <c r="F214" s="141"/>
      <c r="G214" s="141"/>
      <c r="H214" s="141"/>
      <c r="I214" s="141"/>
      <c r="J214" s="141"/>
      <c r="K214" s="141"/>
      <c r="L214" s="141"/>
      <c r="M214" s="143"/>
      <c r="N214" s="144"/>
      <c r="O214" s="141"/>
      <c r="P214" s="145"/>
      <c r="Q214" s="141"/>
      <c r="R214" s="143"/>
      <c r="S214" s="141"/>
      <c r="T214" s="141"/>
      <c r="U214" s="141"/>
    </row>
    <row r="215" ht="12.75" customHeight="1">
      <c r="A215" s="141"/>
      <c r="B215" s="141"/>
      <c r="C215" s="141"/>
      <c r="D215" s="141"/>
      <c r="E215" s="142"/>
      <c r="F215" s="141"/>
      <c r="G215" s="141"/>
      <c r="H215" s="141"/>
      <c r="I215" s="141"/>
      <c r="J215" s="141"/>
      <c r="K215" s="141"/>
      <c r="L215" s="141"/>
      <c r="M215" s="143"/>
      <c r="N215" s="144"/>
      <c r="O215" s="141"/>
      <c r="P215" s="145"/>
      <c r="Q215" s="141"/>
      <c r="R215" s="143"/>
      <c r="S215" s="141"/>
      <c r="T215" s="141"/>
      <c r="U215" s="141"/>
    </row>
    <row r="216" ht="12.75" customHeight="1">
      <c r="A216" s="141"/>
      <c r="B216" s="141"/>
      <c r="C216" s="141"/>
      <c r="D216" s="141"/>
      <c r="E216" s="142"/>
      <c r="F216" s="141"/>
      <c r="G216" s="141"/>
      <c r="H216" s="141"/>
      <c r="I216" s="141"/>
      <c r="J216" s="141"/>
      <c r="K216" s="141"/>
      <c r="L216" s="141"/>
      <c r="M216" s="143"/>
      <c r="N216" s="144"/>
      <c r="O216" s="141"/>
      <c r="P216" s="145"/>
      <c r="Q216" s="141"/>
      <c r="R216" s="143"/>
      <c r="S216" s="141"/>
      <c r="T216" s="141"/>
      <c r="U216" s="141"/>
    </row>
    <row r="217" ht="12.75" customHeight="1">
      <c r="A217" s="141"/>
      <c r="B217" s="141"/>
      <c r="C217" s="141"/>
      <c r="D217" s="141"/>
      <c r="E217" s="142"/>
      <c r="F217" s="141"/>
      <c r="G217" s="141"/>
      <c r="H217" s="141"/>
      <c r="I217" s="141"/>
      <c r="J217" s="141"/>
      <c r="K217" s="141"/>
      <c r="L217" s="141"/>
      <c r="M217" s="143"/>
      <c r="N217" s="144"/>
      <c r="O217" s="141"/>
      <c r="P217" s="145"/>
      <c r="Q217" s="141"/>
      <c r="R217" s="143"/>
      <c r="S217" s="141"/>
      <c r="T217" s="141"/>
      <c r="U217" s="141"/>
    </row>
    <row r="218" ht="12.75" customHeight="1">
      <c r="A218" s="141"/>
      <c r="B218" s="141"/>
      <c r="C218" s="141"/>
      <c r="D218" s="141"/>
      <c r="E218" s="142"/>
      <c r="F218" s="141"/>
      <c r="G218" s="141"/>
      <c r="H218" s="141"/>
      <c r="I218" s="141"/>
      <c r="J218" s="141"/>
      <c r="K218" s="141"/>
      <c r="L218" s="141"/>
      <c r="M218" s="143"/>
      <c r="N218" s="144"/>
      <c r="O218" s="141"/>
      <c r="P218" s="145"/>
      <c r="Q218" s="141"/>
      <c r="R218" s="143"/>
      <c r="S218" s="141"/>
      <c r="T218" s="141"/>
      <c r="U218" s="141"/>
    </row>
    <row r="219" ht="12.75" customHeight="1">
      <c r="A219" s="141"/>
      <c r="B219" s="141"/>
      <c r="C219" s="141"/>
      <c r="D219" s="141"/>
      <c r="E219" s="142"/>
      <c r="F219" s="141"/>
      <c r="G219" s="141"/>
      <c r="H219" s="141"/>
      <c r="I219" s="141"/>
      <c r="J219" s="141"/>
      <c r="K219" s="141"/>
      <c r="L219" s="141"/>
      <c r="M219" s="143"/>
      <c r="N219" s="144"/>
      <c r="O219" s="141"/>
      <c r="P219" s="145"/>
      <c r="Q219" s="141"/>
      <c r="R219" s="143"/>
      <c r="S219" s="141"/>
      <c r="T219" s="141"/>
      <c r="U219" s="141"/>
    </row>
    <row r="220" ht="12.75" customHeight="1">
      <c r="A220" s="141"/>
      <c r="B220" s="141"/>
      <c r="C220" s="141"/>
      <c r="D220" s="141"/>
      <c r="E220" s="142"/>
      <c r="F220" s="141"/>
      <c r="G220" s="141"/>
      <c r="H220" s="141"/>
      <c r="I220" s="141"/>
      <c r="J220" s="141"/>
      <c r="K220" s="141"/>
      <c r="L220" s="141"/>
      <c r="M220" s="143"/>
      <c r="N220" s="144"/>
      <c r="O220" s="141"/>
      <c r="P220" s="145"/>
      <c r="Q220" s="141"/>
      <c r="R220" s="143"/>
      <c r="S220" s="141"/>
      <c r="T220" s="141"/>
      <c r="U220" s="141"/>
    </row>
    <row r="221" ht="12.75" customHeight="1">
      <c r="A221" s="141"/>
      <c r="B221" s="141"/>
      <c r="C221" s="141"/>
      <c r="D221" s="141"/>
      <c r="E221" s="142"/>
      <c r="F221" s="141"/>
      <c r="G221" s="141"/>
      <c r="H221" s="141"/>
      <c r="I221" s="141"/>
      <c r="J221" s="141"/>
      <c r="K221" s="141"/>
      <c r="L221" s="141"/>
      <c r="M221" s="143"/>
      <c r="N221" s="144"/>
      <c r="O221" s="141"/>
      <c r="P221" s="145"/>
      <c r="Q221" s="141"/>
      <c r="R221" s="143"/>
      <c r="S221" s="141"/>
      <c r="T221" s="141"/>
      <c r="U221" s="141"/>
    </row>
    <row r="222" ht="12.75" customHeight="1">
      <c r="A222" s="141"/>
      <c r="B222" s="141"/>
      <c r="C222" s="141"/>
      <c r="D222" s="141"/>
      <c r="E222" s="142"/>
      <c r="F222" s="141"/>
      <c r="G222" s="141"/>
      <c r="H222" s="141"/>
      <c r="I222" s="141"/>
      <c r="J222" s="141"/>
      <c r="K222" s="141"/>
      <c r="L222" s="141"/>
      <c r="M222" s="143"/>
      <c r="N222" s="144"/>
      <c r="O222" s="141"/>
      <c r="P222" s="145"/>
      <c r="Q222" s="141"/>
      <c r="R222" s="143"/>
      <c r="S222" s="141"/>
      <c r="T222" s="141"/>
      <c r="U222" s="141"/>
    </row>
    <row r="223" ht="12.75" customHeight="1">
      <c r="A223" s="141"/>
      <c r="B223" s="141"/>
      <c r="C223" s="141"/>
      <c r="D223" s="141"/>
      <c r="E223" s="142"/>
      <c r="F223" s="141"/>
      <c r="G223" s="141"/>
      <c r="H223" s="141"/>
      <c r="I223" s="141"/>
      <c r="J223" s="141"/>
      <c r="K223" s="141"/>
      <c r="L223" s="141"/>
      <c r="M223" s="143"/>
      <c r="N223" s="144"/>
      <c r="O223" s="141"/>
      <c r="P223" s="145"/>
      <c r="Q223" s="141"/>
      <c r="R223" s="143"/>
      <c r="S223" s="141"/>
      <c r="T223" s="141"/>
      <c r="U223" s="141"/>
    </row>
    <row r="224" ht="12.75" customHeight="1">
      <c r="A224" s="141"/>
      <c r="B224" s="141"/>
      <c r="C224" s="141"/>
      <c r="D224" s="141"/>
      <c r="E224" s="142"/>
      <c r="F224" s="141"/>
      <c r="G224" s="141"/>
      <c r="H224" s="141"/>
      <c r="I224" s="141"/>
      <c r="J224" s="141"/>
      <c r="K224" s="141"/>
      <c r="L224" s="141"/>
      <c r="M224" s="143"/>
      <c r="N224" s="144"/>
      <c r="O224" s="141"/>
      <c r="P224" s="145"/>
      <c r="Q224" s="141"/>
      <c r="R224" s="143"/>
      <c r="S224" s="141"/>
      <c r="T224" s="141"/>
      <c r="U224" s="141"/>
    </row>
    <row r="225" ht="12.75" customHeight="1">
      <c r="A225" s="141"/>
      <c r="B225" s="141"/>
      <c r="C225" s="141"/>
      <c r="D225" s="141"/>
      <c r="E225" s="142"/>
      <c r="F225" s="141"/>
      <c r="G225" s="141"/>
      <c r="H225" s="141"/>
      <c r="I225" s="141"/>
      <c r="J225" s="141"/>
      <c r="K225" s="141"/>
      <c r="L225" s="141"/>
      <c r="M225" s="143"/>
      <c r="N225" s="144"/>
      <c r="O225" s="141"/>
      <c r="P225" s="145"/>
      <c r="Q225" s="141"/>
      <c r="R225" s="143"/>
      <c r="S225" s="141"/>
      <c r="T225" s="141"/>
      <c r="U225" s="141"/>
    </row>
    <row r="226" ht="12.75" customHeight="1">
      <c r="A226" s="141"/>
      <c r="B226" s="141"/>
      <c r="C226" s="141"/>
      <c r="D226" s="141"/>
      <c r="E226" s="142"/>
      <c r="F226" s="141"/>
      <c r="G226" s="141"/>
      <c r="H226" s="141"/>
      <c r="I226" s="141"/>
      <c r="J226" s="141"/>
      <c r="K226" s="141"/>
      <c r="L226" s="141"/>
      <c r="M226" s="143"/>
      <c r="N226" s="144"/>
      <c r="O226" s="141"/>
      <c r="P226" s="145"/>
      <c r="Q226" s="141"/>
      <c r="R226" s="143"/>
      <c r="S226" s="141"/>
      <c r="T226" s="141"/>
      <c r="U226" s="141"/>
    </row>
    <row r="227" ht="12.75" customHeight="1">
      <c r="A227" s="141"/>
      <c r="B227" s="141"/>
      <c r="C227" s="141"/>
      <c r="D227" s="141"/>
      <c r="E227" s="142"/>
      <c r="F227" s="141"/>
      <c r="G227" s="141"/>
      <c r="H227" s="141"/>
      <c r="I227" s="141"/>
      <c r="J227" s="141"/>
      <c r="K227" s="141"/>
      <c r="L227" s="141"/>
      <c r="M227" s="143"/>
      <c r="N227" s="144"/>
      <c r="O227" s="141"/>
      <c r="P227" s="145"/>
      <c r="Q227" s="141"/>
      <c r="R227" s="143"/>
      <c r="S227" s="141"/>
      <c r="T227" s="141"/>
      <c r="U227" s="141"/>
    </row>
    <row r="228" ht="12.75" customHeight="1">
      <c r="A228" s="141"/>
      <c r="B228" s="141"/>
      <c r="C228" s="141"/>
      <c r="D228" s="141"/>
      <c r="E228" s="142"/>
      <c r="F228" s="141"/>
      <c r="G228" s="141"/>
      <c r="H228" s="141"/>
      <c r="I228" s="141"/>
      <c r="J228" s="141"/>
      <c r="K228" s="141"/>
      <c r="L228" s="141"/>
      <c r="M228" s="143"/>
      <c r="N228" s="144"/>
      <c r="O228" s="141"/>
      <c r="P228" s="145"/>
      <c r="Q228" s="141"/>
      <c r="R228" s="143"/>
      <c r="S228" s="141"/>
      <c r="T228" s="141"/>
      <c r="U228" s="141"/>
    </row>
    <row r="229" ht="12.75" customHeight="1">
      <c r="A229" s="141"/>
      <c r="B229" s="141"/>
      <c r="C229" s="141"/>
      <c r="D229" s="141"/>
      <c r="E229" s="142"/>
      <c r="F229" s="141"/>
      <c r="G229" s="141"/>
      <c r="H229" s="141"/>
      <c r="I229" s="141"/>
      <c r="J229" s="141"/>
      <c r="K229" s="141"/>
      <c r="L229" s="141"/>
      <c r="M229" s="143"/>
      <c r="N229" s="144"/>
      <c r="O229" s="141"/>
      <c r="P229" s="145"/>
      <c r="Q229" s="141"/>
      <c r="R229" s="143"/>
      <c r="S229" s="141"/>
      <c r="T229" s="141"/>
      <c r="U229" s="141"/>
    </row>
    <row r="230" ht="12.75" customHeight="1">
      <c r="A230" s="141"/>
      <c r="B230" s="141"/>
      <c r="C230" s="141"/>
      <c r="D230" s="141"/>
      <c r="E230" s="142"/>
      <c r="F230" s="141"/>
      <c r="G230" s="141"/>
      <c r="H230" s="141"/>
      <c r="I230" s="141"/>
      <c r="J230" s="141"/>
      <c r="K230" s="141"/>
      <c r="L230" s="141"/>
      <c r="M230" s="143"/>
      <c r="N230" s="144"/>
      <c r="O230" s="141"/>
      <c r="P230" s="145"/>
      <c r="Q230" s="141"/>
      <c r="R230" s="143"/>
      <c r="S230" s="141"/>
      <c r="T230" s="141"/>
      <c r="U230" s="141"/>
    </row>
    <row r="231" ht="12.75" customHeight="1">
      <c r="A231" s="141"/>
      <c r="B231" s="141"/>
      <c r="C231" s="141"/>
      <c r="D231" s="141"/>
      <c r="E231" s="142"/>
      <c r="F231" s="141"/>
      <c r="G231" s="141"/>
      <c r="H231" s="141"/>
      <c r="I231" s="141"/>
      <c r="J231" s="141"/>
      <c r="K231" s="141"/>
      <c r="L231" s="141"/>
      <c r="M231" s="143"/>
      <c r="N231" s="144"/>
      <c r="O231" s="141"/>
      <c r="P231" s="145"/>
      <c r="Q231" s="141"/>
      <c r="R231" s="143"/>
      <c r="S231" s="141"/>
      <c r="T231" s="141"/>
      <c r="U231" s="141"/>
    </row>
    <row r="232" ht="12.75" customHeight="1">
      <c r="A232" s="141"/>
      <c r="B232" s="141"/>
      <c r="C232" s="141"/>
      <c r="D232" s="141"/>
      <c r="E232" s="142"/>
      <c r="F232" s="141"/>
      <c r="G232" s="141"/>
      <c r="H232" s="141"/>
      <c r="I232" s="141"/>
      <c r="J232" s="141"/>
      <c r="K232" s="141"/>
      <c r="L232" s="141"/>
      <c r="M232" s="143"/>
      <c r="N232" s="144"/>
      <c r="O232" s="141"/>
      <c r="P232" s="145"/>
      <c r="Q232" s="141"/>
      <c r="R232" s="143"/>
      <c r="S232" s="141"/>
      <c r="T232" s="141"/>
      <c r="U232" s="141"/>
    </row>
    <row r="233" ht="12.75" customHeight="1">
      <c r="A233" s="141"/>
      <c r="B233" s="141"/>
      <c r="C233" s="141"/>
      <c r="D233" s="141"/>
      <c r="E233" s="142"/>
      <c r="F233" s="141"/>
      <c r="G233" s="141"/>
      <c r="H233" s="141"/>
      <c r="I233" s="141"/>
      <c r="J233" s="141"/>
      <c r="K233" s="141"/>
      <c r="L233" s="141"/>
      <c r="M233" s="143"/>
      <c r="N233" s="144"/>
      <c r="O233" s="141"/>
      <c r="P233" s="145"/>
      <c r="Q233" s="141"/>
      <c r="R233" s="143"/>
      <c r="S233" s="141"/>
      <c r="T233" s="141"/>
      <c r="U233" s="141"/>
    </row>
    <row r="234" ht="12.75" customHeight="1">
      <c r="A234" s="141"/>
      <c r="B234" s="141"/>
      <c r="C234" s="141"/>
      <c r="D234" s="141"/>
      <c r="E234" s="142"/>
      <c r="F234" s="141"/>
      <c r="G234" s="141"/>
      <c r="H234" s="141"/>
      <c r="I234" s="141"/>
      <c r="J234" s="141"/>
      <c r="K234" s="141"/>
      <c r="L234" s="141"/>
      <c r="M234" s="143"/>
      <c r="N234" s="144"/>
      <c r="O234" s="141"/>
      <c r="P234" s="145"/>
      <c r="Q234" s="141"/>
      <c r="R234" s="143"/>
      <c r="S234" s="141"/>
      <c r="T234" s="141"/>
      <c r="U234" s="141"/>
    </row>
    <row r="235" ht="12.75" customHeight="1">
      <c r="A235" s="141"/>
      <c r="B235" s="141"/>
      <c r="C235" s="141"/>
      <c r="D235" s="141"/>
      <c r="E235" s="142"/>
      <c r="F235" s="141"/>
      <c r="G235" s="141"/>
      <c r="H235" s="141"/>
      <c r="I235" s="141"/>
      <c r="J235" s="141"/>
      <c r="K235" s="141"/>
      <c r="L235" s="141"/>
      <c r="M235" s="143"/>
      <c r="N235" s="144"/>
      <c r="O235" s="141"/>
      <c r="P235" s="145"/>
      <c r="Q235" s="141"/>
      <c r="R235" s="143"/>
      <c r="S235" s="141"/>
      <c r="T235" s="141"/>
      <c r="U235" s="141"/>
    </row>
    <row r="236" ht="12.75" customHeight="1">
      <c r="A236" s="141"/>
      <c r="B236" s="141"/>
      <c r="C236" s="141"/>
      <c r="D236" s="141"/>
      <c r="E236" s="142"/>
      <c r="F236" s="141"/>
      <c r="G236" s="141"/>
      <c r="H236" s="141"/>
      <c r="I236" s="141"/>
      <c r="J236" s="141"/>
      <c r="K236" s="141"/>
      <c r="L236" s="141"/>
      <c r="M236" s="143"/>
      <c r="N236" s="144"/>
      <c r="O236" s="141"/>
      <c r="P236" s="145"/>
      <c r="Q236" s="141"/>
      <c r="R236" s="143"/>
      <c r="S236" s="141"/>
      <c r="T236" s="141"/>
      <c r="U236" s="141"/>
    </row>
    <row r="237" ht="12.75" customHeight="1">
      <c r="A237" s="141"/>
      <c r="B237" s="141"/>
      <c r="C237" s="141"/>
      <c r="D237" s="141"/>
      <c r="E237" s="142"/>
      <c r="F237" s="141"/>
      <c r="G237" s="141"/>
      <c r="H237" s="141"/>
      <c r="I237" s="141"/>
      <c r="J237" s="141"/>
      <c r="K237" s="141"/>
      <c r="L237" s="141"/>
      <c r="M237" s="143"/>
      <c r="N237" s="144"/>
      <c r="O237" s="141"/>
      <c r="P237" s="145"/>
      <c r="Q237" s="141"/>
      <c r="R237" s="143"/>
      <c r="S237" s="141"/>
      <c r="T237" s="141"/>
      <c r="U237" s="141"/>
    </row>
    <row r="238" ht="12.75" customHeight="1">
      <c r="A238" s="141"/>
      <c r="B238" s="141"/>
      <c r="C238" s="141"/>
      <c r="D238" s="141"/>
      <c r="E238" s="142"/>
      <c r="F238" s="141"/>
      <c r="G238" s="141"/>
      <c r="H238" s="141"/>
      <c r="I238" s="141"/>
      <c r="J238" s="141"/>
      <c r="K238" s="141"/>
      <c r="L238" s="141"/>
      <c r="M238" s="143"/>
      <c r="N238" s="144"/>
      <c r="O238" s="141"/>
      <c r="P238" s="145"/>
      <c r="Q238" s="141"/>
      <c r="R238" s="143"/>
      <c r="S238" s="141"/>
      <c r="T238" s="141"/>
      <c r="U238" s="141"/>
    </row>
    <row r="239" ht="12.75" customHeight="1">
      <c r="A239" s="141"/>
      <c r="B239" s="141"/>
      <c r="C239" s="141"/>
      <c r="D239" s="141"/>
      <c r="E239" s="142"/>
      <c r="F239" s="141"/>
      <c r="G239" s="141"/>
      <c r="H239" s="141"/>
      <c r="I239" s="141"/>
      <c r="J239" s="141"/>
      <c r="K239" s="141"/>
      <c r="L239" s="141"/>
      <c r="M239" s="143"/>
      <c r="N239" s="144"/>
      <c r="O239" s="141"/>
      <c r="P239" s="145"/>
      <c r="Q239" s="141"/>
      <c r="R239" s="143"/>
      <c r="S239" s="141"/>
      <c r="T239" s="141"/>
      <c r="U239" s="141"/>
    </row>
    <row r="240" ht="12.75" customHeight="1">
      <c r="A240" s="141"/>
      <c r="B240" s="141"/>
      <c r="C240" s="141"/>
      <c r="D240" s="141"/>
      <c r="E240" s="142"/>
      <c r="F240" s="141"/>
      <c r="G240" s="141"/>
      <c r="H240" s="141"/>
      <c r="I240" s="141"/>
      <c r="J240" s="141"/>
      <c r="K240" s="141"/>
      <c r="L240" s="141"/>
      <c r="M240" s="143"/>
      <c r="N240" s="144"/>
      <c r="O240" s="141"/>
      <c r="P240" s="145"/>
      <c r="Q240" s="141"/>
      <c r="R240" s="143"/>
      <c r="S240" s="141"/>
      <c r="T240" s="141"/>
      <c r="U240" s="141"/>
    </row>
    <row r="241" ht="12.75" customHeight="1">
      <c r="A241" s="141"/>
      <c r="B241" s="141"/>
      <c r="C241" s="141"/>
      <c r="D241" s="141"/>
      <c r="E241" s="142"/>
      <c r="F241" s="141"/>
      <c r="G241" s="141"/>
      <c r="H241" s="141"/>
      <c r="I241" s="141"/>
      <c r="J241" s="141"/>
      <c r="K241" s="141"/>
      <c r="L241" s="141"/>
      <c r="M241" s="143"/>
      <c r="N241" s="144"/>
      <c r="O241" s="141"/>
      <c r="P241" s="145"/>
      <c r="Q241" s="141"/>
      <c r="R241" s="143"/>
      <c r="S241" s="141"/>
      <c r="T241" s="141"/>
      <c r="U241" s="141"/>
    </row>
    <row r="242" ht="12.75" customHeight="1">
      <c r="A242" s="141"/>
      <c r="B242" s="141"/>
      <c r="C242" s="141"/>
      <c r="D242" s="141"/>
      <c r="E242" s="142"/>
      <c r="F242" s="141"/>
      <c r="G242" s="141"/>
      <c r="H242" s="141"/>
      <c r="I242" s="141"/>
      <c r="J242" s="141"/>
      <c r="K242" s="141"/>
      <c r="L242" s="141"/>
      <c r="M242" s="143"/>
      <c r="N242" s="144"/>
      <c r="O242" s="141"/>
      <c r="P242" s="145"/>
      <c r="Q242" s="141"/>
      <c r="R242" s="143"/>
      <c r="S242" s="141"/>
      <c r="T242" s="141"/>
      <c r="U242" s="141"/>
    </row>
    <row r="243" ht="12.75" customHeight="1">
      <c r="A243" s="141"/>
      <c r="B243" s="141"/>
      <c r="C243" s="141"/>
      <c r="D243" s="141"/>
      <c r="E243" s="142"/>
      <c r="F243" s="141"/>
      <c r="G243" s="141"/>
      <c r="H243" s="141"/>
      <c r="I243" s="141"/>
      <c r="J243" s="141"/>
      <c r="K243" s="141"/>
      <c r="L243" s="141"/>
      <c r="M243" s="143"/>
      <c r="N243" s="144"/>
      <c r="O243" s="141"/>
      <c r="P243" s="145"/>
      <c r="Q243" s="141"/>
      <c r="R243" s="143"/>
      <c r="S243" s="141"/>
      <c r="T243" s="141"/>
      <c r="U243" s="141"/>
    </row>
    <row r="244" ht="12.75" customHeight="1">
      <c r="A244" s="141"/>
      <c r="B244" s="141"/>
      <c r="C244" s="141"/>
      <c r="D244" s="141"/>
      <c r="E244" s="142"/>
      <c r="F244" s="141"/>
      <c r="G244" s="141"/>
      <c r="H244" s="141"/>
      <c r="I244" s="141"/>
      <c r="J244" s="141"/>
      <c r="K244" s="141"/>
      <c r="L244" s="141"/>
      <c r="M244" s="143"/>
      <c r="N244" s="144"/>
      <c r="O244" s="141"/>
      <c r="P244" s="145"/>
      <c r="Q244" s="141"/>
      <c r="R244" s="143"/>
      <c r="S244" s="141"/>
      <c r="T244" s="141"/>
      <c r="U244" s="141"/>
    </row>
    <row r="245" ht="12.75" customHeight="1">
      <c r="A245" s="141"/>
      <c r="B245" s="141"/>
      <c r="C245" s="141"/>
      <c r="D245" s="141"/>
      <c r="E245" s="142"/>
      <c r="F245" s="141"/>
      <c r="G245" s="141"/>
      <c r="H245" s="141"/>
      <c r="I245" s="141"/>
      <c r="J245" s="141"/>
      <c r="K245" s="141"/>
      <c r="L245" s="141"/>
      <c r="M245" s="143"/>
      <c r="N245" s="144"/>
      <c r="O245" s="141"/>
      <c r="P245" s="145"/>
      <c r="Q245" s="141"/>
      <c r="R245" s="143"/>
      <c r="S245" s="141"/>
      <c r="T245" s="141"/>
      <c r="U245" s="141"/>
    </row>
    <row r="246" ht="12.75" customHeight="1">
      <c r="A246" s="141"/>
      <c r="B246" s="141"/>
      <c r="C246" s="141"/>
      <c r="D246" s="141"/>
      <c r="E246" s="142"/>
      <c r="F246" s="141"/>
      <c r="G246" s="141"/>
      <c r="H246" s="141"/>
      <c r="I246" s="141"/>
      <c r="J246" s="141"/>
      <c r="K246" s="141"/>
      <c r="L246" s="141"/>
      <c r="M246" s="143"/>
      <c r="N246" s="144"/>
      <c r="O246" s="141"/>
      <c r="P246" s="145"/>
      <c r="Q246" s="141"/>
      <c r="R246" s="143"/>
      <c r="S246" s="141"/>
      <c r="T246" s="141"/>
      <c r="U246" s="141"/>
    </row>
    <row r="247" ht="12.75" customHeight="1">
      <c r="A247" s="141"/>
      <c r="B247" s="141"/>
      <c r="C247" s="141"/>
      <c r="D247" s="141"/>
      <c r="E247" s="142"/>
      <c r="F247" s="141"/>
      <c r="G247" s="141"/>
      <c r="H247" s="141"/>
      <c r="I247" s="141"/>
      <c r="J247" s="141"/>
      <c r="K247" s="141"/>
      <c r="L247" s="141"/>
      <c r="M247" s="143"/>
      <c r="N247" s="144"/>
      <c r="O247" s="141"/>
      <c r="P247" s="145"/>
      <c r="Q247" s="141"/>
      <c r="R247" s="143"/>
      <c r="S247" s="141"/>
      <c r="T247" s="141"/>
      <c r="U247" s="141"/>
    </row>
    <row r="248" ht="12.75" customHeight="1">
      <c r="A248" s="141"/>
      <c r="B248" s="141"/>
      <c r="C248" s="141"/>
      <c r="D248" s="141"/>
      <c r="E248" s="142"/>
      <c r="F248" s="141"/>
      <c r="G248" s="141"/>
      <c r="H248" s="141"/>
      <c r="I248" s="141"/>
      <c r="J248" s="141"/>
      <c r="K248" s="141"/>
      <c r="L248" s="141"/>
      <c r="M248" s="143"/>
      <c r="N248" s="144"/>
      <c r="O248" s="141"/>
      <c r="P248" s="145"/>
      <c r="Q248" s="141"/>
      <c r="R248" s="143"/>
      <c r="S248" s="141"/>
      <c r="T248" s="141"/>
      <c r="U248" s="141"/>
    </row>
    <row r="249" ht="12.75" customHeight="1">
      <c r="A249" s="141"/>
      <c r="B249" s="141"/>
      <c r="C249" s="141"/>
      <c r="D249" s="141"/>
      <c r="E249" s="142"/>
      <c r="F249" s="141"/>
      <c r="G249" s="141"/>
      <c r="H249" s="141"/>
      <c r="I249" s="141"/>
      <c r="J249" s="141"/>
      <c r="K249" s="141"/>
      <c r="L249" s="141"/>
      <c r="M249" s="143"/>
      <c r="N249" s="144"/>
      <c r="O249" s="141"/>
      <c r="P249" s="145"/>
      <c r="Q249" s="141"/>
      <c r="R249" s="143"/>
      <c r="S249" s="141"/>
      <c r="T249" s="141"/>
      <c r="U249" s="141"/>
    </row>
    <row r="250" ht="12.75" customHeight="1">
      <c r="A250" s="141"/>
      <c r="B250" s="141"/>
      <c r="C250" s="141"/>
      <c r="D250" s="141"/>
      <c r="E250" s="142"/>
      <c r="F250" s="141"/>
      <c r="G250" s="141"/>
      <c r="H250" s="141"/>
      <c r="I250" s="141"/>
      <c r="J250" s="141"/>
      <c r="K250" s="141"/>
      <c r="L250" s="141"/>
      <c r="M250" s="143"/>
      <c r="N250" s="144"/>
      <c r="O250" s="141"/>
      <c r="P250" s="145"/>
      <c r="Q250" s="141"/>
      <c r="R250" s="143"/>
      <c r="S250" s="141"/>
      <c r="T250" s="141"/>
      <c r="U250" s="141"/>
    </row>
    <row r="251" ht="12.75" customHeight="1">
      <c r="A251" s="141"/>
      <c r="B251" s="141"/>
      <c r="C251" s="141"/>
      <c r="D251" s="141"/>
      <c r="E251" s="142"/>
      <c r="F251" s="141"/>
      <c r="G251" s="141"/>
      <c r="H251" s="141"/>
      <c r="I251" s="141"/>
      <c r="J251" s="141"/>
      <c r="K251" s="141"/>
      <c r="L251" s="141"/>
      <c r="M251" s="143"/>
      <c r="N251" s="144"/>
      <c r="O251" s="141"/>
      <c r="P251" s="145"/>
      <c r="Q251" s="141"/>
      <c r="R251" s="143"/>
      <c r="S251" s="141"/>
      <c r="T251" s="141"/>
      <c r="U251" s="141"/>
    </row>
    <row r="252" ht="12.75" customHeight="1">
      <c r="A252" s="141"/>
      <c r="B252" s="141"/>
      <c r="C252" s="141"/>
      <c r="D252" s="141"/>
      <c r="E252" s="142"/>
      <c r="F252" s="141"/>
      <c r="G252" s="141"/>
      <c r="H252" s="141"/>
      <c r="I252" s="141"/>
      <c r="J252" s="141"/>
      <c r="K252" s="141"/>
      <c r="L252" s="141"/>
      <c r="M252" s="143"/>
      <c r="N252" s="144"/>
      <c r="O252" s="141"/>
      <c r="P252" s="145"/>
      <c r="Q252" s="141"/>
      <c r="R252" s="143"/>
      <c r="S252" s="141"/>
      <c r="T252" s="141"/>
      <c r="U252" s="141"/>
    </row>
    <row r="253" ht="12.75" customHeight="1">
      <c r="A253" s="141"/>
      <c r="B253" s="141"/>
      <c r="C253" s="141"/>
      <c r="D253" s="141"/>
      <c r="E253" s="142"/>
      <c r="F253" s="141"/>
      <c r="G253" s="141"/>
      <c r="H253" s="141"/>
      <c r="I253" s="141"/>
      <c r="J253" s="141"/>
      <c r="K253" s="141"/>
      <c r="L253" s="141"/>
      <c r="M253" s="143"/>
      <c r="N253" s="144"/>
      <c r="O253" s="141"/>
      <c r="P253" s="145"/>
      <c r="Q253" s="141"/>
      <c r="R253" s="143"/>
      <c r="S253" s="141"/>
      <c r="T253" s="141"/>
      <c r="U253" s="141"/>
    </row>
    <row r="254" ht="12.75" customHeight="1">
      <c r="A254" s="141"/>
      <c r="B254" s="141"/>
      <c r="C254" s="141"/>
      <c r="D254" s="141"/>
      <c r="E254" s="142"/>
      <c r="F254" s="141"/>
      <c r="G254" s="141"/>
      <c r="H254" s="141"/>
      <c r="I254" s="141"/>
      <c r="J254" s="141"/>
      <c r="K254" s="141"/>
      <c r="L254" s="141"/>
      <c r="M254" s="143"/>
      <c r="N254" s="144"/>
      <c r="O254" s="141"/>
      <c r="P254" s="145"/>
      <c r="Q254" s="141"/>
      <c r="R254" s="143"/>
      <c r="S254" s="141"/>
      <c r="T254" s="141"/>
      <c r="U254" s="141"/>
    </row>
    <row r="255" ht="12.75" customHeight="1">
      <c r="A255" s="141"/>
      <c r="B255" s="141"/>
      <c r="C255" s="141"/>
      <c r="D255" s="141"/>
      <c r="E255" s="142"/>
      <c r="F255" s="141"/>
      <c r="G255" s="141"/>
      <c r="H255" s="141"/>
      <c r="I255" s="141"/>
      <c r="J255" s="141"/>
      <c r="K255" s="141"/>
      <c r="L255" s="141"/>
      <c r="M255" s="143"/>
      <c r="N255" s="144"/>
      <c r="O255" s="141"/>
      <c r="P255" s="145"/>
      <c r="Q255" s="141"/>
      <c r="R255" s="143"/>
      <c r="S255" s="141"/>
      <c r="T255" s="141"/>
      <c r="U255" s="141"/>
    </row>
    <row r="256" ht="12.75" customHeight="1">
      <c r="A256" s="141"/>
      <c r="B256" s="141"/>
      <c r="C256" s="141"/>
      <c r="D256" s="141"/>
      <c r="E256" s="142"/>
      <c r="F256" s="141"/>
      <c r="G256" s="141"/>
      <c r="H256" s="141"/>
      <c r="I256" s="141"/>
      <c r="J256" s="141"/>
      <c r="K256" s="141"/>
      <c r="L256" s="141"/>
      <c r="M256" s="143"/>
      <c r="N256" s="144"/>
      <c r="O256" s="141"/>
      <c r="P256" s="145"/>
      <c r="Q256" s="141"/>
      <c r="R256" s="143"/>
      <c r="S256" s="141"/>
      <c r="T256" s="141"/>
      <c r="U256" s="141"/>
    </row>
    <row r="257" ht="12.75" customHeight="1">
      <c r="A257" s="141"/>
      <c r="B257" s="141"/>
      <c r="C257" s="141"/>
      <c r="D257" s="141"/>
      <c r="E257" s="142"/>
      <c r="F257" s="141"/>
      <c r="G257" s="141"/>
      <c r="H257" s="141"/>
      <c r="I257" s="141"/>
      <c r="J257" s="141"/>
      <c r="K257" s="141"/>
      <c r="L257" s="141"/>
      <c r="M257" s="143"/>
      <c r="N257" s="144"/>
      <c r="O257" s="141"/>
      <c r="P257" s="145"/>
      <c r="Q257" s="141"/>
      <c r="R257" s="143"/>
      <c r="S257" s="141"/>
      <c r="T257" s="141"/>
      <c r="U257" s="141"/>
    </row>
    <row r="258" ht="12.75" customHeight="1">
      <c r="A258" s="141"/>
      <c r="B258" s="141"/>
      <c r="C258" s="141"/>
      <c r="D258" s="141"/>
      <c r="E258" s="142"/>
      <c r="F258" s="141"/>
      <c r="G258" s="141"/>
      <c r="H258" s="141"/>
      <c r="I258" s="141"/>
      <c r="J258" s="141"/>
      <c r="K258" s="141"/>
      <c r="L258" s="141"/>
      <c r="M258" s="143"/>
      <c r="N258" s="144"/>
      <c r="O258" s="141"/>
      <c r="P258" s="145"/>
      <c r="Q258" s="141"/>
      <c r="R258" s="143"/>
      <c r="S258" s="141"/>
      <c r="T258" s="141"/>
      <c r="U258" s="141"/>
    </row>
    <row r="259" ht="12.75" customHeight="1">
      <c r="A259" s="141"/>
      <c r="B259" s="141"/>
      <c r="C259" s="141"/>
      <c r="D259" s="141"/>
      <c r="E259" s="142"/>
      <c r="F259" s="141"/>
      <c r="G259" s="141"/>
      <c r="H259" s="141"/>
      <c r="I259" s="141"/>
      <c r="J259" s="141"/>
      <c r="K259" s="141"/>
      <c r="L259" s="141"/>
      <c r="M259" s="143"/>
      <c r="N259" s="144"/>
      <c r="O259" s="141"/>
      <c r="P259" s="145"/>
      <c r="Q259" s="141"/>
      <c r="R259" s="143"/>
      <c r="S259" s="141"/>
      <c r="T259" s="141"/>
      <c r="U259" s="141"/>
    </row>
    <row r="260" ht="12.75" customHeight="1">
      <c r="A260" s="141"/>
      <c r="B260" s="141"/>
      <c r="C260" s="141"/>
      <c r="D260" s="141"/>
      <c r="E260" s="142"/>
      <c r="F260" s="141"/>
      <c r="G260" s="141"/>
      <c r="H260" s="141"/>
      <c r="I260" s="141"/>
      <c r="J260" s="141"/>
      <c r="K260" s="141"/>
      <c r="L260" s="141"/>
      <c r="M260" s="143"/>
      <c r="N260" s="144"/>
      <c r="O260" s="141"/>
      <c r="P260" s="145"/>
      <c r="Q260" s="141"/>
      <c r="R260" s="143"/>
      <c r="S260" s="141"/>
      <c r="T260" s="141"/>
      <c r="U260" s="141"/>
    </row>
    <row r="261" ht="12.75" customHeight="1">
      <c r="A261" s="141"/>
      <c r="B261" s="141"/>
      <c r="C261" s="141"/>
      <c r="D261" s="141"/>
      <c r="E261" s="142"/>
      <c r="F261" s="141"/>
      <c r="G261" s="141"/>
      <c r="H261" s="141"/>
      <c r="I261" s="141"/>
      <c r="J261" s="141"/>
      <c r="K261" s="141"/>
      <c r="L261" s="141"/>
      <c r="M261" s="143"/>
      <c r="N261" s="144"/>
      <c r="O261" s="141"/>
      <c r="P261" s="145"/>
      <c r="Q261" s="141"/>
      <c r="R261" s="143"/>
      <c r="S261" s="141"/>
      <c r="T261" s="141"/>
      <c r="U261" s="141"/>
    </row>
    <row r="262" ht="12.75" customHeight="1">
      <c r="A262" s="141"/>
      <c r="B262" s="141"/>
      <c r="C262" s="141"/>
      <c r="D262" s="141"/>
      <c r="E262" s="142"/>
      <c r="F262" s="141"/>
      <c r="G262" s="141"/>
      <c r="H262" s="141"/>
      <c r="I262" s="141"/>
      <c r="J262" s="141"/>
      <c r="K262" s="141"/>
      <c r="L262" s="141"/>
      <c r="M262" s="143"/>
      <c r="N262" s="144"/>
      <c r="O262" s="141"/>
      <c r="P262" s="145"/>
      <c r="Q262" s="141"/>
      <c r="R262" s="143"/>
      <c r="S262" s="141"/>
      <c r="T262" s="141"/>
      <c r="U262" s="141"/>
    </row>
    <row r="263" ht="12.75" customHeight="1">
      <c r="A263" s="141"/>
      <c r="B263" s="141"/>
      <c r="C263" s="141"/>
      <c r="D263" s="141"/>
      <c r="E263" s="142"/>
      <c r="F263" s="141"/>
      <c r="G263" s="141"/>
      <c r="H263" s="141"/>
      <c r="I263" s="141"/>
      <c r="J263" s="141"/>
      <c r="K263" s="141"/>
      <c r="L263" s="141"/>
      <c r="M263" s="143"/>
      <c r="N263" s="144"/>
      <c r="O263" s="141"/>
      <c r="P263" s="145"/>
      <c r="Q263" s="141"/>
      <c r="R263" s="143"/>
      <c r="S263" s="141"/>
      <c r="T263" s="141"/>
      <c r="U263" s="141"/>
    </row>
    <row r="264" ht="12.75" customHeight="1">
      <c r="A264" s="141"/>
      <c r="B264" s="141"/>
      <c r="C264" s="141"/>
      <c r="D264" s="141"/>
      <c r="E264" s="142"/>
      <c r="F264" s="141"/>
      <c r="G264" s="141"/>
      <c r="H264" s="141"/>
      <c r="I264" s="141"/>
      <c r="J264" s="141"/>
      <c r="K264" s="141"/>
      <c r="L264" s="141"/>
      <c r="M264" s="143"/>
      <c r="N264" s="144"/>
      <c r="O264" s="141"/>
      <c r="P264" s="145"/>
      <c r="Q264" s="141"/>
      <c r="R264" s="143"/>
      <c r="S264" s="141"/>
      <c r="T264" s="141"/>
      <c r="U264" s="141"/>
    </row>
    <row r="265" ht="12.75" customHeight="1">
      <c r="A265" s="141"/>
      <c r="B265" s="141"/>
      <c r="C265" s="141"/>
      <c r="D265" s="141"/>
      <c r="E265" s="142"/>
      <c r="F265" s="141"/>
      <c r="G265" s="141"/>
      <c r="H265" s="141"/>
      <c r="I265" s="141"/>
      <c r="J265" s="141"/>
      <c r="K265" s="141"/>
      <c r="L265" s="141"/>
      <c r="M265" s="143"/>
      <c r="N265" s="144"/>
      <c r="O265" s="141"/>
      <c r="P265" s="145"/>
      <c r="Q265" s="141"/>
      <c r="R265" s="143"/>
      <c r="S265" s="141"/>
      <c r="T265" s="141"/>
      <c r="U265" s="141"/>
    </row>
    <row r="266" ht="12.75" customHeight="1">
      <c r="A266" s="141"/>
      <c r="B266" s="141"/>
      <c r="C266" s="141"/>
      <c r="D266" s="141"/>
      <c r="E266" s="142"/>
      <c r="F266" s="141"/>
      <c r="G266" s="141"/>
      <c r="H266" s="141"/>
      <c r="I266" s="141"/>
      <c r="J266" s="141"/>
      <c r="K266" s="141"/>
      <c r="L266" s="141"/>
      <c r="M266" s="143"/>
      <c r="N266" s="144"/>
      <c r="O266" s="141"/>
      <c r="P266" s="145"/>
      <c r="Q266" s="141"/>
      <c r="R266" s="143"/>
      <c r="S266" s="141"/>
      <c r="T266" s="141"/>
      <c r="U266" s="141"/>
    </row>
    <row r="267" ht="12.75" customHeight="1">
      <c r="A267" s="141"/>
      <c r="B267" s="141"/>
      <c r="C267" s="141"/>
      <c r="D267" s="141"/>
      <c r="E267" s="142"/>
      <c r="F267" s="141"/>
      <c r="G267" s="141"/>
      <c r="H267" s="141"/>
      <c r="I267" s="141"/>
      <c r="J267" s="141"/>
      <c r="K267" s="141"/>
      <c r="L267" s="141"/>
      <c r="M267" s="143"/>
      <c r="N267" s="144"/>
      <c r="O267" s="141"/>
      <c r="P267" s="145"/>
      <c r="Q267" s="141"/>
      <c r="R267" s="143"/>
      <c r="S267" s="141"/>
      <c r="T267" s="141"/>
      <c r="U267" s="141"/>
    </row>
    <row r="268" ht="12.75" customHeight="1">
      <c r="A268" s="141"/>
      <c r="B268" s="141"/>
      <c r="C268" s="141"/>
      <c r="D268" s="141"/>
      <c r="E268" s="142"/>
      <c r="F268" s="141"/>
      <c r="G268" s="141"/>
      <c r="H268" s="141"/>
      <c r="I268" s="141"/>
      <c r="J268" s="141"/>
      <c r="K268" s="141"/>
      <c r="L268" s="141"/>
      <c r="M268" s="143"/>
      <c r="N268" s="144"/>
      <c r="O268" s="141"/>
      <c r="P268" s="145"/>
      <c r="Q268" s="141"/>
      <c r="R268" s="143"/>
      <c r="S268" s="141"/>
      <c r="T268" s="141"/>
      <c r="U268" s="141"/>
    </row>
    <row r="269" ht="12.75" customHeight="1">
      <c r="A269" s="141"/>
      <c r="B269" s="141"/>
      <c r="C269" s="141"/>
      <c r="D269" s="141"/>
      <c r="E269" s="142"/>
      <c r="F269" s="141"/>
      <c r="G269" s="141"/>
      <c r="H269" s="141"/>
      <c r="I269" s="141"/>
      <c r="J269" s="141"/>
      <c r="K269" s="141"/>
      <c r="L269" s="141"/>
      <c r="M269" s="143"/>
      <c r="N269" s="144"/>
      <c r="O269" s="141"/>
      <c r="P269" s="145"/>
      <c r="Q269" s="141"/>
      <c r="R269" s="143"/>
      <c r="S269" s="141"/>
      <c r="T269" s="141"/>
      <c r="U269" s="141"/>
    </row>
    <row r="270" ht="12.75" customHeight="1">
      <c r="A270" s="141"/>
      <c r="B270" s="141"/>
      <c r="C270" s="141"/>
      <c r="D270" s="141"/>
      <c r="E270" s="142"/>
      <c r="F270" s="141"/>
      <c r="G270" s="141"/>
      <c r="H270" s="141"/>
      <c r="I270" s="141"/>
      <c r="J270" s="141"/>
      <c r="K270" s="141"/>
      <c r="L270" s="141"/>
      <c r="M270" s="143"/>
      <c r="N270" s="144"/>
      <c r="O270" s="141"/>
      <c r="P270" s="145"/>
      <c r="Q270" s="141"/>
      <c r="R270" s="143"/>
      <c r="S270" s="141"/>
      <c r="T270" s="141"/>
      <c r="U270" s="141"/>
    </row>
    <row r="271" ht="12.75" customHeight="1">
      <c r="A271" s="141"/>
      <c r="B271" s="141"/>
      <c r="C271" s="141"/>
      <c r="D271" s="141"/>
      <c r="E271" s="142"/>
      <c r="F271" s="141"/>
      <c r="G271" s="141"/>
      <c r="H271" s="141"/>
      <c r="I271" s="141"/>
      <c r="J271" s="141"/>
      <c r="K271" s="141"/>
      <c r="L271" s="141"/>
      <c r="M271" s="143"/>
      <c r="N271" s="144"/>
      <c r="O271" s="141"/>
      <c r="P271" s="145"/>
      <c r="Q271" s="141"/>
      <c r="R271" s="143"/>
      <c r="S271" s="141"/>
      <c r="T271" s="141"/>
      <c r="U271" s="141"/>
    </row>
    <row r="272" ht="12.75" customHeight="1">
      <c r="A272" s="141"/>
      <c r="B272" s="141"/>
      <c r="C272" s="141"/>
      <c r="D272" s="141"/>
      <c r="E272" s="142"/>
      <c r="F272" s="141"/>
      <c r="G272" s="141"/>
      <c r="H272" s="141"/>
      <c r="I272" s="141"/>
      <c r="J272" s="141"/>
      <c r="K272" s="141"/>
      <c r="L272" s="141"/>
      <c r="M272" s="143"/>
      <c r="N272" s="144"/>
      <c r="O272" s="141"/>
      <c r="P272" s="145"/>
      <c r="Q272" s="141"/>
      <c r="R272" s="143"/>
      <c r="S272" s="141"/>
      <c r="T272" s="141"/>
      <c r="U272" s="141"/>
    </row>
    <row r="273" ht="12.75" customHeight="1">
      <c r="A273" s="141"/>
      <c r="B273" s="141"/>
      <c r="C273" s="141"/>
      <c r="D273" s="141"/>
      <c r="E273" s="142"/>
      <c r="F273" s="141"/>
      <c r="G273" s="141"/>
      <c r="H273" s="141"/>
      <c r="I273" s="141"/>
      <c r="J273" s="141"/>
      <c r="K273" s="141"/>
      <c r="L273" s="141"/>
      <c r="M273" s="143"/>
      <c r="N273" s="144"/>
      <c r="O273" s="141"/>
      <c r="P273" s="145"/>
      <c r="Q273" s="141"/>
      <c r="R273" s="143"/>
      <c r="S273" s="141"/>
      <c r="T273" s="141"/>
      <c r="U273" s="141"/>
    </row>
    <row r="274" ht="12.75" customHeight="1">
      <c r="A274" s="141"/>
      <c r="B274" s="141"/>
      <c r="C274" s="141"/>
      <c r="D274" s="141"/>
      <c r="E274" s="142"/>
      <c r="F274" s="141"/>
      <c r="G274" s="141"/>
      <c r="H274" s="141"/>
      <c r="I274" s="141"/>
      <c r="J274" s="141"/>
      <c r="K274" s="141"/>
      <c r="L274" s="141"/>
      <c r="M274" s="143"/>
      <c r="N274" s="144"/>
      <c r="O274" s="141"/>
      <c r="P274" s="145"/>
      <c r="Q274" s="141"/>
      <c r="R274" s="143"/>
      <c r="S274" s="141"/>
      <c r="T274" s="141"/>
      <c r="U274" s="141"/>
    </row>
    <row r="275" ht="12.75" customHeight="1">
      <c r="A275" s="141"/>
      <c r="B275" s="141"/>
      <c r="C275" s="141"/>
      <c r="D275" s="141"/>
      <c r="E275" s="142"/>
      <c r="F275" s="141"/>
      <c r="G275" s="141"/>
      <c r="H275" s="141"/>
      <c r="I275" s="141"/>
      <c r="J275" s="141"/>
      <c r="K275" s="141"/>
      <c r="L275" s="141"/>
      <c r="M275" s="143"/>
      <c r="N275" s="144"/>
      <c r="O275" s="141"/>
      <c r="P275" s="145"/>
      <c r="Q275" s="141"/>
      <c r="R275" s="143"/>
      <c r="S275" s="141"/>
      <c r="T275" s="141"/>
      <c r="U275" s="141"/>
    </row>
    <row r="276" ht="12.75" customHeight="1">
      <c r="A276" s="141"/>
      <c r="B276" s="141"/>
      <c r="C276" s="141"/>
      <c r="D276" s="141"/>
      <c r="E276" s="142"/>
      <c r="F276" s="141"/>
      <c r="G276" s="141"/>
      <c r="H276" s="141"/>
      <c r="I276" s="141"/>
      <c r="J276" s="141"/>
      <c r="K276" s="141"/>
      <c r="L276" s="141"/>
      <c r="M276" s="143"/>
      <c r="N276" s="144"/>
      <c r="O276" s="141"/>
      <c r="P276" s="145"/>
      <c r="Q276" s="141"/>
      <c r="R276" s="143"/>
      <c r="S276" s="141"/>
      <c r="T276" s="141"/>
      <c r="U276" s="141"/>
    </row>
    <row r="277" ht="12.75" customHeight="1">
      <c r="A277" s="141"/>
      <c r="B277" s="141"/>
      <c r="C277" s="141"/>
      <c r="D277" s="141"/>
      <c r="E277" s="142"/>
      <c r="F277" s="141"/>
      <c r="G277" s="141"/>
      <c r="H277" s="141"/>
      <c r="I277" s="141"/>
      <c r="J277" s="141"/>
      <c r="K277" s="141"/>
      <c r="L277" s="141"/>
      <c r="M277" s="143"/>
      <c r="N277" s="144"/>
      <c r="O277" s="141"/>
      <c r="P277" s="145"/>
      <c r="Q277" s="141"/>
      <c r="R277" s="143"/>
      <c r="S277" s="141"/>
      <c r="T277" s="141"/>
      <c r="U277" s="141"/>
    </row>
    <row r="278" ht="12.75" customHeight="1">
      <c r="A278" s="141"/>
      <c r="B278" s="141"/>
      <c r="C278" s="141"/>
      <c r="D278" s="141"/>
      <c r="E278" s="142"/>
      <c r="F278" s="141"/>
      <c r="G278" s="141"/>
      <c r="H278" s="141"/>
      <c r="I278" s="141"/>
      <c r="J278" s="141"/>
      <c r="K278" s="141"/>
      <c r="L278" s="141"/>
      <c r="M278" s="143"/>
      <c r="N278" s="144"/>
      <c r="O278" s="141"/>
      <c r="P278" s="145"/>
      <c r="Q278" s="141"/>
      <c r="R278" s="143"/>
      <c r="S278" s="141"/>
      <c r="T278" s="141"/>
      <c r="U278" s="141"/>
    </row>
    <row r="279" ht="12.75" customHeight="1">
      <c r="A279" s="141"/>
      <c r="B279" s="141"/>
      <c r="C279" s="141"/>
      <c r="D279" s="141"/>
      <c r="E279" s="142"/>
      <c r="F279" s="141"/>
      <c r="G279" s="141"/>
      <c r="H279" s="141"/>
      <c r="I279" s="141"/>
      <c r="J279" s="141"/>
      <c r="K279" s="141"/>
      <c r="L279" s="141"/>
      <c r="M279" s="143"/>
      <c r="N279" s="144"/>
      <c r="O279" s="141"/>
      <c r="P279" s="145"/>
      <c r="Q279" s="141"/>
      <c r="R279" s="143"/>
      <c r="S279" s="141"/>
      <c r="T279" s="141"/>
      <c r="U279" s="141"/>
    </row>
    <row r="280" ht="12.75" customHeight="1">
      <c r="A280" s="141"/>
      <c r="B280" s="141"/>
      <c r="C280" s="141"/>
      <c r="D280" s="141"/>
      <c r="E280" s="142"/>
      <c r="F280" s="141"/>
      <c r="G280" s="141"/>
      <c r="H280" s="141"/>
      <c r="I280" s="141"/>
      <c r="J280" s="141"/>
      <c r="K280" s="141"/>
      <c r="L280" s="141"/>
      <c r="M280" s="143"/>
      <c r="N280" s="144"/>
      <c r="O280" s="141"/>
      <c r="P280" s="145"/>
      <c r="Q280" s="141"/>
      <c r="R280" s="143"/>
      <c r="S280" s="141"/>
      <c r="T280" s="141"/>
      <c r="U280" s="141"/>
    </row>
    <row r="281" ht="12.75" customHeight="1">
      <c r="A281" s="141"/>
      <c r="B281" s="141"/>
      <c r="C281" s="141"/>
      <c r="D281" s="141"/>
      <c r="E281" s="142"/>
      <c r="F281" s="141"/>
      <c r="G281" s="141"/>
      <c r="H281" s="141"/>
      <c r="I281" s="141"/>
      <c r="J281" s="141"/>
      <c r="K281" s="141"/>
      <c r="L281" s="141"/>
      <c r="M281" s="143"/>
      <c r="N281" s="144"/>
      <c r="O281" s="141"/>
      <c r="P281" s="145"/>
      <c r="Q281" s="141"/>
      <c r="R281" s="143"/>
      <c r="S281" s="141"/>
      <c r="T281" s="141"/>
      <c r="U281" s="141"/>
    </row>
    <row r="282" ht="12.75" customHeight="1">
      <c r="A282" s="141"/>
      <c r="B282" s="141"/>
      <c r="C282" s="141"/>
      <c r="D282" s="141"/>
      <c r="E282" s="142"/>
      <c r="F282" s="141"/>
      <c r="G282" s="141"/>
      <c r="H282" s="141"/>
      <c r="I282" s="141"/>
      <c r="J282" s="141"/>
      <c r="K282" s="141"/>
      <c r="L282" s="141"/>
      <c r="M282" s="143"/>
      <c r="N282" s="144"/>
      <c r="O282" s="141"/>
      <c r="P282" s="145"/>
      <c r="Q282" s="141"/>
      <c r="R282" s="143"/>
      <c r="S282" s="141"/>
      <c r="T282" s="141"/>
      <c r="U282" s="141"/>
    </row>
    <row r="283" ht="12.75" customHeight="1">
      <c r="A283" s="141"/>
      <c r="B283" s="141"/>
      <c r="C283" s="141"/>
      <c r="D283" s="141"/>
      <c r="E283" s="142"/>
      <c r="F283" s="141"/>
      <c r="G283" s="141"/>
      <c r="H283" s="141"/>
      <c r="I283" s="141"/>
      <c r="J283" s="141"/>
      <c r="K283" s="141"/>
      <c r="L283" s="141"/>
      <c r="M283" s="143"/>
      <c r="N283" s="144"/>
      <c r="O283" s="141"/>
      <c r="P283" s="145"/>
      <c r="Q283" s="141"/>
      <c r="R283" s="143"/>
      <c r="S283" s="141"/>
      <c r="T283" s="141"/>
      <c r="U283" s="141"/>
    </row>
    <row r="284" ht="12.75" customHeight="1">
      <c r="A284" s="141"/>
      <c r="B284" s="141"/>
      <c r="C284" s="141"/>
      <c r="D284" s="141"/>
      <c r="E284" s="142"/>
      <c r="F284" s="141"/>
      <c r="G284" s="141"/>
      <c r="H284" s="141"/>
      <c r="I284" s="141"/>
      <c r="J284" s="141"/>
      <c r="K284" s="141"/>
      <c r="L284" s="141"/>
      <c r="M284" s="143"/>
      <c r="N284" s="144"/>
      <c r="O284" s="141"/>
      <c r="P284" s="145"/>
      <c r="Q284" s="141"/>
      <c r="R284" s="143"/>
      <c r="S284" s="141"/>
      <c r="T284" s="141"/>
      <c r="U284" s="141"/>
    </row>
    <row r="285" ht="12.75" customHeight="1">
      <c r="A285" s="141"/>
      <c r="B285" s="141"/>
      <c r="C285" s="141"/>
      <c r="D285" s="141"/>
      <c r="E285" s="142"/>
      <c r="F285" s="141"/>
      <c r="G285" s="141"/>
      <c r="H285" s="141"/>
      <c r="I285" s="141"/>
      <c r="J285" s="141"/>
      <c r="K285" s="141"/>
      <c r="L285" s="141"/>
      <c r="M285" s="143"/>
      <c r="N285" s="144"/>
      <c r="O285" s="141"/>
      <c r="P285" s="145"/>
      <c r="Q285" s="141"/>
      <c r="R285" s="143"/>
      <c r="S285" s="141"/>
      <c r="T285" s="141"/>
      <c r="U285" s="141"/>
    </row>
    <row r="286" ht="12.75" customHeight="1">
      <c r="A286" s="141"/>
      <c r="B286" s="141"/>
      <c r="C286" s="141"/>
      <c r="D286" s="141"/>
      <c r="E286" s="142"/>
      <c r="F286" s="141"/>
      <c r="G286" s="141"/>
      <c r="H286" s="141"/>
      <c r="I286" s="141"/>
      <c r="J286" s="141"/>
      <c r="K286" s="141"/>
      <c r="L286" s="141"/>
      <c r="M286" s="143"/>
      <c r="N286" s="144"/>
      <c r="O286" s="141"/>
      <c r="P286" s="145"/>
      <c r="Q286" s="141"/>
      <c r="R286" s="143"/>
      <c r="S286" s="141"/>
      <c r="T286" s="141"/>
      <c r="U286" s="141"/>
    </row>
    <row r="287" ht="12.75" customHeight="1">
      <c r="A287" s="141"/>
      <c r="B287" s="141"/>
      <c r="C287" s="141"/>
      <c r="D287" s="141"/>
      <c r="E287" s="142"/>
      <c r="F287" s="141"/>
      <c r="G287" s="141"/>
      <c r="H287" s="141"/>
      <c r="I287" s="141"/>
      <c r="J287" s="141"/>
      <c r="K287" s="141"/>
      <c r="L287" s="141"/>
      <c r="M287" s="143"/>
      <c r="N287" s="144"/>
      <c r="O287" s="141"/>
      <c r="P287" s="145"/>
      <c r="Q287" s="141"/>
      <c r="R287" s="143"/>
      <c r="S287" s="141"/>
      <c r="T287" s="141"/>
      <c r="U287" s="141"/>
    </row>
    <row r="288" ht="12.75" customHeight="1">
      <c r="A288" s="141"/>
      <c r="B288" s="141"/>
      <c r="C288" s="141"/>
      <c r="D288" s="141"/>
      <c r="E288" s="142"/>
      <c r="F288" s="141"/>
      <c r="G288" s="141"/>
      <c r="H288" s="141"/>
      <c r="I288" s="141"/>
      <c r="J288" s="141"/>
      <c r="K288" s="141"/>
      <c r="L288" s="141"/>
      <c r="M288" s="143"/>
      <c r="N288" s="144"/>
      <c r="O288" s="141"/>
      <c r="P288" s="145"/>
      <c r="Q288" s="141"/>
      <c r="R288" s="143"/>
      <c r="S288" s="141"/>
      <c r="T288" s="141"/>
      <c r="U288" s="141"/>
    </row>
    <row r="289" ht="12.75" customHeight="1">
      <c r="A289" s="141"/>
      <c r="B289" s="141"/>
      <c r="C289" s="141"/>
      <c r="D289" s="141"/>
      <c r="E289" s="142"/>
      <c r="F289" s="141"/>
      <c r="G289" s="141"/>
      <c r="H289" s="141"/>
      <c r="I289" s="141"/>
      <c r="J289" s="141"/>
      <c r="K289" s="141"/>
      <c r="L289" s="141"/>
      <c r="M289" s="143"/>
      <c r="N289" s="144"/>
      <c r="O289" s="141"/>
      <c r="P289" s="145"/>
      <c r="Q289" s="141"/>
      <c r="R289" s="143"/>
      <c r="S289" s="141"/>
      <c r="T289" s="141"/>
      <c r="U289" s="141"/>
    </row>
    <row r="290" ht="12.75" customHeight="1">
      <c r="A290" s="141"/>
      <c r="B290" s="141"/>
      <c r="C290" s="141"/>
      <c r="D290" s="141"/>
      <c r="E290" s="142"/>
      <c r="F290" s="141"/>
      <c r="G290" s="141"/>
      <c r="H290" s="141"/>
      <c r="I290" s="141"/>
      <c r="J290" s="141"/>
      <c r="K290" s="141"/>
      <c r="L290" s="141"/>
      <c r="M290" s="143"/>
      <c r="N290" s="144"/>
      <c r="O290" s="141"/>
      <c r="P290" s="145"/>
      <c r="Q290" s="141"/>
      <c r="R290" s="143"/>
      <c r="S290" s="141"/>
      <c r="T290" s="141"/>
      <c r="U290" s="141"/>
    </row>
    <row r="291" ht="12.75" customHeight="1">
      <c r="A291" s="141"/>
      <c r="B291" s="141"/>
      <c r="C291" s="141"/>
      <c r="D291" s="141"/>
      <c r="E291" s="142"/>
      <c r="F291" s="141"/>
      <c r="G291" s="141"/>
      <c r="H291" s="141"/>
      <c r="I291" s="141"/>
      <c r="J291" s="141"/>
      <c r="K291" s="141"/>
      <c r="L291" s="141"/>
      <c r="M291" s="143"/>
      <c r="N291" s="144"/>
      <c r="O291" s="141"/>
      <c r="P291" s="145"/>
      <c r="Q291" s="141"/>
      <c r="R291" s="143"/>
      <c r="S291" s="141"/>
      <c r="T291" s="141"/>
      <c r="U291" s="141"/>
    </row>
    <row r="292" ht="12.75" customHeight="1">
      <c r="A292" s="141"/>
      <c r="B292" s="141"/>
      <c r="C292" s="141"/>
      <c r="D292" s="141"/>
      <c r="E292" s="142"/>
      <c r="F292" s="141"/>
      <c r="G292" s="141"/>
      <c r="H292" s="141"/>
      <c r="I292" s="141"/>
      <c r="J292" s="141"/>
      <c r="K292" s="141"/>
      <c r="L292" s="141"/>
      <c r="M292" s="143"/>
      <c r="N292" s="144"/>
      <c r="O292" s="141"/>
      <c r="P292" s="145"/>
      <c r="Q292" s="141"/>
      <c r="R292" s="143"/>
      <c r="S292" s="141"/>
      <c r="T292" s="141"/>
      <c r="U292" s="141"/>
    </row>
    <row r="293" ht="12.75" customHeight="1">
      <c r="A293" s="141"/>
      <c r="B293" s="141"/>
      <c r="C293" s="141"/>
      <c r="D293" s="141"/>
      <c r="E293" s="142"/>
      <c r="F293" s="141"/>
      <c r="G293" s="141"/>
      <c r="H293" s="141"/>
      <c r="I293" s="141"/>
      <c r="J293" s="141"/>
      <c r="K293" s="141"/>
      <c r="L293" s="141"/>
      <c r="M293" s="143"/>
      <c r="N293" s="144"/>
      <c r="O293" s="141"/>
      <c r="P293" s="145"/>
      <c r="Q293" s="141"/>
      <c r="R293" s="143"/>
      <c r="S293" s="141"/>
      <c r="T293" s="141"/>
      <c r="U293" s="141"/>
    </row>
    <row r="294" ht="12.75" customHeight="1">
      <c r="A294" s="141"/>
      <c r="B294" s="141"/>
      <c r="C294" s="141"/>
      <c r="D294" s="141"/>
      <c r="E294" s="142"/>
      <c r="F294" s="141"/>
      <c r="G294" s="141"/>
      <c r="H294" s="141"/>
      <c r="I294" s="141"/>
      <c r="J294" s="141"/>
      <c r="K294" s="141"/>
      <c r="L294" s="141"/>
      <c r="M294" s="143"/>
      <c r="N294" s="144"/>
      <c r="O294" s="141"/>
      <c r="P294" s="145"/>
      <c r="Q294" s="141"/>
      <c r="R294" s="143"/>
      <c r="S294" s="141"/>
      <c r="T294" s="141"/>
      <c r="U294" s="141"/>
    </row>
    <row r="295" ht="12.75" customHeight="1">
      <c r="A295" s="141"/>
      <c r="B295" s="141"/>
      <c r="C295" s="141"/>
      <c r="D295" s="141"/>
      <c r="E295" s="142"/>
      <c r="F295" s="141"/>
      <c r="G295" s="141"/>
      <c r="H295" s="141"/>
      <c r="I295" s="141"/>
      <c r="J295" s="141"/>
      <c r="K295" s="141"/>
      <c r="L295" s="141"/>
      <c r="M295" s="143"/>
      <c r="N295" s="144"/>
      <c r="O295" s="141"/>
      <c r="P295" s="145"/>
      <c r="Q295" s="141"/>
      <c r="R295" s="143"/>
      <c r="S295" s="141"/>
      <c r="T295" s="141"/>
      <c r="U295" s="141"/>
    </row>
    <row r="296" ht="12.75" customHeight="1">
      <c r="A296" s="141"/>
      <c r="B296" s="141"/>
      <c r="C296" s="141"/>
      <c r="D296" s="141"/>
      <c r="E296" s="142"/>
      <c r="F296" s="141"/>
      <c r="G296" s="141"/>
      <c r="H296" s="141"/>
      <c r="I296" s="141"/>
      <c r="J296" s="141"/>
      <c r="K296" s="141"/>
      <c r="L296" s="141"/>
      <c r="M296" s="143"/>
      <c r="N296" s="144"/>
      <c r="O296" s="141"/>
      <c r="P296" s="145"/>
      <c r="Q296" s="141"/>
      <c r="R296" s="143"/>
      <c r="S296" s="141"/>
      <c r="T296" s="141"/>
      <c r="U296" s="141"/>
    </row>
    <row r="297" ht="12.75" customHeight="1">
      <c r="A297" s="141"/>
      <c r="B297" s="141"/>
      <c r="C297" s="141"/>
      <c r="D297" s="141"/>
      <c r="E297" s="142"/>
      <c r="F297" s="141"/>
      <c r="G297" s="141"/>
      <c r="H297" s="141"/>
      <c r="I297" s="141"/>
      <c r="J297" s="141"/>
      <c r="K297" s="141"/>
      <c r="L297" s="141"/>
      <c r="M297" s="143"/>
      <c r="N297" s="144"/>
      <c r="O297" s="141"/>
      <c r="P297" s="145"/>
      <c r="Q297" s="141"/>
      <c r="R297" s="143"/>
      <c r="S297" s="141"/>
      <c r="T297" s="141"/>
      <c r="U297" s="141"/>
    </row>
    <row r="298" ht="12.75" customHeight="1">
      <c r="A298" s="141"/>
      <c r="B298" s="141"/>
      <c r="C298" s="141"/>
      <c r="D298" s="141"/>
      <c r="E298" s="142"/>
      <c r="F298" s="141"/>
      <c r="G298" s="141"/>
      <c r="H298" s="141"/>
      <c r="I298" s="141"/>
      <c r="J298" s="141"/>
      <c r="K298" s="141"/>
      <c r="L298" s="141"/>
      <c r="M298" s="143"/>
      <c r="N298" s="144"/>
      <c r="O298" s="141"/>
      <c r="P298" s="145"/>
      <c r="Q298" s="141"/>
      <c r="R298" s="143"/>
      <c r="S298" s="141"/>
      <c r="T298" s="141"/>
      <c r="U298" s="141"/>
    </row>
    <row r="299" ht="12.75" customHeight="1">
      <c r="A299" s="141"/>
      <c r="B299" s="141"/>
      <c r="C299" s="141"/>
      <c r="D299" s="141"/>
      <c r="E299" s="142"/>
      <c r="F299" s="141"/>
      <c r="G299" s="141"/>
      <c r="H299" s="141"/>
      <c r="I299" s="141"/>
      <c r="J299" s="141"/>
      <c r="K299" s="141"/>
      <c r="L299" s="141"/>
      <c r="M299" s="143"/>
      <c r="N299" s="144"/>
      <c r="O299" s="141"/>
      <c r="P299" s="145"/>
      <c r="Q299" s="141"/>
      <c r="R299" s="143"/>
      <c r="S299" s="141"/>
      <c r="T299" s="141"/>
      <c r="U299" s="141"/>
    </row>
    <row r="300" ht="12.75" customHeight="1">
      <c r="A300" s="141"/>
      <c r="B300" s="141"/>
      <c r="C300" s="141"/>
      <c r="D300" s="141"/>
      <c r="E300" s="142"/>
      <c r="F300" s="141"/>
      <c r="G300" s="141"/>
      <c r="H300" s="141"/>
      <c r="I300" s="141"/>
      <c r="J300" s="141"/>
      <c r="K300" s="141"/>
      <c r="L300" s="141"/>
      <c r="M300" s="143"/>
      <c r="N300" s="144"/>
      <c r="O300" s="141"/>
      <c r="P300" s="145"/>
      <c r="Q300" s="141"/>
      <c r="R300" s="143"/>
      <c r="S300" s="141"/>
      <c r="T300" s="141"/>
      <c r="U300" s="141"/>
    </row>
    <row r="301" ht="12.75" customHeight="1">
      <c r="A301" s="141"/>
      <c r="B301" s="141"/>
      <c r="C301" s="141"/>
      <c r="D301" s="141"/>
      <c r="E301" s="142"/>
      <c r="F301" s="141"/>
      <c r="G301" s="141"/>
      <c r="H301" s="141"/>
      <c r="I301" s="141"/>
      <c r="J301" s="141"/>
      <c r="K301" s="141"/>
      <c r="L301" s="141"/>
      <c r="M301" s="143"/>
      <c r="N301" s="144"/>
      <c r="O301" s="141"/>
      <c r="P301" s="145"/>
      <c r="Q301" s="141"/>
      <c r="R301" s="143"/>
      <c r="S301" s="141"/>
      <c r="T301" s="141"/>
      <c r="U301" s="141"/>
    </row>
    <row r="302" ht="12.75" customHeight="1">
      <c r="A302" s="141"/>
      <c r="B302" s="141"/>
      <c r="C302" s="141"/>
      <c r="D302" s="141"/>
      <c r="E302" s="142"/>
      <c r="F302" s="141"/>
      <c r="G302" s="141"/>
      <c r="H302" s="141"/>
      <c r="I302" s="141"/>
      <c r="J302" s="141"/>
      <c r="K302" s="141"/>
      <c r="L302" s="141"/>
      <c r="M302" s="143"/>
      <c r="N302" s="144"/>
      <c r="O302" s="141"/>
      <c r="P302" s="145"/>
      <c r="Q302" s="141"/>
      <c r="R302" s="143"/>
      <c r="S302" s="141"/>
      <c r="T302" s="141"/>
      <c r="U302" s="141"/>
    </row>
    <row r="303" ht="12.75" customHeight="1">
      <c r="A303" s="141"/>
      <c r="B303" s="141"/>
      <c r="C303" s="141"/>
      <c r="D303" s="141"/>
      <c r="E303" s="142"/>
      <c r="F303" s="141"/>
      <c r="G303" s="141"/>
      <c r="H303" s="141"/>
      <c r="I303" s="141"/>
      <c r="J303" s="141"/>
      <c r="K303" s="141"/>
      <c r="L303" s="141"/>
      <c r="M303" s="143"/>
      <c r="N303" s="144"/>
      <c r="O303" s="141"/>
      <c r="P303" s="145"/>
      <c r="Q303" s="141"/>
      <c r="R303" s="143"/>
      <c r="S303" s="141"/>
      <c r="T303" s="141"/>
      <c r="U303" s="141"/>
    </row>
    <row r="304" ht="12.75" customHeight="1">
      <c r="A304" s="141"/>
      <c r="B304" s="141"/>
      <c r="C304" s="141"/>
      <c r="D304" s="141"/>
      <c r="E304" s="142"/>
      <c r="F304" s="141"/>
      <c r="G304" s="141"/>
      <c r="H304" s="141"/>
      <c r="I304" s="141"/>
      <c r="J304" s="141"/>
      <c r="K304" s="141"/>
      <c r="L304" s="141"/>
      <c r="M304" s="143"/>
      <c r="N304" s="144"/>
      <c r="O304" s="141"/>
      <c r="P304" s="145"/>
      <c r="Q304" s="141"/>
      <c r="R304" s="143"/>
      <c r="S304" s="141"/>
      <c r="T304" s="141"/>
      <c r="U304" s="141"/>
    </row>
    <row r="305" ht="12.75" customHeight="1">
      <c r="A305" s="141"/>
      <c r="B305" s="141"/>
      <c r="C305" s="141"/>
      <c r="D305" s="141"/>
      <c r="E305" s="142"/>
      <c r="F305" s="141"/>
      <c r="G305" s="141"/>
      <c r="H305" s="141"/>
      <c r="I305" s="141"/>
      <c r="J305" s="141"/>
      <c r="K305" s="141"/>
      <c r="L305" s="141"/>
      <c r="M305" s="143"/>
      <c r="N305" s="144"/>
      <c r="O305" s="141"/>
      <c r="P305" s="145"/>
      <c r="Q305" s="141"/>
      <c r="R305" s="143"/>
      <c r="S305" s="141"/>
      <c r="T305" s="141"/>
      <c r="U305" s="141"/>
    </row>
    <row r="306" ht="12.75" customHeight="1">
      <c r="A306" s="141"/>
      <c r="B306" s="141"/>
      <c r="C306" s="141"/>
      <c r="D306" s="141"/>
      <c r="E306" s="142"/>
      <c r="F306" s="141"/>
      <c r="G306" s="141"/>
      <c r="H306" s="141"/>
      <c r="I306" s="141"/>
      <c r="J306" s="141"/>
      <c r="K306" s="141"/>
      <c r="L306" s="141"/>
      <c r="M306" s="143"/>
      <c r="N306" s="144"/>
      <c r="O306" s="141"/>
      <c r="P306" s="145"/>
      <c r="Q306" s="141"/>
      <c r="R306" s="143"/>
      <c r="S306" s="141"/>
      <c r="T306" s="141"/>
      <c r="U306" s="141"/>
    </row>
    <row r="307" ht="12.75" customHeight="1">
      <c r="A307" s="141"/>
      <c r="B307" s="141"/>
      <c r="C307" s="141"/>
      <c r="D307" s="141"/>
      <c r="E307" s="142"/>
      <c r="F307" s="141"/>
      <c r="G307" s="141"/>
      <c r="H307" s="141"/>
      <c r="I307" s="141"/>
      <c r="J307" s="141"/>
      <c r="K307" s="141"/>
      <c r="L307" s="141"/>
      <c r="M307" s="143"/>
      <c r="N307" s="144"/>
      <c r="O307" s="141"/>
      <c r="P307" s="145"/>
      <c r="Q307" s="141"/>
      <c r="R307" s="143"/>
      <c r="S307" s="141"/>
      <c r="T307" s="141"/>
      <c r="U307" s="141"/>
    </row>
    <row r="308" ht="12.75" customHeight="1">
      <c r="A308" s="141"/>
      <c r="B308" s="141"/>
      <c r="C308" s="141"/>
      <c r="D308" s="141"/>
      <c r="E308" s="142"/>
      <c r="F308" s="141"/>
      <c r="G308" s="141"/>
      <c r="H308" s="141"/>
      <c r="I308" s="141"/>
      <c r="J308" s="141"/>
      <c r="K308" s="141"/>
      <c r="L308" s="141"/>
      <c r="M308" s="143"/>
      <c r="N308" s="144"/>
      <c r="O308" s="141"/>
      <c r="P308" s="145"/>
      <c r="Q308" s="141"/>
      <c r="R308" s="143"/>
      <c r="S308" s="141"/>
      <c r="T308" s="141"/>
      <c r="U308" s="141"/>
    </row>
    <row r="309" ht="12.75" customHeight="1">
      <c r="A309" s="141"/>
      <c r="B309" s="141"/>
      <c r="C309" s="141"/>
      <c r="D309" s="141"/>
      <c r="E309" s="142"/>
      <c r="F309" s="141"/>
      <c r="G309" s="141"/>
      <c r="H309" s="141"/>
      <c r="I309" s="141"/>
      <c r="J309" s="141"/>
      <c r="K309" s="141"/>
      <c r="L309" s="141"/>
      <c r="M309" s="143"/>
      <c r="N309" s="144"/>
      <c r="O309" s="141"/>
      <c r="P309" s="145"/>
      <c r="Q309" s="141"/>
      <c r="R309" s="143"/>
      <c r="S309" s="141"/>
      <c r="T309" s="141"/>
      <c r="U309" s="141"/>
    </row>
    <row r="310" ht="12.75" customHeight="1">
      <c r="A310" s="141"/>
      <c r="B310" s="141"/>
      <c r="C310" s="141"/>
      <c r="D310" s="141"/>
      <c r="E310" s="142"/>
      <c r="F310" s="141"/>
      <c r="G310" s="141"/>
      <c r="H310" s="141"/>
      <c r="I310" s="141"/>
      <c r="J310" s="141"/>
      <c r="K310" s="141"/>
      <c r="L310" s="141"/>
      <c r="M310" s="143"/>
      <c r="N310" s="144"/>
      <c r="O310" s="141"/>
      <c r="P310" s="145"/>
      <c r="Q310" s="141"/>
      <c r="R310" s="143"/>
      <c r="S310" s="141"/>
      <c r="T310" s="141"/>
      <c r="U310" s="141"/>
    </row>
    <row r="311" ht="12.75" customHeight="1">
      <c r="A311" s="141"/>
      <c r="B311" s="141"/>
      <c r="C311" s="141"/>
      <c r="D311" s="141"/>
      <c r="E311" s="142"/>
      <c r="F311" s="141"/>
      <c r="G311" s="141"/>
      <c r="H311" s="141"/>
      <c r="I311" s="141"/>
      <c r="J311" s="141"/>
      <c r="K311" s="141"/>
      <c r="L311" s="141"/>
      <c r="M311" s="143"/>
      <c r="N311" s="144"/>
      <c r="O311" s="141"/>
      <c r="P311" s="145"/>
      <c r="Q311" s="141"/>
      <c r="R311" s="143"/>
      <c r="S311" s="141"/>
      <c r="T311" s="141"/>
      <c r="U311" s="141"/>
    </row>
    <row r="312" ht="12.75" customHeight="1">
      <c r="A312" s="141"/>
      <c r="B312" s="141"/>
      <c r="C312" s="141"/>
      <c r="D312" s="141"/>
      <c r="E312" s="142"/>
      <c r="F312" s="141"/>
      <c r="G312" s="141"/>
      <c r="H312" s="141"/>
      <c r="I312" s="141"/>
      <c r="J312" s="141"/>
      <c r="K312" s="141"/>
      <c r="L312" s="141"/>
      <c r="M312" s="143"/>
      <c r="N312" s="144"/>
      <c r="O312" s="141"/>
      <c r="P312" s="145"/>
      <c r="Q312" s="141"/>
      <c r="R312" s="143"/>
      <c r="S312" s="141"/>
      <c r="T312" s="141"/>
      <c r="U312" s="141"/>
    </row>
    <row r="313" ht="12.75" customHeight="1">
      <c r="A313" s="141"/>
      <c r="B313" s="141"/>
      <c r="C313" s="141"/>
      <c r="D313" s="141"/>
      <c r="E313" s="142"/>
      <c r="F313" s="141"/>
      <c r="G313" s="141"/>
      <c r="H313" s="141"/>
      <c r="I313" s="141"/>
      <c r="J313" s="141"/>
      <c r="K313" s="141"/>
      <c r="L313" s="141"/>
      <c r="M313" s="143"/>
      <c r="N313" s="144"/>
      <c r="O313" s="141"/>
      <c r="P313" s="145"/>
      <c r="Q313" s="141"/>
      <c r="R313" s="143"/>
      <c r="S313" s="141"/>
      <c r="T313" s="141"/>
      <c r="U313" s="141"/>
    </row>
    <row r="314" ht="12.75" customHeight="1">
      <c r="A314" s="141"/>
      <c r="B314" s="141"/>
      <c r="C314" s="141"/>
      <c r="D314" s="141"/>
      <c r="E314" s="142"/>
      <c r="F314" s="141"/>
      <c r="G314" s="141"/>
      <c r="H314" s="141"/>
      <c r="I314" s="141"/>
      <c r="J314" s="141"/>
      <c r="K314" s="141"/>
      <c r="L314" s="141"/>
      <c r="M314" s="143"/>
      <c r="N314" s="144"/>
      <c r="O314" s="141"/>
      <c r="P314" s="145"/>
      <c r="Q314" s="141"/>
      <c r="R314" s="143"/>
      <c r="S314" s="141"/>
      <c r="T314" s="141"/>
      <c r="U314" s="141"/>
    </row>
    <row r="315" ht="12.75" customHeight="1">
      <c r="A315" s="141"/>
      <c r="B315" s="141"/>
      <c r="C315" s="141"/>
      <c r="D315" s="141"/>
      <c r="E315" s="142"/>
      <c r="F315" s="141"/>
      <c r="G315" s="141"/>
      <c r="H315" s="141"/>
      <c r="I315" s="141"/>
      <c r="J315" s="141"/>
      <c r="K315" s="141"/>
      <c r="L315" s="141"/>
      <c r="M315" s="143"/>
      <c r="N315" s="144"/>
      <c r="O315" s="141"/>
      <c r="P315" s="145"/>
      <c r="Q315" s="141"/>
      <c r="R315" s="143"/>
      <c r="S315" s="141"/>
      <c r="T315" s="141"/>
      <c r="U315" s="141"/>
    </row>
    <row r="316" ht="12.75" customHeight="1">
      <c r="A316" s="141"/>
      <c r="B316" s="141"/>
      <c r="C316" s="141"/>
      <c r="D316" s="141"/>
      <c r="E316" s="142"/>
      <c r="F316" s="141"/>
      <c r="G316" s="141"/>
      <c r="H316" s="141"/>
      <c r="I316" s="141"/>
      <c r="J316" s="141"/>
      <c r="K316" s="141"/>
      <c r="L316" s="141"/>
      <c r="M316" s="143"/>
      <c r="N316" s="144"/>
      <c r="O316" s="141"/>
      <c r="P316" s="145"/>
      <c r="Q316" s="141"/>
      <c r="R316" s="143"/>
      <c r="S316" s="141"/>
      <c r="T316" s="141"/>
      <c r="U316" s="141"/>
    </row>
    <row r="317" ht="12.75" customHeight="1">
      <c r="A317" s="141"/>
      <c r="B317" s="141"/>
      <c r="C317" s="141"/>
      <c r="D317" s="141"/>
      <c r="E317" s="142"/>
      <c r="F317" s="141"/>
      <c r="G317" s="141"/>
      <c r="H317" s="141"/>
      <c r="I317" s="141"/>
      <c r="J317" s="141"/>
      <c r="K317" s="141"/>
      <c r="L317" s="141"/>
      <c r="M317" s="143"/>
      <c r="N317" s="144"/>
      <c r="O317" s="141"/>
      <c r="P317" s="145"/>
      <c r="Q317" s="141"/>
      <c r="R317" s="143"/>
      <c r="S317" s="141"/>
      <c r="T317" s="141"/>
      <c r="U317" s="141"/>
    </row>
    <row r="318" ht="12.75" customHeight="1">
      <c r="A318" s="141"/>
      <c r="B318" s="141"/>
      <c r="C318" s="141"/>
      <c r="D318" s="141"/>
      <c r="E318" s="142"/>
      <c r="F318" s="141"/>
      <c r="G318" s="141"/>
      <c r="H318" s="141"/>
      <c r="I318" s="141"/>
      <c r="J318" s="141"/>
      <c r="K318" s="141"/>
      <c r="L318" s="141"/>
      <c r="M318" s="143"/>
      <c r="N318" s="144"/>
      <c r="O318" s="141"/>
      <c r="P318" s="145"/>
      <c r="Q318" s="141"/>
      <c r="R318" s="143"/>
      <c r="S318" s="141"/>
      <c r="T318" s="141"/>
      <c r="U318" s="141"/>
    </row>
    <row r="319" ht="12.75" customHeight="1">
      <c r="A319" s="141"/>
      <c r="B319" s="141"/>
      <c r="C319" s="141"/>
      <c r="D319" s="141"/>
      <c r="E319" s="142"/>
      <c r="F319" s="141"/>
      <c r="G319" s="141"/>
      <c r="H319" s="141"/>
      <c r="I319" s="141"/>
      <c r="J319" s="141"/>
      <c r="K319" s="141"/>
      <c r="L319" s="141"/>
      <c r="M319" s="143"/>
      <c r="N319" s="144"/>
      <c r="O319" s="141"/>
      <c r="P319" s="145"/>
      <c r="Q319" s="141"/>
      <c r="R319" s="143"/>
      <c r="S319" s="141"/>
      <c r="T319" s="141"/>
      <c r="U319" s="141"/>
    </row>
    <row r="320" ht="12.75" customHeight="1">
      <c r="A320" s="141"/>
      <c r="B320" s="141"/>
      <c r="C320" s="141"/>
      <c r="D320" s="141"/>
      <c r="E320" s="142"/>
      <c r="F320" s="141"/>
      <c r="G320" s="141"/>
      <c r="H320" s="141"/>
      <c r="I320" s="141"/>
      <c r="J320" s="141"/>
      <c r="K320" s="141"/>
      <c r="L320" s="141"/>
      <c r="M320" s="143"/>
      <c r="N320" s="144"/>
      <c r="O320" s="141"/>
      <c r="P320" s="145"/>
      <c r="Q320" s="141"/>
      <c r="R320" s="143"/>
      <c r="S320" s="141"/>
      <c r="T320" s="141"/>
      <c r="U320" s="141"/>
    </row>
    <row r="321" ht="12.75" customHeight="1">
      <c r="A321" s="141"/>
      <c r="B321" s="141"/>
      <c r="C321" s="141"/>
      <c r="D321" s="141"/>
      <c r="E321" s="142"/>
      <c r="F321" s="141"/>
      <c r="G321" s="141"/>
      <c r="H321" s="141"/>
      <c r="I321" s="141"/>
      <c r="J321" s="141"/>
      <c r="K321" s="141"/>
      <c r="L321" s="141"/>
      <c r="M321" s="143"/>
      <c r="N321" s="144"/>
      <c r="O321" s="141"/>
      <c r="P321" s="145"/>
      <c r="Q321" s="141"/>
      <c r="R321" s="143"/>
      <c r="S321" s="141"/>
      <c r="T321" s="141"/>
      <c r="U321" s="141"/>
    </row>
    <row r="322" ht="12.75" customHeight="1">
      <c r="A322" s="141"/>
      <c r="B322" s="141"/>
      <c r="C322" s="141"/>
      <c r="D322" s="141"/>
      <c r="E322" s="142"/>
      <c r="F322" s="141"/>
      <c r="G322" s="141"/>
      <c r="H322" s="141"/>
      <c r="I322" s="141"/>
      <c r="J322" s="141"/>
      <c r="K322" s="141"/>
      <c r="L322" s="141"/>
      <c r="M322" s="143"/>
      <c r="N322" s="144"/>
      <c r="O322" s="141"/>
      <c r="P322" s="145"/>
      <c r="Q322" s="141"/>
      <c r="R322" s="143"/>
      <c r="S322" s="141"/>
      <c r="T322" s="141"/>
      <c r="U322" s="141"/>
    </row>
    <row r="323" ht="12.75" customHeight="1">
      <c r="A323" s="141"/>
      <c r="B323" s="141"/>
      <c r="C323" s="141"/>
      <c r="D323" s="141"/>
      <c r="E323" s="142"/>
      <c r="F323" s="141"/>
      <c r="G323" s="141"/>
      <c r="H323" s="141"/>
      <c r="I323" s="141"/>
      <c r="J323" s="141"/>
      <c r="K323" s="141"/>
      <c r="L323" s="141"/>
      <c r="M323" s="143"/>
      <c r="N323" s="144"/>
      <c r="O323" s="141"/>
      <c r="P323" s="145"/>
      <c r="Q323" s="141"/>
      <c r="R323" s="143"/>
      <c r="S323" s="141"/>
      <c r="T323" s="141"/>
      <c r="U323" s="141"/>
    </row>
    <row r="324" ht="12.75" customHeight="1">
      <c r="A324" s="141"/>
      <c r="B324" s="141"/>
      <c r="C324" s="141"/>
      <c r="D324" s="141"/>
      <c r="E324" s="142"/>
      <c r="F324" s="141"/>
      <c r="G324" s="141"/>
      <c r="H324" s="141"/>
      <c r="I324" s="141"/>
      <c r="J324" s="141"/>
      <c r="K324" s="141"/>
      <c r="L324" s="141"/>
      <c r="M324" s="143"/>
      <c r="N324" s="144"/>
      <c r="O324" s="141"/>
      <c r="P324" s="145"/>
      <c r="Q324" s="141"/>
      <c r="R324" s="143"/>
      <c r="S324" s="141"/>
      <c r="T324" s="141"/>
      <c r="U324" s="141"/>
    </row>
    <row r="325" ht="12.75" customHeight="1">
      <c r="A325" s="141"/>
      <c r="B325" s="141"/>
      <c r="C325" s="141"/>
      <c r="D325" s="141"/>
      <c r="E325" s="142"/>
      <c r="F325" s="141"/>
      <c r="G325" s="141"/>
      <c r="H325" s="141"/>
      <c r="I325" s="141"/>
      <c r="J325" s="141"/>
      <c r="K325" s="141"/>
      <c r="L325" s="141"/>
      <c r="M325" s="143"/>
      <c r="N325" s="144"/>
      <c r="O325" s="141"/>
      <c r="P325" s="145"/>
      <c r="Q325" s="141"/>
      <c r="R325" s="143"/>
      <c r="S325" s="141"/>
      <c r="T325" s="141"/>
      <c r="U325" s="141"/>
    </row>
    <row r="326" ht="12.75" customHeight="1">
      <c r="A326" s="141"/>
      <c r="B326" s="141"/>
      <c r="C326" s="141"/>
      <c r="D326" s="141"/>
      <c r="E326" s="142"/>
      <c r="F326" s="141"/>
      <c r="G326" s="141"/>
      <c r="H326" s="141"/>
      <c r="I326" s="141"/>
      <c r="J326" s="141"/>
      <c r="K326" s="141"/>
      <c r="L326" s="141"/>
      <c r="M326" s="143"/>
      <c r="N326" s="144"/>
      <c r="O326" s="141"/>
      <c r="P326" s="145"/>
      <c r="Q326" s="141"/>
      <c r="R326" s="143"/>
      <c r="S326" s="141"/>
      <c r="T326" s="141"/>
      <c r="U326" s="141"/>
    </row>
    <row r="327" ht="12.75" customHeight="1">
      <c r="A327" s="141"/>
      <c r="B327" s="141"/>
      <c r="C327" s="141"/>
      <c r="D327" s="141"/>
      <c r="E327" s="142"/>
      <c r="F327" s="141"/>
      <c r="G327" s="141"/>
      <c r="H327" s="141"/>
      <c r="I327" s="141"/>
      <c r="J327" s="141"/>
      <c r="K327" s="141"/>
      <c r="L327" s="141"/>
      <c r="M327" s="143"/>
      <c r="N327" s="144"/>
      <c r="O327" s="141"/>
      <c r="P327" s="145"/>
      <c r="Q327" s="141"/>
      <c r="R327" s="143"/>
      <c r="S327" s="141"/>
      <c r="T327" s="141"/>
      <c r="U327" s="141"/>
    </row>
    <row r="328" ht="12.75" customHeight="1">
      <c r="A328" s="141"/>
      <c r="B328" s="141"/>
      <c r="C328" s="141"/>
      <c r="D328" s="141"/>
      <c r="E328" s="142"/>
      <c r="F328" s="141"/>
      <c r="G328" s="141"/>
      <c r="H328" s="141"/>
      <c r="I328" s="141"/>
      <c r="J328" s="141"/>
      <c r="K328" s="141"/>
      <c r="L328" s="141"/>
      <c r="M328" s="143"/>
      <c r="N328" s="144"/>
      <c r="O328" s="141"/>
      <c r="P328" s="145"/>
      <c r="Q328" s="141"/>
      <c r="R328" s="143"/>
      <c r="S328" s="141"/>
      <c r="T328" s="141"/>
      <c r="U328" s="141"/>
    </row>
    <row r="329" ht="12.75" customHeight="1">
      <c r="A329" s="141"/>
      <c r="B329" s="141"/>
      <c r="C329" s="141"/>
      <c r="D329" s="141"/>
      <c r="E329" s="142"/>
      <c r="F329" s="141"/>
      <c r="G329" s="141"/>
      <c r="H329" s="141"/>
      <c r="I329" s="141"/>
      <c r="J329" s="141"/>
      <c r="K329" s="141"/>
      <c r="L329" s="141"/>
      <c r="M329" s="143"/>
      <c r="N329" s="144"/>
      <c r="O329" s="141"/>
      <c r="P329" s="145"/>
      <c r="Q329" s="141"/>
      <c r="R329" s="143"/>
      <c r="S329" s="141"/>
      <c r="T329" s="141"/>
      <c r="U329" s="141"/>
    </row>
    <row r="330" ht="12.75" customHeight="1">
      <c r="A330" s="141"/>
      <c r="B330" s="141"/>
      <c r="C330" s="141"/>
      <c r="D330" s="141"/>
      <c r="E330" s="142"/>
      <c r="F330" s="141"/>
      <c r="G330" s="141"/>
      <c r="H330" s="141"/>
      <c r="I330" s="141"/>
      <c r="J330" s="141"/>
      <c r="K330" s="141"/>
      <c r="L330" s="141"/>
      <c r="M330" s="143"/>
      <c r="N330" s="144"/>
      <c r="O330" s="141"/>
      <c r="P330" s="145"/>
      <c r="Q330" s="141"/>
      <c r="R330" s="143"/>
      <c r="S330" s="141"/>
      <c r="T330" s="141"/>
      <c r="U330" s="141"/>
    </row>
    <row r="331" ht="12.75" customHeight="1">
      <c r="A331" s="141"/>
      <c r="B331" s="141"/>
      <c r="C331" s="141"/>
      <c r="D331" s="141"/>
      <c r="E331" s="142"/>
      <c r="F331" s="141"/>
      <c r="G331" s="141"/>
      <c r="H331" s="141"/>
      <c r="I331" s="141"/>
      <c r="J331" s="141"/>
      <c r="K331" s="141"/>
      <c r="L331" s="141"/>
      <c r="M331" s="143"/>
      <c r="N331" s="144"/>
      <c r="O331" s="141"/>
      <c r="P331" s="145"/>
      <c r="Q331" s="141"/>
      <c r="R331" s="143"/>
      <c r="S331" s="141"/>
      <c r="T331" s="141"/>
      <c r="U331" s="141"/>
    </row>
    <row r="332" ht="12.75" customHeight="1">
      <c r="A332" s="141"/>
      <c r="B332" s="141"/>
      <c r="C332" s="141"/>
      <c r="D332" s="141"/>
      <c r="E332" s="142"/>
      <c r="F332" s="141"/>
      <c r="G332" s="141"/>
      <c r="H332" s="141"/>
      <c r="I332" s="141"/>
      <c r="J332" s="141"/>
      <c r="K332" s="141"/>
      <c r="L332" s="141"/>
      <c r="M332" s="143"/>
      <c r="N332" s="144"/>
      <c r="O332" s="141"/>
      <c r="P332" s="145"/>
      <c r="Q332" s="141"/>
      <c r="R332" s="143"/>
      <c r="S332" s="141"/>
      <c r="T332" s="141"/>
      <c r="U332" s="141"/>
    </row>
    <row r="333" ht="12.75" customHeight="1">
      <c r="A333" s="141"/>
      <c r="B333" s="141"/>
      <c r="C333" s="141"/>
      <c r="D333" s="141"/>
      <c r="E333" s="142"/>
      <c r="F333" s="141"/>
      <c r="G333" s="141"/>
      <c r="H333" s="141"/>
      <c r="I333" s="141"/>
      <c r="J333" s="141"/>
      <c r="K333" s="141"/>
      <c r="L333" s="141"/>
      <c r="M333" s="143"/>
      <c r="N333" s="144"/>
      <c r="O333" s="141"/>
      <c r="P333" s="145"/>
      <c r="Q333" s="141"/>
      <c r="R333" s="143"/>
      <c r="S333" s="141"/>
      <c r="T333" s="141"/>
      <c r="U333" s="141"/>
    </row>
    <row r="334" ht="12.75" customHeight="1">
      <c r="A334" s="141"/>
      <c r="B334" s="141"/>
      <c r="C334" s="141"/>
      <c r="D334" s="141"/>
      <c r="E334" s="142"/>
      <c r="F334" s="141"/>
      <c r="G334" s="141"/>
      <c r="H334" s="141"/>
      <c r="I334" s="141"/>
      <c r="J334" s="141"/>
      <c r="K334" s="141"/>
      <c r="L334" s="141"/>
      <c r="M334" s="143"/>
      <c r="N334" s="144"/>
      <c r="O334" s="141"/>
      <c r="P334" s="145"/>
      <c r="Q334" s="141"/>
      <c r="R334" s="143"/>
      <c r="S334" s="141"/>
      <c r="T334" s="141"/>
      <c r="U334" s="141"/>
    </row>
    <row r="335" ht="12.75" customHeight="1">
      <c r="A335" s="141"/>
      <c r="B335" s="141"/>
      <c r="C335" s="141"/>
      <c r="D335" s="141"/>
      <c r="E335" s="142"/>
      <c r="F335" s="141"/>
      <c r="G335" s="141"/>
      <c r="H335" s="141"/>
      <c r="I335" s="141"/>
      <c r="J335" s="141"/>
      <c r="K335" s="141"/>
      <c r="L335" s="141"/>
      <c r="M335" s="143"/>
      <c r="N335" s="144"/>
      <c r="O335" s="141"/>
      <c r="P335" s="145"/>
      <c r="Q335" s="141"/>
      <c r="R335" s="143"/>
      <c r="S335" s="141"/>
      <c r="T335" s="141"/>
      <c r="U335" s="141"/>
    </row>
    <row r="336" ht="12.75" customHeight="1">
      <c r="A336" s="141"/>
      <c r="B336" s="141"/>
      <c r="C336" s="141"/>
      <c r="D336" s="141"/>
      <c r="E336" s="142"/>
      <c r="F336" s="141"/>
      <c r="G336" s="141"/>
      <c r="H336" s="141"/>
      <c r="I336" s="141"/>
      <c r="J336" s="141"/>
      <c r="K336" s="141"/>
      <c r="L336" s="141"/>
      <c r="M336" s="143"/>
      <c r="N336" s="144"/>
      <c r="O336" s="141"/>
      <c r="P336" s="145"/>
      <c r="Q336" s="141"/>
      <c r="R336" s="143"/>
      <c r="S336" s="141"/>
      <c r="T336" s="141"/>
      <c r="U336" s="141"/>
    </row>
    <row r="337" ht="12.75" customHeight="1">
      <c r="A337" s="141"/>
      <c r="B337" s="141"/>
      <c r="C337" s="141"/>
      <c r="D337" s="141"/>
      <c r="E337" s="142"/>
      <c r="F337" s="141"/>
      <c r="G337" s="141"/>
      <c r="H337" s="141"/>
      <c r="I337" s="141"/>
      <c r="J337" s="141"/>
      <c r="K337" s="141"/>
      <c r="L337" s="141"/>
      <c r="M337" s="143"/>
      <c r="N337" s="144"/>
      <c r="O337" s="141"/>
      <c r="P337" s="145"/>
      <c r="Q337" s="141"/>
      <c r="R337" s="143"/>
      <c r="S337" s="141"/>
      <c r="T337" s="141"/>
      <c r="U337" s="141"/>
    </row>
    <row r="338" ht="12.75" customHeight="1">
      <c r="A338" s="141"/>
      <c r="B338" s="141"/>
      <c r="C338" s="141"/>
      <c r="D338" s="141"/>
      <c r="E338" s="142"/>
      <c r="F338" s="141"/>
      <c r="G338" s="141"/>
      <c r="H338" s="141"/>
      <c r="I338" s="141"/>
      <c r="J338" s="141"/>
      <c r="K338" s="141"/>
      <c r="L338" s="141"/>
      <c r="M338" s="143"/>
      <c r="N338" s="144"/>
      <c r="O338" s="141"/>
      <c r="P338" s="145"/>
      <c r="Q338" s="141"/>
      <c r="R338" s="143"/>
      <c r="S338" s="141"/>
      <c r="T338" s="141"/>
      <c r="U338" s="141"/>
    </row>
    <row r="339" ht="12.75" customHeight="1">
      <c r="A339" s="141"/>
      <c r="B339" s="141"/>
      <c r="C339" s="141"/>
      <c r="D339" s="141"/>
      <c r="E339" s="142"/>
      <c r="F339" s="141"/>
      <c r="G339" s="141"/>
      <c r="H339" s="141"/>
      <c r="I339" s="141"/>
      <c r="J339" s="141"/>
      <c r="K339" s="141"/>
      <c r="L339" s="141"/>
      <c r="M339" s="143"/>
      <c r="N339" s="144"/>
      <c r="O339" s="141"/>
      <c r="P339" s="145"/>
      <c r="Q339" s="141"/>
      <c r="R339" s="143"/>
      <c r="S339" s="141"/>
      <c r="T339" s="141"/>
      <c r="U339" s="141"/>
    </row>
    <row r="340" ht="12.75" customHeight="1">
      <c r="A340" s="141"/>
      <c r="B340" s="141"/>
      <c r="C340" s="141"/>
      <c r="D340" s="141"/>
      <c r="E340" s="142"/>
      <c r="F340" s="141"/>
      <c r="G340" s="141"/>
      <c r="H340" s="141"/>
      <c r="I340" s="141"/>
      <c r="J340" s="141"/>
      <c r="K340" s="141"/>
      <c r="L340" s="141"/>
      <c r="M340" s="143"/>
      <c r="N340" s="144"/>
      <c r="O340" s="141"/>
      <c r="P340" s="145"/>
      <c r="Q340" s="141"/>
      <c r="R340" s="143"/>
      <c r="S340" s="141"/>
      <c r="T340" s="141"/>
      <c r="U340" s="141"/>
    </row>
    <row r="341" ht="12.75" customHeight="1">
      <c r="A341" s="141"/>
      <c r="B341" s="141"/>
      <c r="C341" s="141"/>
      <c r="D341" s="141"/>
      <c r="E341" s="142"/>
      <c r="F341" s="141"/>
      <c r="G341" s="141"/>
      <c r="H341" s="141"/>
      <c r="I341" s="141"/>
      <c r="J341" s="141"/>
      <c r="K341" s="141"/>
      <c r="L341" s="141"/>
      <c r="M341" s="143"/>
      <c r="N341" s="144"/>
      <c r="O341" s="141"/>
      <c r="P341" s="145"/>
      <c r="Q341" s="141"/>
      <c r="R341" s="143"/>
      <c r="S341" s="141"/>
      <c r="T341" s="141"/>
      <c r="U341" s="141"/>
    </row>
    <row r="342" ht="12.75" customHeight="1">
      <c r="A342" s="141"/>
      <c r="B342" s="141"/>
      <c r="C342" s="141"/>
      <c r="D342" s="141"/>
      <c r="E342" s="142"/>
      <c r="F342" s="141"/>
      <c r="G342" s="141"/>
      <c r="H342" s="141"/>
      <c r="I342" s="141"/>
      <c r="J342" s="141"/>
      <c r="K342" s="141"/>
      <c r="L342" s="141"/>
      <c r="M342" s="143"/>
      <c r="N342" s="144"/>
      <c r="O342" s="141"/>
      <c r="P342" s="145"/>
      <c r="Q342" s="141"/>
      <c r="R342" s="143"/>
      <c r="S342" s="141"/>
      <c r="T342" s="141"/>
      <c r="U342" s="141"/>
    </row>
    <row r="343" ht="12.75" customHeight="1">
      <c r="A343" s="141"/>
      <c r="B343" s="141"/>
      <c r="C343" s="141"/>
      <c r="D343" s="141"/>
      <c r="E343" s="142"/>
      <c r="F343" s="141"/>
      <c r="G343" s="141"/>
      <c r="H343" s="141"/>
      <c r="I343" s="141"/>
      <c r="J343" s="141"/>
      <c r="K343" s="141"/>
      <c r="L343" s="141"/>
      <c r="M343" s="143"/>
      <c r="N343" s="144"/>
      <c r="O343" s="141"/>
      <c r="P343" s="145"/>
      <c r="Q343" s="141"/>
      <c r="R343" s="143"/>
      <c r="S343" s="141"/>
      <c r="T343" s="141"/>
      <c r="U343" s="141"/>
    </row>
    <row r="344" ht="12.75" customHeight="1">
      <c r="A344" s="141"/>
      <c r="B344" s="141"/>
      <c r="C344" s="141"/>
      <c r="D344" s="141"/>
      <c r="E344" s="142"/>
      <c r="F344" s="141"/>
      <c r="G344" s="141"/>
      <c r="H344" s="141"/>
      <c r="I344" s="141"/>
      <c r="J344" s="141"/>
      <c r="K344" s="141"/>
      <c r="L344" s="141"/>
      <c r="M344" s="143"/>
      <c r="N344" s="144"/>
      <c r="O344" s="141"/>
      <c r="P344" s="145"/>
      <c r="Q344" s="141"/>
      <c r="R344" s="143"/>
      <c r="S344" s="141"/>
      <c r="T344" s="141"/>
      <c r="U344" s="141"/>
    </row>
    <row r="345" ht="12.75" customHeight="1">
      <c r="A345" s="141"/>
      <c r="B345" s="141"/>
      <c r="C345" s="141"/>
      <c r="D345" s="141"/>
      <c r="E345" s="142"/>
      <c r="F345" s="141"/>
      <c r="G345" s="141"/>
      <c r="H345" s="141"/>
      <c r="I345" s="141"/>
      <c r="J345" s="141"/>
      <c r="K345" s="141"/>
      <c r="L345" s="141"/>
      <c r="M345" s="143"/>
      <c r="N345" s="144"/>
      <c r="O345" s="141"/>
      <c r="P345" s="145"/>
      <c r="Q345" s="141"/>
      <c r="R345" s="143"/>
      <c r="S345" s="141"/>
      <c r="T345" s="141"/>
      <c r="U345" s="141"/>
    </row>
    <row r="346" ht="12.75" customHeight="1">
      <c r="A346" s="141"/>
      <c r="B346" s="141"/>
      <c r="C346" s="141"/>
      <c r="D346" s="141"/>
      <c r="E346" s="142"/>
      <c r="F346" s="141"/>
      <c r="G346" s="141"/>
      <c r="H346" s="141"/>
      <c r="I346" s="141"/>
      <c r="J346" s="141"/>
      <c r="K346" s="141"/>
      <c r="L346" s="141"/>
      <c r="M346" s="143"/>
      <c r="N346" s="144"/>
      <c r="O346" s="141"/>
      <c r="P346" s="145"/>
      <c r="Q346" s="141"/>
      <c r="R346" s="143"/>
      <c r="S346" s="141"/>
      <c r="T346" s="141"/>
      <c r="U346" s="141"/>
    </row>
    <row r="347" ht="12.75" customHeight="1">
      <c r="A347" s="141"/>
      <c r="B347" s="141"/>
      <c r="C347" s="141"/>
      <c r="D347" s="141"/>
      <c r="E347" s="142"/>
      <c r="F347" s="141"/>
      <c r="G347" s="141"/>
      <c r="H347" s="141"/>
      <c r="I347" s="141"/>
      <c r="J347" s="141"/>
      <c r="K347" s="141"/>
      <c r="L347" s="141"/>
      <c r="M347" s="143"/>
      <c r="N347" s="144"/>
      <c r="O347" s="141"/>
      <c r="P347" s="145"/>
      <c r="Q347" s="141"/>
      <c r="R347" s="143"/>
      <c r="S347" s="141"/>
      <c r="T347" s="141"/>
      <c r="U347" s="141"/>
    </row>
    <row r="348" ht="12.75" customHeight="1">
      <c r="A348" s="141"/>
      <c r="B348" s="141"/>
      <c r="C348" s="141"/>
      <c r="D348" s="141"/>
      <c r="E348" s="142"/>
      <c r="F348" s="141"/>
      <c r="G348" s="141"/>
      <c r="H348" s="141"/>
      <c r="I348" s="141"/>
      <c r="J348" s="141"/>
      <c r="K348" s="141"/>
      <c r="L348" s="141"/>
      <c r="M348" s="143"/>
      <c r="N348" s="144"/>
      <c r="O348" s="141"/>
      <c r="P348" s="145"/>
      <c r="Q348" s="141"/>
      <c r="R348" s="143"/>
      <c r="S348" s="141"/>
      <c r="T348" s="141"/>
      <c r="U348" s="141"/>
    </row>
    <row r="349" ht="12.75" customHeight="1">
      <c r="A349" s="141"/>
      <c r="B349" s="141"/>
      <c r="C349" s="141"/>
      <c r="D349" s="141"/>
      <c r="E349" s="142"/>
      <c r="F349" s="141"/>
      <c r="G349" s="141"/>
      <c r="H349" s="141"/>
      <c r="I349" s="141"/>
      <c r="J349" s="141"/>
      <c r="K349" s="141"/>
      <c r="L349" s="141"/>
      <c r="M349" s="143"/>
      <c r="N349" s="144"/>
      <c r="O349" s="141"/>
      <c r="P349" s="145"/>
      <c r="Q349" s="141"/>
      <c r="R349" s="143"/>
      <c r="S349" s="141"/>
      <c r="T349" s="141"/>
      <c r="U349" s="141"/>
    </row>
    <row r="350" ht="12.75" customHeight="1">
      <c r="A350" s="141"/>
      <c r="B350" s="141"/>
      <c r="C350" s="141"/>
      <c r="D350" s="141"/>
      <c r="E350" s="142"/>
      <c r="F350" s="141"/>
      <c r="G350" s="141"/>
      <c r="H350" s="141"/>
      <c r="I350" s="141"/>
      <c r="J350" s="141"/>
      <c r="K350" s="141"/>
      <c r="L350" s="141"/>
      <c r="M350" s="143"/>
      <c r="N350" s="144"/>
      <c r="O350" s="141"/>
      <c r="P350" s="145"/>
      <c r="Q350" s="141"/>
      <c r="R350" s="143"/>
      <c r="S350" s="141"/>
      <c r="T350" s="141"/>
      <c r="U350" s="141"/>
    </row>
    <row r="351" ht="12.75" customHeight="1">
      <c r="A351" s="141"/>
      <c r="B351" s="141"/>
      <c r="C351" s="141"/>
      <c r="D351" s="141"/>
      <c r="E351" s="142"/>
      <c r="F351" s="141"/>
      <c r="G351" s="141"/>
      <c r="H351" s="141"/>
      <c r="I351" s="141"/>
      <c r="J351" s="141"/>
      <c r="K351" s="141"/>
      <c r="L351" s="141"/>
      <c r="M351" s="143"/>
      <c r="N351" s="144"/>
      <c r="O351" s="141"/>
      <c r="P351" s="145"/>
      <c r="Q351" s="141"/>
      <c r="R351" s="143"/>
      <c r="S351" s="141"/>
      <c r="T351" s="141"/>
      <c r="U351" s="141"/>
    </row>
    <row r="352" ht="12.75" customHeight="1">
      <c r="A352" s="141"/>
      <c r="B352" s="141"/>
      <c r="C352" s="141"/>
      <c r="D352" s="141"/>
      <c r="E352" s="142"/>
      <c r="F352" s="141"/>
      <c r="G352" s="141"/>
      <c r="H352" s="141"/>
      <c r="I352" s="141"/>
      <c r="J352" s="141"/>
      <c r="K352" s="141"/>
      <c r="L352" s="141"/>
      <c r="M352" s="143"/>
      <c r="N352" s="144"/>
      <c r="O352" s="141"/>
      <c r="P352" s="145"/>
      <c r="Q352" s="141"/>
      <c r="R352" s="143"/>
      <c r="S352" s="141"/>
      <c r="T352" s="141"/>
      <c r="U352" s="141"/>
    </row>
    <row r="353" ht="12.75" customHeight="1">
      <c r="A353" s="141"/>
      <c r="B353" s="141"/>
      <c r="C353" s="141"/>
      <c r="D353" s="141"/>
      <c r="E353" s="142"/>
      <c r="F353" s="141"/>
      <c r="G353" s="141"/>
      <c r="H353" s="141"/>
      <c r="I353" s="141"/>
      <c r="J353" s="141"/>
      <c r="K353" s="141"/>
      <c r="L353" s="141"/>
      <c r="M353" s="143"/>
      <c r="N353" s="144"/>
      <c r="O353" s="141"/>
      <c r="P353" s="145"/>
      <c r="Q353" s="141"/>
      <c r="R353" s="143"/>
      <c r="S353" s="141"/>
      <c r="T353" s="141"/>
      <c r="U353" s="141"/>
    </row>
    <row r="354" ht="12.75" customHeight="1">
      <c r="A354" s="141"/>
      <c r="B354" s="141"/>
      <c r="C354" s="141"/>
      <c r="D354" s="141"/>
      <c r="E354" s="142"/>
      <c r="F354" s="141"/>
      <c r="G354" s="141"/>
      <c r="H354" s="141"/>
      <c r="I354" s="141"/>
      <c r="J354" s="141"/>
      <c r="K354" s="141"/>
      <c r="L354" s="141"/>
      <c r="M354" s="143"/>
      <c r="N354" s="144"/>
      <c r="O354" s="141"/>
      <c r="P354" s="145"/>
      <c r="Q354" s="141"/>
      <c r="R354" s="143"/>
      <c r="S354" s="141"/>
      <c r="T354" s="141"/>
      <c r="U354" s="141"/>
    </row>
    <row r="355" ht="12.75" customHeight="1">
      <c r="A355" s="141"/>
      <c r="B355" s="141"/>
      <c r="C355" s="141"/>
      <c r="D355" s="141"/>
      <c r="E355" s="142"/>
      <c r="F355" s="141"/>
      <c r="G355" s="141"/>
      <c r="H355" s="141"/>
      <c r="I355" s="141"/>
      <c r="J355" s="141"/>
      <c r="K355" s="141"/>
      <c r="L355" s="141"/>
      <c r="M355" s="143"/>
      <c r="N355" s="144"/>
      <c r="O355" s="141"/>
      <c r="P355" s="145"/>
      <c r="Q355" s="141"/>
      <c r="R355" s="143"/>
      <c r="S355" s="141"/>
      <c r="T355" s="141"/>
      <c r="U355" s="141"/>
    </row>
    <row r="356" ht="12.75" customHeight="1">
      <c r="A356" s="141"/>
      <c r="B356" s="141"/>
      <c r="C356" s="141"/>
      <c r="D356" s="141"/>
      <c r="E356" s="142"/>
      <c r="F356" s="141"/>
      <c r="G356" s="141"/>
      <c r="H356" s="141"/>
      <c r="I356" s="141"/>
      <c r="J356" s="141"/>
      <c r="K356" s="141"/>
      <c r="L356" s="141"/>
      <c r="M356" s="143"/>
      <c r="N356" s="144"/>
      <c r="O356" s="141"/>
      <c r="P356" s="145"/>
      <c r="Q356" s="141"/>
      <c r="R356" s="143"/>
      <c r="S356" s="141"/>
      <c r="T356" s="141"/>
      <c r="U356" s="141"/>
    </row>
    <row r="357" ht="12.75" customHeight="1">
      <c r="A357" s="141"/>
      <c r="B357" s="141"/>
      <c r="C357" s="141"/>
      <c r="D357" s="141"/>
      <c r="E357" s="142"/>
      <c r="F357" s="141"/>
      <c r="G357" s="141"/>
      <c r="H357" s="141"/>
      <c r="I357" s="141"/>
      <c r="J357" s="141"/>
      <c r="K357" s="141"/>
      <c r="L357" s="141"/>
      <c r="M357" s="143"/>
      <c r="N357" s="144"/>
      <c r="O357" s="141"/>
      <c r="P357" s="145"/>
      <c r="Q357" s="141"/>
      <c r="R357" s="143"/>
      <c r="S357" s="141"/>
      <c r="T357" s="141"/>
      <c r="U357" s="141"/>
    </row>
    <row r="358" ht="12.75" customHeight="1">
      <c r="A358" s="141"/>
      <c r="B358" s="141"/>
      <c r="C358" s="141"/>
      <c r="D358" s="141"/>
      <c r="E358" s="142"/>
      <c r="F358" s="141"/>
      <c r="G358" s="141"/>
      <c r="H358" s="141"/>
      <c r="I358" s="141"/>
      <c r="J358" s="141"/>
      <c r="K358" s="141"/>
      <c r="L358" s="141"/>
      <c r="M358" s="143"/>
      <c r="N358" s="144"/>
      <c r="O358" s="141"/>
      <c r="P358" s="145"/>
      <c r="Q358" s="141"/>
      <c r="R358" s="143"/>
      <c r="S358" s="141"/>
      <c r="T358" s="141"/>
      <c r="U358" s="141"/>
    </row>
    <row r="359" ht="12.75" customHeight="1">
      <c r="A359" s="141"/>
      <c r="B359" s="141"/>
      <c r="C359" s="141"/>
      <c r="D359" s="141"/>
      <c r="E359" s="142"/>
      <c r="F359" s="141"/>
      <c r="G359" s="141"/>
      <c r="H359" s="141"/>
      <c r="I359" s="141"/>
      <c r="J359" s="141"/>
      <c r="K359" s="141"/>
      <c r="L359" s="141"/>
      <c r="M359" s="143"/>
      <c r="N359" s="144"/>
      <c r="O359" s="141"/>
      <c r="P359" s="145"/>
      <c r="Q359" s="141"/>
      <c r="R359" s="143"/>
      <c r="S359" s="141"/>
      <c r="T359" s="141"/>
      <c r="U359" s="141"/>
    </row>
    <row r="360" ht="12.75" customHeight="1">
      <c r="A360" s="141"/>
      <c r="B360" s="141"/>
      <c r="C360" s="141"/>
      <c r="D360" s="141"/>
      <c r="E360" s="142"/>
      <c r="F360" s="141"/>
      <c r="G360" s="141"/>
      <c r="H360" s="141"/>
      <c r="I360" s="141"/>
      <c r="J360" s="141"/>
      <c r="K360" s="141"/>
      <c r="L360" s="141"/>
      <c r="M360" s="143"/>
      <c r="N360" s="144"/>
      <c r="O360" s="141"/>
      <c r="P360" s="145"/>
      <c r="Q360" s="141"/>
      <c r="R360" s="143"/>
      <c r="S360" s="141"/>
      <c r="T360" s="141"/>
      <c r="U360" s="141"/>
    </row>
    <row r="361" ht="12.75" customHeight="1">
      <c r="A361" s="141"/>
      <c r="B361" s="141"/>
      <c r="C361" s="141"/>
      <c r="D361" s="141"/>
      <c r="E361" s="142"/>
      <c r="F361" s="141"/>
      <c r="G361" s="141"/>
      <c r="H361" s="141"/>
      <c r="I361" s="141"/>
      <c r="J361" s="141"/>
      <c r="K361" s="141"/>
      <c r="L361" s="141"/>
      <c r="M361" s="143"/>
      <c r="N361" s="144"/>
      <c r="O361" s="141"/>
      <c r="P361" s="145"/>
      <c r="Q361" s="141"/>
      <c r="R361" s="143"/>
      <c r="S361" s="141"/>
      <c r="T361" s="141"/>
      <c r="U361" s="141"/>
    </row>
    <row r="362" ht="12.75" customHeight="1">
      <c r="A362" s="141"/>
      <c r="B362" s="141"/>
      <c r="C362" s="141"/>
      <c r="D362" s="141"/>
      <c r="E362" s="142"/>
      <c r="F362" s="141"/>
      <c r="G362" s="141"/>
      <c r="H362" s="141"/>
      <c r="I362" s="141"/>
      <c r="J362" s="141"/>
      <c r="K362" s="141"/>
      <c r="L362" s="141"/>
      <c r="M362" s="143"/>
      <c r="N362" s="144"/>
      <c r="O362" s="141"/>
      <c r="P362" s="145"/>
      <c r="Q362" s="141"/>
      <c r="R362" s="143"/>
      <c r="S362" s="141"/>
      <c r="T362" s="141"/>
      <c r="U362" s="141"/>
    </row>
    <row r="363" ht="12.75" customHeight="1">
      <c r="A363" s="141"/>
      <c r="B363" s="141"/>
      <c r="C363" s="141"/>
      <c r="D363" s="141"/>
      <c r="E363" s="142"/>
      <c r="F363" s="141"/>
      <c r="G363" s="141"/>
      <c r="H363" s="141"/>
      <c r="I363" s="141"/>
      <c r="J363" s="141"/>
      <c r="K363" s="141"/>
      <c r="L363" s="141"/>
      <c r="M363" s="143"/>
      <c r="N363" s="144"/>
      <c r="O363" s="141"/>
      <c r="P363" s="145"/>
      <c r="Q363" s="141"/>
      <c r="R363" s="143"/>
      <c r="S363" s="141"/>
      <c r="T363" s="141"/>
      <c r="U363" s="141"/>
    </row>
    <row r="364" ht="12.75" customHeight="1">
      <c r="A364" s="141"/>
      <c r="B364" s="141"/>
      <c r="C364" s="141"/>
      <c r="D364" s="141"/>
      <c r="E364" s="142"/>
      <c r="F364" s="141"/>
      <c r="G364" s="141"/>
      <c r="H364" s="141"/>
      <c r="I364" s="141"/>
      <c r="J364" s="141"/>
      <c r="K364" s="141"/>
      <c r="L364" s="141"/>
      <c r="M364" s="143"/>
      <c r="N364" s="144"/>
      <c r="O364" s="141"/>
      <c r="P364" s="145"/>
      <c r="Q364" s="141"/>
      <c r="R364" s="143"/>
      <c r="S364" s="141"/>
      <c r="T364" s="141"/>
      <c r="U364" s="141"/>
    </row>
    <row r="365" ht="12.75" customHeight="1">
      <c r="A365" s="141"/>
      <c r="B365" s="141"/>
      <c r="C365" s="141"/>
      <c r="D365" s="141"/>
      <c r="E365" s="142"/>
      <c r="F365" s="141"/>
      <c r="G365" s="141"/>
      <c r="H365" s="141"/>
      <c r="I365" s="141"/>
      <c r="J365" s="141"/>
      <c r="K365" s="141"/>
      <c r="L365" s="141"/>
      <c r="M365" s="143"/>
      <c r="N365" s="144"/>
      <c r="O365" s="141"/>
      <c r="P365" s="145"/>
      <c r="Q365" s="141"/>
      <c r="R365" s="143"/>
      <c r="S365" s="141"/>
      <c r="T365" s="141"/>
      <c r="U365" s="141"/>
    </row>
    <row r="366" ht="12.75" customHeight="1">
      <c r="A366" s="141"/>
      <c r="B366" s="141"/>
      <c r="C366" s="141"/>
      <c r="D366" s="141"/>
      <c r="E366" s="142"/>
      <c r="F366" s="141"/>
      <c r="G366" s="141"/>
      <c r="H366" s="141"/>
      <c r="I366" s="141"/>
      <c r="J366" s="141"/>
      <c r="K366" s="141"/>
      <c r="L366" s="141"/>
      <c r="M366" s="143"/>
      <c r="N366" s="144"/>
      <c r="O366" s="141"/>
      <c r="P366" s="145"/>
      <c r="Q366" s="141"/>
      <c r="R366" s="143"/>
      <c r="S366" s="141"/>
      <c r="T366" s="141"/>
      <c r="U366" s="141"/>
    </row>
    <row r="367" ht="12.75" customHeight="1">
      <c r="A367" s="141"/>
      <c r="B367" s="141"/>
      <c r="C367" s="141"/>
      <c r="D367" s="141"/>
      <c r="E367" s="142"/>
      <c r="F367" s="141"/>
      <c r="G367" s="141"/>
      <c r="H367" s="141"/>
      <c r="I367" s="141"/>
      <c r="J367" s="141"/>
      <c r="K367" s="141"/>
      <c r="L367" s="141"/>
      <c r="M367" s="143"/>
      <c r="N367" s="144"/>
      <c r="O367" s="141"/>
      <c r="P367" s="145"/>
      <c r="Q367" s="141"/>
      <c r="R367" s="143"/>
      <c r="S367" s="141"/>
      <c r="T367" s="141"/>
      <c r="U367" s="141"/>
    </row>
    <row r="368" ht="12.75" customHeight="1">
      <c r="A368" s="141"/>
      <c r="B368" s="141"/>
      <c r="C368" s="141"/>
      <c r="D368" s="141"/>
      <c r="E368" s="142"/>
      <c r="F368" s="141"/>
      <c r="G368" s="141"/>
      <c r="H368" s="141"/>
      <c r="I368" s="141"/>
      <c r="J368" s="141"/>
      <c r="K368" s="141"/>
      <c r="L368" s="141"/>
      <c r="M368" s="143"/>
      <c r="N368" s="144"/>
      <c r="O368" s="141"/>
      <c r="P368" s="145"/>
      <c r="Q368" s="141"/>
      <c r="R368" s="143"/>
      <c r="S368" s="141"/>
      <c r="T368" s="141"/>
      <c r="U368" s="141"/>
    </row>
    <row r="369" ht="12.75" customHeight="1">
      <c r="A369" s="141"/>
      <c r="B369" s="141"/>
      <c r="C369" s="141"/>
      <c r="D369" s="141"/>
      <c r="E369" s="142"/>
      <c r="F369" s="141"/>
      <c r="G369" s="141"/>
      <c r="H369" s="141"/>
      <c r="I369" s="141"/>
      <c r="J369" s="141"/>
      <c r="K369" s="141"/>
      <c r="L369" s="141"/>
      <c r="M369" s="143"/>
      <c r="N369" s="144"/>
      <c r="O369" s="141"/>
      <c r="P369" s="145"/>
      <c r="Q369" s="141"/>
      <c r="R369" s="143"/>
      <c r="S369" s="141"/>
      <c r="T369" s="141"/>
      <c r="U369" s="141"/>
    </row>
    <row r="370" ht="12.75" customHeight="1">
      <c r="A370" s="141"/>
      <c r="B370" s="141"/>
      <c r="C370" s="141"/>
      <c r="D370" s="141"/>
      <c r="E370" s="142"/>
      <c r="F370" s="141"/>
      <c r="G370" s="141"/>
      <c r="H370" s="141"/>
      <c r="I370" s="141"/>
      <c r="J370" s="141"/>
      <c r="K370" s="141"/>
      <c r="L370" s="141"/>
      <c r="M370" s="143"/>
      <c r="N370" s="144"/>
      <c r="O370" s="141"/>
      <c r="P370" s="145"/>
      <c r="Q370" s="141"/>
      <c r="R370" s="143"/>
      <c r="S370" s="141"/>
      <c r="T370" s="141"/>
      <c r="U370" s="141"/>
    </row>
    <row r="371" ht="12.75" customHeight="1">
      <c r="A371" s="141"/>
      <c r="B371" s="141"/>
      <c r="C371" s="141"/>
      <c r="D371" s="141"/>
      <c r="E371" s="142"/>
      <c r="F371" s="141"/>
      <c r="G371" s="141"/>
      <c r="H371" s="141"/>
      <c r="I371" s="141"/>
      <c r="J371" s="141"/>
      <c r="K371" s="141"/>
      <c r="L371" s="141"/>
      <c r="M371" s="143"/>
      <c r="N371" s="144"/>
      <c r="O371" s="141"/>
      <c r="P371" s="145"/>
      <c r="Q371" s="141"/>
      <c r="R371" s="143"/>
      <c r="S371" s="141"/>
      <c r="T371" s="141"/>
      <c r="U371" s="141"/>
    </row>
    <row r="372" ht="12.75" customHeight="1">
      <c r="A372" s="141"/>
      <c r="B372" s="141"/>
      <c r="C372" s="141"/>
      <c r="D372" s="141"/>
      <c r="E372" s="142"/>
      <c r="F372" s="141"/>
      <c r="G372" s="141"/>
      <c r="H372" s="141"/>
      <c r="I372" s="141"/>
      <c r="J372" s="141"/>
      <c r="K372" s="141"/>
      <c r="L372" s="141"/>
      <c r="M372" s="143"/>
      <c r="N372" s="144"/>
      <c r="O372" s="141"/>
      <c r="P372" s="145"/>
      <c r="Q372" s="141"/>
      <c r="R372" s="143"/>
      <c r="S372" s="141"/>
      <c r="T372" s="141"/>
      <c r="U372" s="141"/>
    </row>
    <row r="373" ht="12.75" customHeight="1">
      <c r="A373" s="141"/>
      <c r="B373" s="141"/>
      <c r="C373" s="141"/>
      <c r="D373" s="141"/>
      <c r="E373" s="142"/>
      <c r="F373" s="141"/>
      <c r="G373" s="141"/>
      <c r="H373" s="141"/>
      <c r="I373" s="141"/>
      <c r="J373" s="141"/>
      <c r="K373" s="141"/>
      <c r="L373" s="141"/>
      <c r="M373" s="143"/>
      <c r="N373" s="144"/>
      <c r="O373" s="141"/>
      <c r="P373" s="145"/>
      <c r="Q373" s="141"/>
      <c r="R373" s="143"/>
      <c r="S373" s="141"/>
      <c r="T373" s="141"/>
      <c r="U373" s="141"/>
    </row>
    <row r="374" ht="12.75" customHeight="1">
      <c r="A374" s="141"/>
      <c r="B374" s="141"/>
      <c r="C374" s="141"/>
      <c r="D374" s="141"/>
      <c r="E374" s="142"/>
      <c r="F374" s="141"/>
      <c r="G374" s="141"/>
      <c r="H374" s="141"/>
      <c r="I374" s="141"/>
      <c r="J374" s="141"/>
      <c r="K374" s="141"/>
      <c r="L374" s="141"/>
      <c r="M374" s="143"/>
      <c r="N374" s="144"/>
      <c r="O374" s="141"/>
      <c r="P374" s="145"/>
      <c r="Q374" s="141"/>
      <c r="R374" s="143"/>
      <c r="S374" s="141"/>
      <c r="T374" s="141"/>
      <c r="U374" s="141"/>
    </row>
    <row r="375" ht="12.75" customHeight="1">
      <c r="A375" s="141"/>
      <c r="B375" s="141"/>
      <c r="C375" s="141"/>
      <c r="D375" s="141"/>
      <c r="E375" s="142"/>
      <c r="F375" s="141"/>
      <c r="G375" s="141"/>
      <c r="H375" s="141"/>
      <c r="I375" s="141"/>
      <c r="J375" s="141"/>
      <c r="K375" s="141"/>
      <c r="L375" s="141"/>
      <c r="M375" s="143"/>
      <c r="N375" s="144"/>
      <c r="O375" s="141"/>
      <c r="P375" s="145"/>
      <c r="Q375" s="141"/>
      <c r="R375" s="143"/>
      <c r="S375" s="141"/>
      <c r="T375" s="141"/>
      <c r="U375" s="141"/>
    </row>
    <row r="376" ht="12.75" customHeight="1">
      <c r="A376" s="141"/>
      <c r="B376" s="141"/>
      <c r="C376" s="141"/>
      <c r="D376" s="141"/>
      <c r="E376" s="142"/>
      <c r="F376" s="141"/>
      <c r="G376" s="141"/>
      <c r="H376" s="141"/>
      <c r="I376" s="141"/>
      <c r="J376" s="141"/>
      <c r="K376" s="141"/>
      <c r="L376" s="141"/>
      <c r="M376" s="143"/>
      <c r="N376" s="144"/>
      <c r="O376" s="141"/>
      <c r="P376" s="145"/>
      <c r="Q376" s="141"/>
      <c r="R376" s="143"/>
      <c r="S376" s="141"/>
      <c r="T376" s="141"/>
      <c r="U376" s="141"/>
    </row>
    <row r="377" ht="12.75" customHeight="1">
      <c r="A377" s="141"/>
      <c r="B377" s="141"/>
      <c r="C377" s="141"/>
      <c r="D377" s="141"/>
      <c r="E377" s="142"/>
      <c r="F377" s="141"/>
      <c r="G377" s="141"/>
      <c r="H377" s="141"/>
      <c r="I377" s="141"/>
      <c r="J377" s="141"/>
      <c r="K377" s="141"/>
      <c r="L377" s="141"/>
      <c r="M377" s="143"/>
      <c r="N377" s="144"/>
      <c r="O377" s="141"/>
      <c r="P377" s="145"/>
      <c r="Q377" s="141"/>
      <c r="R377" s="143"/>
      <c r="S377" s="141"/>
      <c r="T377" s="141"/>
      <c r="U377" s="141"/>
    </row>
    <row r="378" ht="12.75" customHeight="1">
      <c r="A378" s="141"/>
      <c r="B378" s="141"/>
      <c r="C378" s="141"/>
      <c r="D378" s="141"/>
      <c r="E378" s="142"/>
      <c r="F378" s="141"/>
      <c r="G378" s="141"/>
      <c r="H378" s="141"/>
      <c r="I378" s="141"/>
      <c r="J378" s="141"/>
      <c r="K378" s="141"/>
      <c r="L378" s="141"/>
      <c r="M378" s="143"/>
      <c r="N378" s="144"/>
      <c r="O378" s="141"/>
      <c r="P378" s="145"/>
      <c r="Q378" s="141"/>
      <c r="R378" s="143"/>
      <c r="S378" s="141"/>
      <c r="T378" s="141"/>
      <c r="U378" s="141"/>
    </row>
    <row r="379" ht="12.75" customHeight="1">
      <c r="A379" s="141"/>
      <c r="B379" s="141"/>
      <c r="C379" s="141"/>
      <c r="D379" s="141"/>
      <c r="E379" s="142"/>
      <c r="F379" s="141"/>
      <c r="G379" s="141"/>
      <c r="H379" s="141"/>
      <c r="I379" s="141"/>
      <c r="J379" s="141"/>
      <c r="K379" s="141"/>
      <c r="L379" s="141"/>
      <c r="M379" s="143"/>
      <c r="N379" s="144"/>
      <c r="O379" s="141"/>
      <c r="P379" s="145"/>
      <c r="Q379" s="141"/>
      <c r="R379" s="143"/>
      <c r="S379" s="141"/>
      <c r="T379" s="141"/>
      <c r="U379" s="141"/>
    </row>
    <row r="380" ht="12.75" customHeight="1">
      <c r="A380" s="141"/>
      <c r="B380" s="141"/>
      <c r="C380" s="141"/>
      <c r="D380" s="141"/>
      <c r="E380" s="142"/>
      <c r="F380" s="141"/>
      <c r="G380" s="141"/>
      <c r="H380" s="141"/>
      <c r="I380" s="141"/>
      <c r="J380" s="141"/>
      <c r="K380" s="141"/>
      <c r="L380" s="141"/>
      <c r="M380" s="143"/>
      <c r="N380" s="144"/>
      <c r="O380" s="141"/>
      <c r="P380" s="145"/>
      <c r="Q380" s="141"/>
      <c r="R380" s="143"/>
      <c r="S380" s="141"/>
      <c r="T380" s="141"/>
      <c r="U380" s="141"/>
    </row>
    <row r="381" ht="12.75" customHeight="1">
      <c r="A381" s="141"/>
      <c r="B381" s="141"/>
      <c r="C381" s="141"/>
      <c r="D381" s="141"/>
      <c r="E381" s="142"/>
      <c r="F381" s="141"/>
      <c r="G381" s="141"/>
      <c r="H381" s="141"/>
      <c r="I381" s="141"/>
      <c r="J381" s="141"/>
      <c r="K381" s="141"/>
      <c r="L381" s="141"/>
      <c r="M381" s="143"/>
      <c r="N381" s="144"/>
      <c r="O381" s="141"/>
      <c r="P381" s="145"/>
      <c r="Q381" s="141"/>
      <c r="R381" s="143"/>
      <c r="S381" s="141"/>
      <c r="T381" s="141"/>
      <c r="U381" s="141"/>
    </row>
    <row r="382" ht="12.75" customHeight="1">
      <c r="A382" s="141"/>
      <c r="B382" s="141"/>
      <c r="C382" s="141"/>
      <c r="D382" s="141"/>
      <c r="E382" s="142"/>
      <c r="F382" s="141"/>
      <c r="G382" s="141"/>
      <c r="H382" s="141"/>
      <c r="I382" s="141"/>
      <c r="J382" s="141"/>
      <c r="K382" s="141"/>
      <c r="L382" s="141"/>
      <c r="M382" s="143"/>
      <c r="N382" s="144"/>
      <c r="O382" s="141"/>
      <c r="P382" s="145"/>
      <c r="Q382" s="141"/>
      <c r="R382" s="143"/>
      <c r="S382" s="141"/>
      <c r="T382" s="141"/>
      <c r="U382" s="141"/>
    </row>
    <row r="383" ht="12.75" customHeight="1">
      <c r="A383" s="141"/>
      <c r="B383" s="141"/>
      <c r="C383" s="141"/>
      <c r="D383" s="141"/>
      <c r="E383" s="142"/>
      <c r="F383" s="141"/>
      <c r="G383" s="141"/>
      <c r="H383" s="141"/>
      <c r="I383" s="141"/>
      <c r="J383" s="141"/>
      <c r="K383" s="141"/>
      <c r="L383" s="141"/>
      <c r="M383" s="143"/>
      <c r="N383" s="144"/>
      <c r="O383" s="141"/>
      <c r="P383" s="145"/>
      <c r="Q383" s="141"/>
      <c r="R383" s="143"/>
      <c r="S383" s="141"/>
      <c r="T383" s="141"/>
      <c r="U383" s="141"/>
    </row>
    <row r="384" ht="12.75" customHeight="1">
      <c r="A384" s="141"/>
      <c r="B384" s="141"/>
      <c r="C384" s="141"/>
      <c r="D384" s="141"/>
      <c r="E384" s="142"/>
      <c r="F384" s="141"/>
      <c r="G384" s="141"/>
      <c r="H384" s="141"/>
      <c r="I384" s="141"/>
      <c r="J384" s="141"/>
      <c r="K384" s="141"/>
      <c r="L384" s="141"/>
      <c r="M384" s="143"/>
      <c r="N384" s="144"/>
      <c r="O384" s="141"/>
      <c r="P384" s="145"/>
      <c r="Q384" s="141"/>
      <c r="R384" s="143"/>
      <c r="S384" s="141"/>
      <c r="T384" s="141"/>
      <c r="U384" s="141"/>
    </row>
    <row r="385" ht="12.75" customHeight="1">
      <c r="A385" s="141"/>
      <c r="B385" s="141"/>
      <c r="C385" s="141"/>
      <c r="D385" s="141"/>
      <c r="E385" s="142"/>
      <c r="F385" s="141"/>
      <c r="G385" s="141"/>
      <c r="H385" s="141"/>
      <c r="I385" s="141"/>
      <c r="J385" s="141"/>
      <c r="K385" s="141"/>
      <c r="L385" s="141"/>
      <c r="M385" s="143"/>
      <c r="N385" s="144"/>
      <c r="O385" s="141"/>
      <c r="P385" s="145"/>
      <c r="Q385" s="141"/>
      <c r="R385" s="143"/>
      <c r="S385" s="141"/>
      <c r="T385" s="141"/>
      <c r="U385" s="141"/>
    </row>
    <row r="386" ht="12.75" customHeight="1">
      <c r="A386" s="141"/>
      <c r="B386" s="141"/>
      <c r="C386" s="141"/>
      <c r="D386" s="141"/>
      <c r="E386" s="142"/>
      <c r="F386" s="141"/>
      <c r="G386" s="141"/>
      <c r="H386" s="141"/>
      <c r="I386" s="141"/>
      <c r="J386" s="141"/>
      <c r="K386" s="141"/>
      <c r="L386" s="141"/>
      <c r="M386" s="143"/>
      <c r="N386" s="144"/>
      <c r="O386" s="141"/>
      <c r="P386" s="145"/>
      <c r="Q386" s="141"/>
      <c r="R386" s="143"/>
      <c r="S386" s="141"/>
      <c r="T386" s="141"/>
      <c r="U386" s="141"/>
    </row>
    <row r="387" ht="12.75" customHeight="1">
      <c r="A387" s="141"/>
      <c r="B387" s="141"/>
      <c r="C387" s="141"/>
      <c r="D387" s="141"/>
      <c r="E387" s="142"/>
      <c r="F387" s="141"/>
      <c r="G387" s="141"/>
      <c r="H387" s="141"/>
      <c r="I387" s="141"/>
      <c r="J387" s="141"/>
      <c r="K387" s="141"/>
      <c r="L387" s="141"/>
      <c r="M387" s="143"/>
      <c r="N387" s="144"/>
      <c r="O387" s="141"/>
      <c r="P387" s="145"/>
      <c r="Q387" s="141"/>
      <c r="R387" s="143"/>
      <c r="S387" s="141"/>
      <c r="T387" s="141"/>
      <c r="U387" s="141"/>
    </row>
    <row r="388" ht="12.75" customHeight="1">
      <c r="A388" s="141"/>
      <c r="B388" s="141"/>
      <c r="C388" s="141"/>
      <c r="D388" s="141"/>
      <c r="E388" s="142"/>
      <c r="F388" s="141"/>
      <c r="G388" s="141"/>
      <c r="H388" s="141"/>
      <c r="I388" s="141"/>
      <c r="J388" s="141"/>
      <c r="K388" s="141"/>
      <c r="L388" s="141"/>
      <c r="M388" s="143"/>
      <c r="N388" s="144"/>
      <c r="O388" s="141"/>
      <c r="P388" s="145"/>
      <c r="Q388" s="141"/>
      <c r="R388" s="143"/>
      <c r="S388" s="141"/>
      <c r="T388" s="141"/>
      <c r="U388" s="141"/>
    </row>
    <row r="389" ht="12.75" customHeight="1">
      <c r="A389" s="141"/>
      <c r="B389" s="141"/>
      <c r="C389" s="141"/>
      <c r="D389" s="141"/>
      <c r="E389" s="142"/>
      <c r="F389" s="141"/>
      <c r="G389" s="141"/>
      <c r="H389" s="141"/>
      <c r="I389" s="141"/>
      <c r="J389" s="141"/>
      <c r="K389" s="141"/>
      <c r="L389" s="141"/>
      <c r="M389" s="143"/>
      <c r="N389" s="144"/>
      <c r="O389" s="141"/>
      <c r="P389" s="145"/>
      <c r="Q389" s="141"/>
      <c r="R389" s="143"/>
      <c r="S389" s="141"/>
      <c r="T389" s="141"/>
      <c r="U389" s="141"/>
    </row>
    <row r="390" ht="12.75" customHeight="1">
      <c r="A390" s="141"/>
      <c r="B390" s="141"/>
      <c r="C390" s="141"/>
      <c r="D390" s="141"/>
      <c r="E390" s="142"/>
      <c r="F390" s="141"/>
      <c r="G390" s="141"/>
      <c r="H390" s="141"/>
      <c r="I390" s="141"/>
      <c r="J390" s="141"/>
      <c r="K390" s="141"/>
      <c r="L390" s="141"/>
      <c r="M390" s="143"/>
      <c r="N390" s="144"/>
      <c r="O390" s="141"/>
      <c r="P390" s="145"/>
      <c r="Q390" s="141"/>
      <c r="R390" s="143"/>
      <c r="S390" s="141"/>
      <c r="T390" s="141"/>
      <c r="U390" s="141"/>
    </row>
    <row r="391" ht="12.75" customHeight="1">
      <c r="A391" s="141"/>
      <c r="B391" s="141"/>
      <c r="C391" s="141"/>
      <c r="D391" s="141"/>
      <c r="E391" s="142"/>
      <c r="F391" s="141"/>
      <c r="G391" s="141"/>
      <c r="H391" s="141"/>
      <c r="I391" s="141"/>
      <c r="J391" s="141"/>
      <c r="K391" s="141"/>
      <c r="L391" s="141"/>
      <c r="M391" s="143"/>
      <c r="N391" s="144"/>
      <c r="O391" s="141"/>
      <c r="P391" s="145"/>
      <c r="Q391" s="141"/>
      <c r="R391" s="143"/>
      <c r="S391" s="141"/>
      <c r="T391" s="141"/>
      <c r="U391" s="141"/>
    </row>
    <row r="392" ht="12.75" customHeight="1">
      <c r="A392" s="141"/>
      <c r="B392" s="141"/>
      <c r="C392" s="141"/>
      <c r="D392" s="141"/>
      <c r="E392" s="142"/>
      <c r="F392" s="141"/>
      <c r="G392" s="141"/>
      <c r="H392" s="141"/>
      <c r="I392" s="141"/>
      <c r="J392" s="141"/>
      <c r="K392" s="141"/>
      <c r="L392" s="141"/>
      <c r="M392" s="143"/>
      <c r="N392" s="144"/>
      <c r="O392" s="141"/>
      <c r="P392" s="145"/>
      <c r="Q392" s="141"/>
      <c r="R392" s="143"/>
      <c r="S392" s="141"/>
      <c r="T392" s="141"/>
      <c r="U392" s="141"/>
    </row>
    <row r="393" ht="12.75" customHeight="1">
      <c r="A393" s="141"/>
      <c r="B393" s="141"/>
      <c r="C393" s="141"/>
      <c r="D393" s="141"/>
      <c r="E393" s="142"/>
      <c r="F393" s="141"/>
      <c r="G393" s="141"/>
      <c r="H393" s="141"/>
      <c r="I393" s="141"/>
      <c r="J393" s="141"/>
      <c r="K393" s="141"/>
      <c r="L393" s="141"/>
      <c r="M393" s="143"/>
      <c r="N393" s="144"/>
      <c r="O393" s="141"/>
      <c r="P393" s="145"/>
      <c r="Q393" s="141"/>
      <c r="R393" s="143"/>
      <c r="S393" s="141"/>
      <c r="T393" s="141"/>
      <c r="U393" s="141"/>
    </row>
    <row r="394" ht="12.75" customHeight="1">
      <c r="A394" s="141"/>
      <c r="B394" s="141"/>
      <c r="C394" s="141"/>
      <c r="D394" s="141"/>
      <c r="E394" s="142"/>
      <c r="F394" s="141"/>
      <c r="G394" s="141"/>
      <c r="H394" s="141"/>
      <c r="I394" s="141"/>
      <c r="J394" s="141"/>
      <c r="K394" s="141"/>
      <c r="L394" s="141"/>
      <c r="M394" s="143"/>
      <c r="N394" s="144"/>
      <c r="O394" s="141"/>
      <c r="P394" s="145"/>
      <c r="Q394" s="141"/>
      <c r="R394" s="143"/>
      <c r="S394" s="141"/>
      <c r="T394" s="141"/>
      <c r="U394" s="141"/>
    </row>
    <row r="395" ht="12.75" customHeight="1">
      <c r="A395" s="141"/>
      <c r="B395" s="141"/>
      <c r="C395" s="141"/>
      <c r="D395" s="141"/>
      <c r="E395" s="142"/>
      <c r="F395" s="141"/>
      <c r="G395" s="141"/>
      <c r="H395" s="141"/>
      <c r="I395" s="141"/>
      <c r="J395" s="141"/>
      <c r="K395" s="141"/>
      <c r="L395" s="141"/>
      <c r="M395" s="143"/>
      <c r="N395" s="144"/>
      <c r="O395" s="141"/>
      <c r="P395" s="145"/>
      <c r="Q395" s="141"/>
      <c r="R395" s="143"/>
      <c r="S395" s="141"/>
      <c r="T395" s="141"/>
      <c r="U395" s="141"/>
    </row>
    <row r="396" ht="12.75" customHeight="1">
      <c r="A396" s="141"/>
      <c r="B396" s="141"/>
      <c r="C396" s="141"/>
      <c r="D396" s="141"/>
      <c r="E396" s="142"/>
      <c r="F396" s="141"/>
      <c r="G396" s="141"/>
      <c r="H396" s="141"/>
      <c r="I396" s="141"/>
      <c r="J396" s="141"/>
      <c r="K396" s="141"/>
      <c r="L396" s="141"/>
      <c r="M396" s="143"/>
      <c r="N396" s="144"/>
      <c r="O396" s="141"/>
      <c r="P396" s="145"/>
      <c r="Q396" s="141"/>
      <c r="R396" s="143"/>
      <c r="S396" s="141"/>
      <c r="T396" s="141"/>
      <c r="U396" s="141"/>
    </row>
    <row r="397" ht="12.75" customHeight="1">
      <c r="A397" s="141"/>
      <c r="B397" s="141"/>
      <c r="C397" s="141"/>
      <c r="D397" s="141"/>
      <c r="E397" s="142"/>
      <c r="F397" s="141"/>
      <c r="G397" s="141"/>
      <c r="H397" s="141"/>
      <c r="I397" s="141"/>
      <c r="J397" s="141"/>
      <c r="K397" s="141"/>
      <c r="L397" s="141"/>
      <c r="M397" s="143"/>
      <c r="N397" s="144"/>
      <c r="O397" s="141"/>
      <c r="P397" s="145"/>
      <c r="Q397" s="141"/>
      <c r="R397" s="143"/>
      <c r="S397" s="141"/>
      <c r="T397" s="141"/>
      <c r="U397" s="141"/>
    </row>
    <row r="398" ht="12.75" customHeight="1">
      <c r="A398" s="141"/>
      <c r="B398" s="141"/>
      <c r="C398" s="141"/>
      <c r="D398" s="141"/>
      <c r="E398" s="142"/>
      <c r="F398" s="141"/>
      <c r="G398" s="141"/>
      <c r="H398" s="141"/>
      <c r="I398" s="141"/>
      <c r="J398" s="141"/>
      <c r="K398" s="141"/>
      <c r="L398" s="141"/>
      <c r="M398" s="143"/>
      <c r="N398" s="144"/>
      <c r="O398" s="141"/>
      <c r="P398" s="145"/>
      <c r="Q398" s="141"/>
      <c r="R398" s="143"/>
      <c r="S398" s="141"/>
      <c r="T398" s="141"/>
      <c r="U398" s="141"/>
    </row>
    <row r="399" ht="12.75" customHeight="1">
      <c r="A399" s="141"/>
      <c r="B399" s="141"/>
      <c r="C399" s="141"/>
      <c r="D399" s="141"/>
      <c r="E399" s="142"/>
      <c r="F399" s="141"/>
      <c r="G399" s="141"/>
      <c r="H399" s="141"/>
      <c r="I399" s="141"/>
      <c r="J399" s="141"/>
      <c r="K399" s="141"/>
      <c r="L399" s="141"/>
      <c r="M399" s="143"/>
      <c r="N399" s="144"/>
      <c r="O399" s="141"/>
      <c r="P399" s="145"/>
      <c r="Q399" s="141"/>
      <c r="R399" s="143"/>
      <c r="S399" s="141"/>
      <c r="T399" s="141"/>
      <c r="U399" s="141"/>
    </row>
    <row r="400" ht="12.75" customHeight="1">
      <c r="A400" s="141"/>
      <c r="B400" s="141"/>
      <c r="C400" s="141"/>
      <c r="D400" s="141"/>
      <c r="E400" s="142"/>
      <c r="F400" s="141"/>
      <c r="G400" s="141"/>
      <c r="H400" s="141"/>
      <c r="I400" s="141"/>
      <c r="J400" s="141"/>
      <c r="K400" s="141"/>
      <c r="L400" s="141"/>
      <c r="M400" s="143"/>
      <c r="N400" s="144"/>
      <c r="O400" s="141"/>
      <c r="P400" s="145"/>
      <c r="Q400" s="141"/>
      <c r="R400" s="143"/>
      <c r="S400" s="141"/>
      <c r="T400" s="141"/>
      <c r="U400" s="141"/>
    </row>
    <row r="401" ht="12.75" customHeight="1">
      <c r="A401" s="141"/>
      <c r="B401" s="141"/>
      <c r="C401" s="141"/>
      <c r="D401" s="141"/>
      <c r="E401" s="142"/>
      <c r="F401" s="141"/>
      <c r="G401" s="141"/>
      <c r="H401" s="141"/>
      <c r="I401" s="141"/>
      <c r="J401" s="141"/>
      <c r="K401" s="141"/>
      <c r="L401" s="141"/>
      <c r="M401" s="143"/>
      <c r="N401" s="144"/>
      <c r="O401" s="141"/>
      <c r="P401" s="145"/>
      <c r="Q401" s="141"/>
      <c r="R401" s="143"/>
      <c r="S401" s="141"/>
      <c r="T401" s="141"/>
      <c r="U401" s="141"/>
    </row>
    <row r="402" ht="12.75" customHeight="1">
      <c r="A402" s="141"/>
      <c r="B402" s="141"/>
      <c r="C402" s="141"/>
      <c r="D402" s="141"/>
      <c r="E402" s="142"/>
      <c r="F402" s="141"/>
      <c r="G402" s="141"/>
      <c r="H402" s="141"/>
      <c r="I402" s="141"/>
      <c r="J402" s="141"/>
      <c r="K402" s="141"/>
      <c r="L402" s="141"/>
      <c r="M402" s="143"/>
      <c r="N402" s="144"/>
      <c r="O402" s="141"/>
      <c r="P402" s="145"/>
      <c r="Q402" s="141"/>
      <c r="R402" s="143"/>
      <c r="S402" s="141"/>
      <c r="T402" s="141"/>
      <c r="U402" s="141"/>
    </row>
    <row r="403" ht="12.75" customHeight="1">
      <c r="A403" s="141"/>
      <c r="B403" s="141"/>
      <c r="C403" s="141"/>
      <c r="D403" s="141"/>
      <c r="E403" s="142"/>
      <c r="F403" s="141"/>
      <c r="G403" s="141"/>
      <c r="H403" s="141"/>
      <c r="I403" s="141"/>
      <c r="J403" s="141"/>
      <c r="K403" s="141"/>
      <c r="L403" s="141"/>
      <c r="M403" s="143"/>
      <c r="N403" s="144"/>
      <c r="O403" s="141"/>
      <c r="P403" s="145"/>
      <c r="Q403" s="141"/>
      <c r="R403" s="143"/>
      <c r="S403" s="141"/>
      <c r="T403" s="141"/>
      <c r="U403" s="141"/>
    </row>
    <row r="404" ht="12.75" customHeight="1">
      <c r="A404" s="141"/>
      <c r="B404" s="141"/>
      <c r="C404" s="141"/>
      <c r="D404" s="141"/>
      <c r="E404" s="142"/>
      <c r="F404" s="141"/>
      <c r="G404" s="141"/>
      <c r="H404" s="141"/>
      <c r="I404" s="141"/>
      <c r="J404" s="141"/>
      <c r="K404" s="141"/>
      <c r="L404" s="141"/>
      <c r="M404" s="143"/>
      <c r="N404" s="144"/>
      <c r="O404" s="141"/>
      <c r="P404" s="145"/>
      <c r="Q404" s="141"/>
      <c r="R404" s="143"/>
      <c r="S404" s="141"/>
      <c r="T404" s="141"/>
      <c r="U404" s="141"/>
    </row>
    <row r="405" ht="12.75" customHeight="1">
      <c r="A405" s="141"/>
      <c r="B405" s="141"/>
      <c r="C405" s="141"/>
      <c r="D405" s="141"/>
      <c r="E405" s="142"/>
      <c r="F405" s="141"/>
      <c r="G405" s="141"/>
      <c r="H405" s="141"/>
      <c r="I405" s="141"/>
      <c r="J405" s="141"/>
      <c r="K405" s="141"/>
      <c r="L405" s="141"/>
      <c r="M405" s="143"/>
      <c r="N405" s="144"/>
      <c r="O405" s="141"/>
      <c r="P405" s="145"/>
      <c r="Q405" s="141"/>
      <c r="R405" s="143"/>
      <c r="S405" s="141"/>
      <c r="T405" s="141"/>
      <c r="U405" s="141"/>
    </row>
    <row r="406" ht="12.75" customHeight="1">
      <c r="A406" s="141"/>
      <c r="B406" s="141"/>
      <c r="C406" s="141"/>
      <c r="D406" s="141"/>
      <c r="E406" s="142"/>
      <c r="F406" s="141"/>
      <c r="G406" s="141"/>
      <c r="H406" s="141"/>
      <c r="I406" s="141"/>
      <c r="J406" s="141"/>
      <c r="K406" s="141"/>
      <c r="L406" s="141"/>
      <c r="M406" s="143"/>
      <c r="N406" s="144"/>
      <c r="O406" s="141"/>
      <c r="P406" s="145"/>
      <c r="Q406" s="141"/>
      <c r="R406" s="143"/>
      <c r="S406" s="141"/>
      <c r="T406" s="141"/>
      <c r="U406" s="141"/>
    </row>
    <row r="407" ht="12.75" customHeight="1">
      <c r="A407" s="141"/>
      <c r="B407" s="141"/>
      <c r="C407" s="141"/>
      <c r="D407" s="141"/>
      <c r="E407" s="142"/>
      <c r="F407" s="141"/>
      <c r="G407" s="141"/>
      <c r="H407" s="141"/>
      <c r="I407" s="141"/>
      <c r="J407" s="141"/>
      <c r="K407" s="141"/>
      <c r="L407" s="141"/>
      <c r="M407" s="143"/>
      <c r="N407" s="144"/>
      <c r="O407" s="141"/>
      <c r="P407" s="145"/>
      <c r="Q407" s="141"/>
      <c r="R407" s="143"/>
      <c r="S407" s="141"/>
      <c r="T407" s="141"/>
      <c r="U407" s="141"/>
    </row>
    <row r="408" ht="12.75" customHeight="1">
      <c r="A408" s="141"/>
      <c r="B408" s="141"/>
      <c r="C408" s="141"/>
      <c r="D408" s="141"/>
      <c r="E408" s="142"/>
      <c r="F408" s="141"/>
      <c r="G408" s="141"/>
      <c r="H408" s="141"/>
      <c r="I408" s="141"/>
      <c r="J408" s="141"/>
      <c r="K408" s="141"/>
      <c r="L408" s="141"/>
      <c r="M408" s="143"/>
      <c r="N408" s="144"/>
      <c r="O408" s="141"/>
      <c r="P408" s="145"/>
      <c r="Q408" s="141"/>
      <c r="R408" s="143"/>
      <c r="S408" s="141"/>
      <c r="T408" s="141"/>
      <c r="U408" s="141"/>
    </row>
    <row r="409" ht="12.75" customHeight="1">
      <c r="A409" s="141"/>
      <c r="B409" s="141"/>
      <c r="C409" s="141"/>
      <c r="D409" s="141"/>
      <c r="E409" s="142"/>
      <c r="F409" s="141"/>
      <c r="G409" s="141"/>
      <c r="H409" s="141"/>
      <c r="I409" s="141"/>
      <c r="J409" s="141"/>
      <c r="K409" s="141"/>
      <c r="L409" s="141"/>
      <c r="M409" s="143"/>
      <c r="N409" s="144"/>
      <c r="O409" s="141"/>
      <c r="P409" s="145"/>
      <c r="Q409" s="141"/>
      <c r="R409" s="143"/>
      <c r="S409" s="141"/>
      <c r="T409" s="141"/>
      <c r="U409" s="141"/>
    </row>
    <row r="410" ht="12.75" customHeight="1">
      <c r="A410" s="141"/>
      <c r="B410" s="141"/>
      <c r="C410" s="141"/>
      <c r="D410" s="141"/>
      <c r="E410" s="142"/>
      <c r="F410" s="141"/>
      <c r="G410" s="141"/>
      <c r="H410" s="141"/>
      <c r="I410" s="141"/>
      <c r="J410" s="141"/>
      <c r="K410" s="141"/>
      <c r="L410" s="141"/>
      <c r="M410" s="143"/>
      <c r="N410" s="144"/>
      <c r="O410" s="141"/>
      <c r="P410" s="145"/>
      <c r="Q410" s="141"/>
      <c r="R410" s="143"/>
      <c r="S410" s="141"/>
      <c r="T410" s="141"/>
      <c r="U410" s="141"/>
    </row>
    <row r="411" ht="12.75" customHeight="1">
      <c r="A411" s="141"/>
      <c r="B411" s="141"/>
      <c r="C411" s="141"/>
      <c r="D411" s="141"/>
      <c r="E411" s="142"/>
      <c r="F411" s="141"/>
      <c r="G411" s="141"/>
      <c r="H411" s="141"/>
      <c r="I411" s="141"/>
      <c r="J411" s="141"/>
      <c r="K411" s="141"/>
      <c r="L411" s="141"/>
      <c r="M411" s="143"/>
      <c r="N411" s="144"/>
      <c r="O411" s="141"/>
      <c r="P411" s="145"/>
      <c r="Q411" s="141"/>
      <c r="R411" s="143"/>
      <c r="S411" s="141"/>
      <c r="T411" s="141"/>
      <c r="U411" s="141"/>
    </row>
    <row r="412" ht="12.75" customHeight="1">
      <c r="A412" s="141"/>
      <c r="B412" s="141"/>
      <c r="C412" s="141"/>
      <c r="D412" s="141"/>
      <c r="E412" s="142"/>
      <c r="F412" s="141"/>
      <c r="G412" s="141"/>
      <c r="H412" s="141"/>
      <c r="I412" s="141"/>
      <c r="J412" s="141"/>
      <c r="K412" s="141"/>
      <c r="L412" s="141"/>
      <c r="M412" s="143"/>
      <c r="N412" s="144"/>
      <c r="O412" s="141"/>
      <c r="P412" s="145"/>
      <c r="Q412" s="141"/>
      <c r="R412" s="143"/>
      <c r="S412" s="141"/>
      <c r="T412" s="141"/>
      <c r="U412" s="141"/>
    </row>
    <row r="413" ht="12.75" customHeight="1">
      <c r="A413" s="141"/>
      <c r="B413" s="141"/>
      <c r="C413" s="141"/>
      <c r="D413" s="141"/>
      <c r="E413" s="142"/>
      <c r="F413" s="141"/>
      <c r="G413" s="141"/>
      <c r="H413" s="141"/>
      <c r="I413" s="141"/>
      <c r="J413" s="141"/>
      <c r="K413" s="141"/>
      <c r="L413" s="141"/>
      <c r="M413" s="143"/>
      <c r="N413" s="144"/>
      <c r="O413" s="141"/>
      <c r="P413" s="145"/>
      <c r="Q413" s="141"/>
      <c r="R413" s="143"/>
      <c r="S413" s="141"/>
      <c r="T413" s="141"/>
      <c r="U413" s="141"/>
    </row>
    <row r="414" ht="12.75" customHeight="1">
      <c r="A414" s="141"/>
      <c r="B414" s="141"/>
      <c r="C414" s="141"/>
      <c r="D414" s="141"/>
      <c r="E414" s="142"/>
      <c r="F414" s="141"/>
      <c r="G414" s="141"/>
      <c r="H414" s="141"/>
      <c r="I414" s="141"/>
      <c r="J414" s="141"/>
      <c r="K414" s="141"/>
      <c r="L414" s="141"/>
      <c r="M414" s="143"/>
      <c r="N414" s="144"/>
      <c r="O414" s="141"/>
      <c r="P414" s="145"/>
      <c r="Q414" s="141"/>
      <c r="R414" s="143"/>
      <c r="S414" s="141"/>
      <c r="T414" s="141"/>
      <c r="U414" s="141"/>
    </row>
    <row r="415" ht="12.75" customHeight="1">
      <c r="A415" s="141"/>
      <c r="B415" s="141"/>
      <c r="C415" s="141"/>
      <c r="D415" s="141"/>
      <c r="E415" s="142"/>
      <c r="F415" s="141"/>
      <c r="G415" s="141"/>
      <c r="H415" s="141"/>
      <c r="I415" s="141"/>
      <c r="J415" s="141"/>
      <c r="K415" s="141"/>
      <c r="L415" s="141"/>
      <c r="M415" s="143"/>
      <c r="N415" s="144"/>
      <c r="O415" s="141"/>
      <c r="P415" s="145"/>
      <c r="Q415" s="141"/>
      <c r="R415" s="143"/>
      <c r="S415" s="141"/>
      <c r="T415" s="141"/>
      <c r="U415" s="141"/>
    </row>
    <row r="416" ht="12.75" customHeight="1">
      <c r="A416" s="141"/>
      <c r="B416" s="141"/>
      <c r="C416" s="141"/>
      <c r="D416" s="141"/>
      <c r="E416" s="142"/>
      <c r="F416" s="141"/>
      <c r="G416" s="141"/>
      <c r="H416" s="141"/>
      <c r="I416" s="141"/>
      <c r="J416" s="141"/>
      <c r="K416" s="141"/>
      <c r="L416" s="141"/>
      <c r="M416" s="143"/>
      <c r="N416" s="144"/>
      <c r="O416" s="141"/>
      <c r="P416" s="145"/>
      <c r="Q416" s="141"/>
      <c r="R416" s="143"/>
      <c r="S416" s="141"/>
      <c r="T416" s="141"/>
      <c r="U416" s="141"/>
    </row>
    <row r="417" ht="12.75" customHeight="1">
      <c r="A417" s="141"/>
      <c r="B417" s="141"/>
      <c r="C417" s="141"/>
      <c r="D417" s="141"/>
      <c r="E417" s="142"/>
      <c r="F417" s="141"/>
      <c r="G417" s="141"/>
      <c r="H417" s="141"/>
      <c r="I417" s="141"/>
      <c r="J417" s="141"/>
      <c r="K417" s="141"/>
      <c r="L417" s="141"/>
      <c r="M417" s="143"/>
      <c r="N417" s="144"/>
      <c r="O417" s="141"/>
      <c r="P417" s="145"/>
      <c r="Q417" s="141"/>
      <c r="R417" s="143"/>
      <c r="S417" s="141"/>
      <c r="T417" s="141"/>
      <c r="U417" s="141"/>
    </row>
    <row r="418" ht="12.75" customHeight="1">
      <c r="A418" s="141"/>
      <c r="B418" s="141"/>
      <c r="C418" s="141"/>
      <c r="D418" s="141"/>
      <c r="E418" s="142"/>
      <c r="F418" s="141"/>
      <c r="G418" s="141"/>
      <c r="H418" s="141"/>
      <c r="I418" s="141"/>
      <c r="J418" s="141"/>
      <c r="K418" s="141"/>
      <c r="L418" s="141"/>
      <c r="M418" s="143"/>
      <c r="N418" s="144"/>
      <c r="O418" s="141"/>
      <c r="P418" s="145"/>
      <c r="Q418" s="141"/>
      <c r="R418" s="143"/>
      <c r="S418" s="141"/>
      <c r="T418" s="141"/>
      <c r="U418" s="141"/>
    </row>
    <row r="419" ht="12.75" customHeight="1">
      <c r="A419" s="141"/>
      <c r="B419" s="141"/>
      <c r="C419" s="141"/>
      <c r="D419" s="141"/>
      <c r="E419" s="142"/>
      <c r="F419" s="141"/>
      <c r="G419" s="141"/>
      <c r="H419" s="141"/>
      <c r="I419" s="141"/>
      <c r="J419" s="141"/>
      <c r="K419" s="141"/>
      <c r="L419" s="141"/>
      <c r="M419" s="143"/>
      <c r="N419" s="144"/>
      <c r="O419" s="141"/>
      <c r="P419" s="145"/>
      <c r="Q419" s="141"/>
      <c r="R419" s="143"/>
      <c r="S419" s="141"/>
      <c r="T419" s="141"/>
      <c r="U419" s="141"/>
    </row>
    <row r="420" ht="12.75" customHeight="1">
      <c r="A420" s="141"/>
      <c r="B420" s="141"/>
      <c r="C420" s="141"/>
      <c r="D420" s="141"/>
      <c r="E420" s="142"/>
      <c r="F420" s="141"/>
      <c r="G420" s="141"/>
      <c r="H420" s="141"/>
      <c r="I420" s="141"/>
      <c r="J420" s="141"/>
      <c r="K420" s="141"/>
      <c r="L420" s="141"/>
      <c r="M420" s="143"/>
      <c r="N420" s="144"/>
      <c r="O420" s="141"/>
      <c r="P420" s="145"/>
      <c r="Q420" s="141"/>
      <c r="R420" s="143"/>
      <c r="S420" s="141"/>
      <c r="T420" s="141"/>
      <c r="U420" s="141"/>
    </row>
    <row r="421" ht="12.75" customHeight="1">
      <c r="A421" s="141"/>
      <c r="B421" s="141"/>
      <c r="C421" s="141"/>
      <c r="D421" s="141"/>
      <c r="E421" s="142"/>
      <c r="F421" s="141"/>
      <c r="G421" s="141"/>
      <c r="H421" s="141"/>
      <c r="I421" s="141"/>
      <c r="J421" s="141"/>
      <c r="K421" s="141"/>
      <c r="L421" s="141"/>
      <c r="M421" s="143"/>
      <c r="N421" s="144"/>
      <c r="O421" s="141"/>
      <c r="P421" s="145"/>
      <c r="Q421" s="141"/>
      <c r="R421" s="143"/>
      <c r="S421" s="141"/>
      <c r="T421" s="141"/>
      <c r="U421" s="141"/>
    </row>
    <row r="422" ht="12.75" customHeight="1">
      <c r="A422" s="141"/>
      <c r="B422" s="141"/>
      <c r="C422" s="141"/>
      <c r="D422" s="141"/>
      <c r="E422" s="142"/>
      <c r="F422" s="141"/>
      <c r="G422" s="141"/>
      <c r="H422" s="141"/>
      <c r="I422" s="141"/>
      <c r="J422" s="141"/>
      <c r="K422" s="141"/>
      <c r="L422" s="141"/>
      <c r="M422" s="143"/>
      <c r="N422" s="144"/>
      <c r="O422" s="141"/>
      <c r="P422" s="145"/>
      <c r="Q422" s="141"/>
      <c r="R422" s="143"/>
      <c r="S422" s="141"/>
      <c r="T422" s="141"/>
      <c r="U422" s="141"/>
    </row>
    <row r="423" ht="12.75" customHeight="1">
      <c r="A423" s="141"/>
      <c r="B423" s="141"/>
      <c r="C423" s="141"/>
      <c r="D423" s="141"/>
      <c r="E423" s="142"/>
      <c r="F423" s="141"/>
      <c r="G423" s="141"/>
      <c r="H423" s="141"/>
      <c r="I423" s="141"/>
      <c r="J423" s="141"/>
      <c r="K423" s="141"/>
      <c r="L423" s="141"/>
      <c r="M423" s="143"/>
      <c r="N423" s="144"/>
      <c r="O423" s="141"/>
      <c r="P423" s="145"/>
      <c r="Q423" s="141"/>
      <c r="R423" s="143"/>
      <c r="S423" s="141"/>
      <c r="T423" s="141"/>
      <c r="U423" s="141"/>
    </row>
    <row r="424" ht="12.75" customHeight="1">
      <c r="A424" s="141"/>
      <c r="B424" s="141"/>
      <c r="C424" s="141"/>
      <c r="D424" s="141"/>
      <c r="E424" s="142"/>
      <c r="F424" s="141"/>
      <c r="G424" s="141"/>
      <c r="H424" s="141"/>
      <c r="I424" s="141"/>
      <c r="J424" s="141"/>
      <c r="K424" s="141"/>
      <c r="L424" s="141"/>
      <c r="M424" s="143"/>
      <c r="N424" s="144"/>
      <c r="O424" s="141"/>
      <c r="P424" s="145"/>
      <c r="Q424" s="141"/>
      <c r="R424" s="143"/>
      <c r="S424" s="141"/>
      <c r="T424" s="141"/>
      <c r="U424" s="141"/>
    </row>
    <row r="425" ht="12.75" customHeight="1">
      <c r="A425" s="141"/>
      <c r="B425" s="141"/>
      <c r="C425" s="141"/>
      <c r="D425" s="141"/>
      <c r="E425" s="142"/>
      <c r="F425" s="141"/>
      <c r="G425" s="141"/>
      <c r="H425" s="141"/>
      <c r="I425" s="141"/>
      <c r="J425" s="141"/>
      <c r="K425" s="141"/>
      <c r="L425" s="141"/>
      <c r="M425" s="143"/>
      <c r="N425" s="144"/>
      <c r="O425" s="141"/>
      <c r="P425" s="145"/>
      <c r="Q425" s="141"/>
      <c r="R425" s="143"/>
      <c r="S425" s="141"/>
      <c r="T425" s="141"/>
      <c r="U425" s="141"/>
    </row>
    <row r="426" ht="12.75" customHeight="1">
      <c r="A426" s="141"/>
      <c r="B426" s="141"/>
      <c r="C426" s="141"/>
      <c r="D426" s="141"/>
      <c r="E426" s="142"/>
      <c r="F426" s="141"/>
      <c r="G426" s="141"/>
      <c r="H426" s="141"/>
      <c r="I426" s="141"/>
      <c r="J426" s="141"/>
      <c r="K426" s="141"/>
      <c r="L426" s="141"/>
      <c r="M426" s="143"/>
      <c r="N426" s="144"/>
      <c r="O426" s="141"/>
      <c r="P426" s="145"/>
      <c r="Q426" s="141"/>
      <c r="R426" s="143"/>
      <c r="S426" s="141"/>
      <c r="T426" s="141"/>
      <c r="U426" s="141"/>
    </row>
    <row r="427" ht="12.75" customHeight="1">
      <c r="A427" s="141"/>
      <c r="B427" s="141"/>
      <c r="C427" s="141"/>
      <c r="D427" s="141"/>
      <c r="E427" s="142"/>
      <c r="F427" s="141"/>
      <c r="G427" s="141"/>
      <c r="H427" s="141"/>
      <c r="I427" s="141"/>
      <c r="J427" s="141"/>
      <c r="K427" s="141"/>
      <c r="L427" s="141"/>
      <c r="M427" s="143"/>
      <c r="N427" s="144"/>
      <c r="O427" s="141"/>
      <c r="P427" s="145"/>
      <c r="Q427" s="141"/>
      <c r="R427" s="143"/>
      <c r="S427" s="141"/>
      <c r="T427" s="141"/>
      <c r="U427" s="141"/>
    </row>
    <row r="428" ht="12.75" customHeight="1">
      <c r="A428" s="141"/>
      <c r="B428" s="141"/>
      <c r="C428" s="141"/>
      <c r="D428" s="141"/>
      <c r="E428" s="142"/>
      <c r="F428" s="141"/>
      <c r="G428" s="141"/>
      <c r="H428" s="141"/>
      <c r="I428" s="141"/>
      <c r="J428" s="141"/>
      <c r="K428" s="141"/>
      <c r="L428" s="141"/>
      <c r="M428" s="143"/>
      <c r="N428" s="144"/>
      <c r="O428" s="141"/>
      <c r="P428" s="145"/>
      <c r="Q428" s="141"/>
      <c r="R428" s="143"/>
      <c r="S428" s="141"/>
      <c r="T428" s="141"/>
      <c r="U428" s="141"/>
    </row>
    <row r="429" ht="12.75" customHeight="1">
      <c r="A429" s="141"/>
      <c r="B429" s="141"/>
      <c r="C429" s="141"/>
      <c r="D429" s="141"/>
      <c r="E429" s="142"/>
      <c r="F429" s="141"/>
      <c r="G429" s="141"/>
      <c r="H429" s="141"/>
      <c r="I429" s="141"/>
      <c r="J429" s="141"/>
      <c r="K429" s="141"/>
      <c r="L429" s="141"/>
      <c r="M429" s="143"/>
      <c r="N429" s="144"/>
      <c r="O429" s="141"/>
      <c r="P429" s="145"/>
      <c r="Q429" s="141"/>
      <c r="R429" s="143"/>
      <c r="S429" s="141"/>
      <c r="T429" s="141"/>
      <c r="U429" s="141"/>
    </row>
    <row r="430" ht="12.75" customHeight="1">
      <c r="A430" s="141"/>
      <c r="B430" s="141"/>
      <c r="C430" s="141"/>
      <c r="D430" s="141"/>
      <c r="E430" s="142"/>
      <c r="F430" s="141"/>
      <c r="G430" s="141"/>
      <c r="H430" s="141"/>
      <c r="I430" s="141"/>
      <c r="J430" s="141"/>
      <c r="K430" s="141"/>
      <c r="L430" s="141"/>
      <c r="M430" s="143"/>
      <c r="N430" s="144"/>
      <c r="O430" s="141"/>
      <c r="P430" s="145"/>
      <c r="Q430" s="141"/>
      <c r="R430" s="143"/>
      <c r="S430" s="141"/>
      <c r="T430" s="141"/>
      <c r="U430" s="141"/>
    </row>
    <row r="431" ht="12.75" customHeight="1">
      <c r="A431" s="141"/>
      <c r="B431" s="141"/>
      <c r="C431" s="141"/>
      <c r="D431" s="141"/>
      <c r="E431" s="142"/>
      <c r="F431" s="141"/>
      <c r="G431" s="141"/>
      <c r="H431" s="141"/>
      <c r="I431" s="141"/>
      <c r="J431" s="141"/>
      <c r="K431" s="141"/>
      <c r="L431" s="141"/>
      <c r="M431" s="143"/>
      <c r="N431" s="144"/>
      <c r="O431" s="141"/>
      <c r="P431" s="145"/>
      <c r="Q431" s="141"/>
      <c r="R431" s="143"/>
      <c r="S431" s="141"/>
      <c r="T431" s="141"/>
      <c r="U431" s="141"/>
    </row>
    <row r="432" ht="12.75" customHeight="1">
      <c r="A432" s="141"/>
      <c r="B432" s="141"/>
      <c r="C432" s="141"/>
      <c r="D432" s="141"/>
      <c r="E432" s="142"/>
      <c r="F432" s="141"/>
      <c r="G432" s="141"/>
      <c r="H432" s="141"/>
      <c r="I432" s="141"/>
      <c r="J432" s="141"/>
      <c r="K432" s="141"/>
      <c r="L432" s="141"/>
      <c r="M432" s="143"/>
      <c r="N432" s="144"/>
      <c r="O432" s="141"/>
      <c r="P432" s="145"/>
      <c r="Q432" s="141"/>
      <c r="R432" s="143"/>
      <c r="S432" s="141"/>
      <c r="T432" s="141"/>
      <c r="U432" s="141"/>
    </row>
    <row r="433" ht="12.75" customHeight="1">
      <c r="A433" s="141"/>
      <c r="B433" s="141"/>
      <c r="C433" s="141"/>
      <c r="D433" s="141"/>
      <c r="E433" s="142"/>
      <c r="F433" s="141"/>
      <c r="G433" s="141"/>
      <c r="H433" s="141"/>
      <c r="I433" s="141"/>
      <c r="J433" s="141"/>
      <c r="K433" s="141"/>
      <c r="L433" s="141"/>
      <c r="M433" s="143"/>
      <c r="N433" s="144"/>
      <c r="O433" s="141"/>
      <c r="P433" s="145"/>
      <c r="Q433" s="141"/>
      <c r="R433" s="143"/>
      <c r="S433" s="141"/>
      <c r="T433" s="141"/>
      <c r="U433" s="141"/>
    </row>
    <row r="434" ht="12.75" customHeight="1">
      <c r="A434" s="141"/>
      <c r="B434" s="141"/>
      <c r="C434" s="141"/>
      <c r="D434" s="141"/>
      <c r="E434" s="142"/>
      <c r="F434" s="141"/>
      <c r="G434" s="141"/>
      <c r="H434" s="141"/>
      <c r="I434" s="141"/>
      <c r="J434" s="141"/>
      <c r="K434" s="141"/>
      <c r="L434" s="141"/>
      <c r="M434" s="143"/>
      <c r="N434" s="144"/>
      <c r="O434" s="141"/>
      <c r="P434" s="145"/>
      <c r="Q434" s="141"/>
      <c r="R434" s="143"/>
      <c r="S434" s="141"/>
      <c r="T434" s="141"/>
      <c r="U434" s="141"/>
    </row>
    <row r="435" ht="12.75" customHeight="1">
      <c r="A435" s="141"/>
      <c r="B435" s="141"/>
      <c r="C435" s="141"/>
      <c r="D435" s="141"/>
      <c r="E435" s="142"/>
      <c r="F435" s="141"/>
      <c r="G435" s="141"/>
      <c r="H435" s="141"/>
      <c r="I435" s="141"/>
      <c r="J435" s="141"/>
      <c r="K435" s="141"/>
      <c r="L435" s="141"/>
      <c r="M435" s="143"/>
      <c r="N435" s="144"/>
      <c r="O435" s="141"/>
      <c r="P435" s="145"/>
      <c r="Q435" s="141"/>
      <c r="R435" s="143"/>
      <c r="S435" s="141"/>
      <c r="T435" s="141"/>
      <c r="U435" s="141"/>
    </row>
    <row r="436" ht="12.75" customHeight="1">
      <c r="A436" s="141"/>
      <c r="B436" s="141"/>
      <c r="C436" s="141"/>
      <c r="D436" s="141"/>
      <c r="E436" s="142"/>
      <c r="F436" s="141"/>
      <c r="G436" s="141"/>
      <c r="H436" s="141"/>
      <c r="I436" s="141"/>
      <c r="J436" s="141"/>
      <c r="K436" s="141"/>
      <c r="L436" s="141"/>
      <c r="M436" s="143"/>
      <c r="N436" s="144"/>
      <c r="O436" s="141"/>
      <c r="P436" s="145"/>
      <c r="Q436" s="141"/>
      <c r="R436" s="143"/>
      <c r="S436" s="141"/>
      <c r="T436" s="141"/>
      <c r="U436" s="141"/>
    </row>
    <row r="437" ht="12.75" customHeight="1">
      <c r="A437" s="141"/>
      <c r="B437" s="141"/>
      <c r="C437" s="141"/>
      <c r="D437" s="141"/>
      <c r="E437" s="142"/>
      <c r="F437" s="141"/>
      <c r="G437" s="141"/>
      <c r="H437" s="141"/>
      <c r="I437" s="141"/>
      <c r="J437" s="141"/>
      <c r="K437" s="141"/>
      <c r="L437" s="141"/>
      <c r="M437" s="143"/>
      <c r="N437" s="144"/>
      <c r="O437" s="141"/>
      <c r="P437" s="145"/>
      <c r="Q437" s="141"/>
      <c r="R437" s="143"/>
      <c r="S437" s="141"/>
      <c r="T437" s="141"/>
      <c r="U437" s="141"/>
    </row>
    <row r="438" ht="12.75" customHeight="1">
      <c r="A438" s="141"/>
      <c r="B438" s="141"/>
      <c r="C438" s="141"/>
      <c r="D438" s="141"/>
      <c r="E438" s="142"/>
      <c r="F438" s="141"/>
      <c r="G438" s="141"/>
      <c r="H438" s="141"/>
      <c r="I438" s="141"/>
      <c r="J438" s="141"/>
      <c r="K438" s="141"/>
      <c r="L438" s="141"/>
      <c r="M438" s="143"/>
      <c r="N438" s="144"/>
      <c r="O438" s="141"/>
      <c r="P438" s="145"/>
      <c r="Q438" s="141"/>
      <c r="R438" s="143"/>
      <c r="S438" s="141"/>
      <c r="T438" s="141"/>
      <c r="U438" s="141"/>
    </row>
    <row r="439" ht="12.75" customHeight="1">
      <c r="A439" s="141"/>
      <c r="B439" s="141"/>
      <c r="C439" s="141"/>
      <c r="D439" s="141"/>
      <c r="E439" s="142"/>
      <c r="F439" s="141"/>
      <c r="G439" s="141"/>
      <c r="H439" s="141"/>
      <c r="I439" s="141"/>
      <c r="J439" s="141"/>
      <c r="K439" s="141"/>
      <c r="L439" s="141"/>
      <c r="M439" s="143"/>
      <c r="N439" s="144"/>
      <c r="O439" s="141"/>
      <c r="P439" s="145"/>
      <c r="Q439" s="141"/>
      <c r="R439" s="143"/>
      <c r="S439" s="141"/>
      <c r="T439" s="141"/>
      <c r="U439" s="141"/>
    </row>
    <row r="440" ht="12.75" customHeight="1">
      <c r="A440" s="141"/>
      <c r="B440" s="141"/>
      <c r="C440" s="141"/>
      <c r="D440" s="141"/>
      <c r="E440" s="142"/>
      <c r="F440" s="141"/>
      <c r="G440" s="141"/>
      <c r="H440" s="141"/>
      <c r="I440" s="141"/>
      <c r="J440" s="141"/>
      <c r="K440" s="141"/>
      <c r="L440" s="141"/>
      <c r="M440" s="143"/>
      <c r="N440" s="144"/>
      <c r="O440" s="141"/>
      <c r="P440" s="145"/>
      <c r="Q440" s="141"/>
      <c r="R440" s="143"/>
      <c r="S440" s="141"/>
      <c r="T440" s="141"/>
      <c r="U440" s="141"/>
    </row>
    <row r="441" ht="12.75" customHeight="1">
      <c r="A441" s="141"/>
      <c r="B441" s="141"/>
      <c r="C441" s="141"/>
      <c r="D441" s="141"/>
      <c r="E441" s="142"/>
      <c r="F441" s="141"/>
      <c r="G441" s="141"/>
      <c r="H441" s="141"/>
      <c r="I441" s="141"/>
      <c r="J441" s="141"/>
      <c r="K441" s="141"/>
      <c r="L441" s="141"/>
      <c r="M441" s="143"/>
      <c r="N441" s="144"/>
      <c r="O441" s="141"/>
      <c r="P441" s="145"/>
      <c r="Q441" s="141"/>
      <c r="R441" s="143"/>
      <c r="S441" s="141"/>
      <c r="T441" s="141"/>
      <c r="U441" s="141"/>
    </row>
    <row r="442" ht="12.75" customHeight="1">
      <c r="A442" s="141"/>
      <c r="B442" s="141"/>
      <c r="C442" s="141"/>
      <c r="D442" s="141"/>
      <c r="E442" s="142"/>
      <c r="F442" s="141"/>
      <c r="G442" s="141"/>
      <c r="H442" s="141"/>
      <c r="I442" s="141"/>
      <c r="J442" s="141"/>
      <c r="K442" s="141"/>
      <c r="L442" s="141"/>
      <c r="M442" s="143"/>
      <c r="N442" s="144"/>
      <c r="O442" s="141"/>
      <c r="P442" s="145"/>
      <c r="Q442" s="141"/>
      <c r="R442" s="143"/>
      <c r="S442" s="141"/>
      <c r="T442" s="141"/>
      <c r="U442" s="141"/>
    </row>
    <row r="443" ht="12.75" customHeight="1">
      <c r="A443" s="141"/>
      <c r="B443" s="141"/>
      <c r="C443" s="141"/>
      <c r="D443" s="141"/>
      <c r="E443" s="142"/>
      <c r="F443" s="141"/>
      <c r="G443" s="141"/>
      <c r="H443" s="141"/>
      <c r="I443" s="141"/>
      <c r="J443" s="141"/>
      <c r="K443" s="141"/>
      <c r="L443" s="141"/>
      <c r="M443" s="143"/>
      <c r="N443" s="144"/>
      <c r="O443" s="141"/>
      <c r="P443" s="145"/>
      <c r="Q443" s="141"/>
      <c r="R443" s="143"/>
      <c r="S443" s="141"/>
      <c r="T443" s="141"/>
      <c r="U443" s="141"/>
    </row>
    <row r="444" ht="12.75" customHeight="1">
      <c r="A444" s="141"/>
      <c r="B444" s="141"/>
      <c r="C444" s="141"/>
      <c r="D444" s="141"/>
      <c r="E444" s="142"/>
      <c r="F444" s="141"/>
      <c r="G444" s="141"/>
      <c r="H444" s="141"/>
      <c r="I444" s="141"/>
      <c r="J444" s="141"/>
      <c r="K444" s="141"/>
      <c r="L444" s="141"/>
      <c r="M444" s="143"/>
      <c r="N444" s="144"/>
      <c r="O444" s="141"/>
      <c r="P444" s="145"/>
      <c r="Q444" s="141"/>
      <c r="R444" s="143"/>
      <c r="S444" s="141"/>
      <c r="T444" s="141"/>
      <c r="U444" s="141"/>
    </row>
    <row r="445" ht="12.75" customHeight="1">
      <c r="A445" s="141"/>
      <c r="B445" s="141"/>
      <c r="C445" s="141"/>
      <c r="D445" s="141"/>
      <c r="E445" s="142"/>
      <c r="F445" s="141"/>
      <c r="G445" s="141"/>
      <c r="H445" s="141"/>
      <c r="I445" s="141"/>
      <c r="J445" s="141"/>
      <c r="K445" s="141"/>
      <c r="L445" s="141"/>
      <c r="M445" s="143"/>
      <c r="N445" s="144"/>
      <c r="O445" s="141"/>
      <c r="P445" s="145"/>
      <c r="Q445" s="141"/>
      <c r="R445" s="143"/>
      <c r="S445" s="141"/>
      <c r="T445" s="141"/>
      <c r="U445" s="141"/>
    </row>
    <row r="446" ht="12.75" customHeight="1">
      <c r="A446" s="141"/>
      <c r="B446" s="141"/>
      <c r="C446" s="141"/>
      <c r="D446" s="141"/>
      <c r="E446" s="142"/>
      <c r="F446" s="141"/>
      <c r="G446" s="141"/>
      <c r="H446" s="141"/>
      <c r="I446" s="141"/>
      <c r="J446" s="141"/>
      <c r="K446" s="141"/>
      <c r="L446" s="141"/>
      <c r="M446" s="143"/>
      <c r="N446" s="144"/>
      <c r="O446" s="141"/>
      <c r="P446" s="145"/>
      <c r="Q446" s="141"/>
      <c r="R446" s="143"/>
      <c r="S446" s="141"/>
      <c r="T446" s="141"/>
      <c r="U446" s="141"/>
    </row>
    <row r="447" ht="12.75" customHeight="1">
      <c r="A447" s="141"/>
      <c r="B447" s="141"/>
      <c r="C447" s="141"/>
      <c r="D447" s="141"/>
      <c r="E447" s="142"/>
      <c r="F447" s="141"/>
      <c r="G447" s="141"/>
      <c r="H447" s="141"/>
      <c r="I447" s="141"/>
      <c r="J447" s="141"/>
      <c r="K447" s="141"/>
      <c r="L447" s="141"/>
      <c r="M447" s="143"/>
      <c r="N447" s="144"/>
      <c r="O447" s="141"/>
      <c r="P447" s="145"/>
      <c r="Q447" s="141"/>
      <c r="R447" s="143"/>
      <c r="S447" s="141"/>
      <c r="T447" s="141"/>
      <c r="U447" s="141"/>
    </row>
    <row r="448" ht="12.75" customHeight="1">
      <c r="A448" s="141"/>
      <c r="B448" s="141"/>
      <c r="C448" s="141"/>
      <c r="D448" s="141"/>
      <c r="E448" s="142"/>
      <c r="F448" s="141"/>
      <c r="G448" s="141"/>
      <c r="H448" s="141"/>
      <c r="I448" s="141"/>
      <c r="J448" s="141"/>
      <c r="K448" s="141"/>
      <c r="L448" s="141"/>
      <c r="M448" s="143"/>
      <c r="N448" s="144"/>
      <c r="O448" s="141"/>
      <c r="P448" s="145"/>
      <c r="Q448" s="141"/>
      <c r="R448" s="143"/>
      <c r="S448" s="141"/>
      <c r="T448" s="141"/>
      <c r="U448" s="141"/>
    </row>
    <row r="449" ht="12.75" customHeight="1">
      <c r="A449" s="141"/>
      <c r="B449" s="141"/>
      <c r="C449" s="141"/>
      <c r="D449" s="141"/>
      <c r="E449" s="142"/>
      <c r="F449" s="141"/>
      <c r="G449" s="141"/>
      <c r="H449" s="141"/>
      <c r="I449" s="141"/>
      <c r="J449" s="141"/>
      <c r="K449" s="141"/>
      <c r="L449" s="141"/>
      <c r="M449" s="143"/>
      <c r="N449" s="144"/>
      <c r="O449" s="141"/>
      <c r="P449" s="145"/>
      <c r="Q449" s="141"/>
      <c r="R449" s="143"/>
      <c r="S449" s="141"/>
      <c r="T449" s="141"/>
      <c r="U449" s="141"/>
    </row>
    <row r="450" ht="12.75" customHeight="1">
      <c r="A450" s="141"/>
      <c r="B450" s="141"/>
      <c r="C450" s="141"/>
      <c r="D450" s="141"/>
      <c r="E450" s="142"/>
      <c r="F450" s="141"/>
      <c r="G450" s="141"/>
      <c r="H450" s="141"/>
      <c r="I450" s="141"/>
      <c r="J450" s="141"/>
      <c r="K450" s="141"/>
      <c r="L450" s="141"/>
      <c r="M450" s="143"/>
      <c r="N450" s="144"/>
      <c r="O450" s="141"/>
      <c r="P450" s="145"/>
      <c r="Q450" s="141"/>
      <c r="R450" s="143"/>
      <c r="S450" s="141"/>
      <c r="T450" s="141"/>
      <c r="U450" s="141"/>
    </row>
    <row r="451" ht="12.75" customHeight="1">
      <c r="A451" s="141"/>
      <c r="B451" s="141"/>
      <c r="C451" s="141"/>
      <c r="D451" s="141"/>
      <c r="E451" s="142"/>
      <c r="F451" s="141"/>
      <c r="G451" s="141"/>
      <c r="H451" s="141"/>
      <c r="I451" s="141"/>
      <c r="J451" s="141"/>
      <c r="K451" s="141"/>
      <c r="L451" s="141"/>
      <c r="M451" s="143"/>
      <c r="N451" s="144"/>
      <c r="O451" s="141"/>
      <c r="P451" s="145"/>
      <c r="Q451" s="141"/>
      <c r="R451" s="143"/>
      <c r="S451" s="141"/>
      <c r="T451" s="141"/>
      <c r="U451" s="141"/>
    </row>
    <row r="452" ht="12.75" customHeight="1">
      <c r="A452" s="141"/>
      <c r="B452" s="141"/>
      <c r="C452" s="141"/>
      <c r="D452" s="141"/>
      <c r="E452" s="142"/>
      <c r="F452" s="141"/>
      <c r="G452" s="141"/>
      <c r="H452" s="141"/>
      <c r="I452" s="141"/>
      <c r="J452" s="141"/>
      <c r="K452" s="141"/>
      <c r="L452" s="141"/>
      <c r="M452" s="143"/>
      <c r="N452" s="144"/>
      <c r="O452" s="141"/>
      <c r="P452" s="145"/>
      <c r="Q452" s="141"/>
      <c r="R452" s="143"/>
      <c r="S452" s="141"/>
      <c r="T452" s="141"/>
      <c r="U452" s="141"/>
    </row>
    <row r="453" ht="12.75" customHeight="1">
      <c r="A453" s="141"/>
      <c r="B453" s="141"/>
      <c r="C453" s="141"/>
      <c r="D453" s="141"/>
      <c r="E453" s="142"/>
      <c r="F453" s="141"/>
      <c r="G453" s="141"/>
      <c r="H453" s="141"/>
      <c r="I453" s="141"/>
      <c r="J453" s="141"/>
      <c r="K453" s="141"/>
      <c r="L453" s="141"/>
      <c r="M453" s="143"/>
      <c r="N453" s="144"/>
      <c r="O453" s="141"/>
      <c r="P453" s="145"/>
      <c r="Q453" s="141"/>
      <c r="R453" s="143"/>
      <c r="S453" s="141"/>
      <c r="T453" s="141"/>
      <c r="U453" s="141"/>
    </row>
    <row r="454" ht="12.75" customHeight="1">
      <c r="A454" s="141"/>
      <c r="B454" s="141"/>
      <c r="C454" s="141"/>
      <c r="D454" s="141"/>
      <c r="E454" s="142"/>
      <c r="F454" s="141"/>
      <c r="G454" s="141"/>
      <c r="H454" s="141"/>
      <c r="I454" s="141"/>
      <c r="J454" s="141"/>
      <c r="K454" s="141"/>
      <c r="L454" s="141"/>
      <c r="M454" s="143"/>
      <c r="N454" s="144"/>
      <c r="O454" s="141"/>
      <c r="P454" s="145"/>
      <c r="Q454" s="141"/>
      <c r="R454" s="143"/>
      <c r="S454" s="141"/>
      <c r="T454" s="141"/>
      <c r="U454" s="141"/>
    </row>
    <row r="455" ht="12.75" customHeight="1">
      <c r="A455" s="141"/>
      <c r="B455" s="141"/>
      <c r="C455" s="141"/>
      <c r="D455" s="141"/>
      <c r="E455" s="142"/>
      <c r="F455" s="141"/>
      <c r="G455" s="141"/>
      <c r="H455" s="141"/>
      <c r="I455" s="141"/>
      <c r="J455" s="141"/>
      <c r="K455" s="141"/>
      <c r="L455" s="141"/>
      <c r="M455" s="143"/>
      <c r="N455" s="144"/>
      <c r="O455" s="141"/>
      <c r="P455" s="145"/>
      <c r="Q455" s="141"/>
      <c r="R455" s="143"/>
      <c r="S455" s="141"/>
      <c r="T455" s="141"/>
      <c r="U455" s="141"/>
    </row>
    <row r="456" ht="12.75" customHeight="1">
      <c r="A456" s="141"/>
      <c r="B456" s="141"/>
      <c r="C456" s="141"/>
      <c r="D456" s="141"/>
      <c r="E456" s="142"/>
      <c r="F456" s="141"/>
      <c r="G456" s="141"/>
      <c r="H456" s="141"/>
      <c r="I456" s="141"/>
      <c r="J456" s="141"/>
      <c r="K456" s="141"/>
      <c r="L456" s="141"/>
      <c r="M456" s="143"/>
      <c r="N456" s="144"/>
      <c r="O456" s="141"/>
      <c r="P456" s="145"/>
      <c r="Q456" s="141"/>
      <c r="R456" s="143"/>
      <c r="S456" s="141"/>
      <c r="T456" s="141"/>
      <c r="U456" s="141"/>
    </row>
    <row r="457" ht="12.75" customHeight="1">
      <c r="A457" s="141"/>
      <c r="B457" s="141"/>
      <c r="C457" s="141"/>
      <c r="D457" s="141"/>
      <c r="E457" s="142"/>
      <c r="F457" s="141"/>
      <c r="G457" s="141"/>
      <c r="H457" s="141"/>
      <c r="I457" s="141"/>
      <c r="J457" s="141"/>
      <c r="K457" s="141"/>
      <c r="L457" s="141"/>
      <c r="M457" s="143"/>
      <c r="N457" s="144"/>
      <c r="O457" s="141"/>
      <c r="P457" s="145"/>
      <c r="Q457" s="141"/>
      <c r="R457" s="143"/>
      <c r="S457" s="141"/>
      <c r="T457" s="141"/>
      <c r="U457" s="141"/>
    </row>
    <row r="458" ht="12.75" customHeight="1">
      <c r="A458" s="141"/>
      <c r="B458" s="141"/>
      <c r="C458" s="141"/>
      <c r="D458" s="141"/>
      <c r="E458" s="142"/>
      <c r="F458" s="141"/>
      <c r="G458" s="141"/>
      <c r="H458" s="141"/>
      <c r="I458" s="141"/>
      <c r="J458" s="141"/>
      <c r="K458" s="141"/>
      <c r="L458" s="141"/>
      <c r="M458" s="143"/>
      <c r="N458" s="144"/>
      <c r="O458" s="141"/>
      <c r="P458" s="145"/>
      <c r="Q458" s="141"/>
      <c r="R458" s="143"/>
      <c r="S458" s="141"/>
      <c r="T458" s="141"/>
      <c r="U458" s="141"/>
    </row>
    <row r="459" ht="12.75" customHeight="1">
      <c r="A459" s="141"/>
      <c r="B459" s="141"/>
      <c r="C459" s="141"/>
      <c r="D459" s="141"/>
      <c r="E459" s="142"/>
      <c r="F459" s="141"/>
      <c r="G459" s="141"/>
      <c r="H459" s="141"/>
      <c r="I459" s="141"/>
      <c r="J459" s="141"/>
      <c r="K459" s="141"/>
      <c r="L459" s="141"/>
      <c r="M459" s="143"/>
      <c r="N459" s="144"/>
      <c r="O459" s="141"/>
      <c r="P459" s="145"/>
      <c r="Q459" s="141"/>
      <c r="R459" s="143"/>
      <c r="S459" s="141"/>
      <c r="T459" s="141"/>
      <c r="U459" s="141"/>
    </row>
    <row r="460" ht="12.75" customHeight="1">
      <c r="A460" s="141"/>
      <c r="B460" s="141"/>
      <c r="C460" s="141"/>
      <c r="D460" s="141"/>
      <c r="E460" s="142"/>
      <c r="F460" s="141"/>
      <c r="G460" s="141"/>
      <c r="H460" s="141"/>
      <c r="I460" s="141"/>
      <c r="J460" s="141"/>
      <c r="K460" s="141"/>
      <c r="L460" s="141"/>
      <c r="M460" s="143"/>
      <c r="N460" s="144"/>
      <c r="O460" s="141"/>
      <c r="P460" s="145"/>
      <c r="Q460" s="141"/>
      <c r="R460" s="143"/>
      <c r="S460" s="141"/>
      <c r="T460" s="141"/>
      <c r="U460" s="141"/>
    </row>
    <row r="461" ht="12.75" customHeight="1">
      <c r="A461" s="141"/>
      <c r="B461" s="141"/>
      <c r="C461" s="141"/>
      <c r="D461" s="141"/>
      <c r="E461" s="142"/>
      <c r="F461" s="141"/>
      <c r="G461" s="141"/>
      <c r="H461" s="141"/>
      <c r="I461" s="141"/>
      <c r="J461" s="141"/>
      <c r="K461" s="141"/>
      <c r="L461" s="141"/>
      <c r="M461" s="143"/>
      <c r="N461" s="144"/>
      <c r="O461" s="141"/>
      <c r="P461" s="145"/>
      <c r="Q461" s="141"/>
      <c r="R461" s="143"/>
      <c r="S461" s="141"/>
      <c r="T461" s="141"/>
      <c r="U461" s="141"/>
    </row>
    <row r="462" ht="12.75" customHeight="1">
      <c r="A462" s="141"/>
      <c r="B462" s="141"/>
      <c r="C462" s="141"/>
      <c r="D462" s="141"/>
      <c r="E462" s="142"/>
      <c r="F462" s="141"/>
      <c r="G462" s="141"/>
      <c r="H462" s="141"/>
      <c r="I462" s="141"/>
      <c r="J462" s="141"/>
      <c r="K462" s="141"/>
      <c r="L462" s="141"/>
      <c r="M462" s="143"/>
      <c r="N462" s="144"/>
      <c r="O462" s="141"/>
      <c r="P462" s="145"/>
      <c r="Q462" s="141"/>
      <c r="R462" s="143"/>
      <c r="S462" s="141"/>
      <c r="T462" s="141"/>
      <c r="U462" s="141"/>
    </row>
    <row r="463" ht="12.75" customHeight="1">
      <c r="A463" s="141"/>
      <c r="B463" s="141"/>
      <c r="C463" s="141"/>
      <c r="D463" s="141"/>
      <c r="E463" s="142"/>
      <c r="F463" s="141"/>
      <c r="G463" s="141"/>
      <c r="H463" s="141"/>
      <c r="I463" s="141"/>
      <c r="J463" s="141"/>
      <c r="K463" s="141"/>
      <c r="L463" s="141"/>
      <c r="M463" s="143"/>
      <c r="N463" s="144"/>
      <c r="O463" s="141"/>
      <c r="P463" s="145"/>
      <c r="Q463" s="141"/>
      <c r="R463" s="143"/>
      <c r="S463" s="141"/>
      <c r="T463" s="141"/>
      <c r="U463" s="141"/>
    </row>
    <row r="464" ht="12.75" customHeight="1">
      <c r="A464" s="141"/>
      <c r="B464" s="141"/>
      <c r="C464" s="141"/>
      <c r="D464" s="141"/>
      <c r="E464" s="142"/>
      <c r="F464" s="141"/>
      <c r="G464" s="141"/>
      <c r="H464" s="141"/>
      <c r="I464" s="141"/>
      <c r="J464" s="141"/>
      <c r="K464" s="141"/>
      <c r="L464" s="141"/>
      <c r="M464" s="143"/>
      <c r="N464" s="144"/>
      <c r="O464" s="141"/>
      <c r="P464" s="145"/>
      <c r="Q464" s="141"/>
      <c r="R464" s="143"/>
      <c r="S464" s="141"/>
      <c r="T464" s="141"/>
      <c r="U464" s="141"/>
    </row>
    <row r="465" ht="12.75" customHeight="1">
      <c r="A465" s="141"/>
      <c r="B465" s="141"/>
      <c r="C465" s="141"/>
      <c r="D465" s="141"/>
      <c r="E465" s="142"/>
      <c r="F465" s="141"/>
      <c r="G465" s="141"/>
      <c r="H465" s="141"/>
      <c r="I465" s="141"/>
      <c r="J465" s="141"/>
      <c r="K465" s="141"/>
      <c r="L465" s="141"/>
      <c r="M465" s="143"/>
      <c r="N465" s="144"/>
      <c r="O465" s="141"/>
      <c r="P465" s="145"/>
      <c r="Q465" s="141"/>
      <c r="R465" s="143"/>
      <c r="S465" s="141"/>
      <c r="T465" s="141"/>
      <c r="U465" s="141"/>
    </row>
    <row r="466" ht="12.75" customHeight="1">
      <c r="A466" s="141"/>
      <c r="B466" s="141"/>
      <c r="C466" s="141"/>
      <c r="D466" s="141"/>
      <c r="E466" s="142"/>
      <c r="F466" s="141"/>
      <c r="G466" s="141"/>
      <c r="H466" s="141"/>
      <c r="I466" s="141"/>
      <c r="J466" s="141"/>
      <c r="K466" s="141"/>
      <c r="L466" s="141"/>
      <c r="M466" s="143"/>
      <c r="N466" s="144"/>
      <c r="O466" s="141"/>
      <c r="P466" s="145"/>
      <c r="Q466" s="141"/>
      <c r="R466" s="143"/>
      <c r="S466" s="141"/>
      <c r="T466" s="141"/>
      <c r="U466" s="141"/>
    </row>
    <row r="467" ht="12.75" customHeight="1">
      <c r="A467" s="141"/>
      <c r="B467" s="141"/>
      <c r="C467" s="141"/>
      <c r="D467" s="141"/>
      <c r="E467" s="142"/>
      <c r="F467" s="141"/>
      <c r="G467" s="141"/>
      <c r="H467" s="141"/>
      <c r="I467" s="141"/>
      <c r="J467" s="141"/>
      <c r="K467" s="141"/>
      <c r="L467" s="141"/>
      <c r="M467" s="143"/>
      <c r="N467" s="144"/>
      <c r="O467" s="141"/>
      <c r="P467" s="145"/>
      <c r="Q467" s="141"/>
      <c r="R467" s="143"/>
      <c r="S467" s="141"/>
      <c r="T467" s="141"/>
      <c r="U467" s="141"/>
    </row>
    <row r="468" ht="12.75" customHeight="1">
      <c r="A468" s="141"/>
      <c r="B468" s="141"/>
      <c r="C468" s="141"/>
      <c r="D468" s="141"/>
      <c r="E468" s="142"/>
      <c r="F468" s="141"/>
      <c r="G468" s="141"/>
      <c r="H468" s="141"/>
      <c r="I468" s="141"/>
      <c r="J468" s="141"/>
      <c r="K468" s="141"/>
      <c r="L468" s="141"/>
      <c r="M468" s="143"/>
      <c r="N468" s="144"/>
      <c r="O468" s="141"/>
      <c r="P468" s="145"/>
      <c r="Q468" s="141"/>
      <c r="R468" s="143"/>
      <c r="S468" s="141"/>
      <c r="T468" s="141"/>
      <c r="U468" s="141"/>
    </row>
    <row r="469" ht="12.75" customHeight="1">
      <c r="A469" s="141"/>
      <c r="B469" s="141"/>
      <c r="C469" s="141"/>
      <c r="D469" s="141"/>
      <c r="E469" s="142"/>
      <c r="F469" s="141"/>
      <c r="G469" s="141"/>
      <c r="H469" s="141"/>
      <c r="I469" s="141"/>
      <c r="J469" s="141"/>
      <c r="K469" s="141"/>
      <c r="L469" s="141"/>
      <c r="M469" s="143"/>
      <c r="N469" s="144"/>
      <c r="O469" s="141"/>
      <c r="P469" s="145"/>
      <c r="Q469" s="141"/>
      <c r="R469" s="143"/>
      <c r="S469" s="141"/>
      <c r="T469" s="141"/>
      <c r="U469" s="141"/>
    </row>
    <row r="470" ht="12.75" customHeight="1">
      <c r="A470" s="141"/>
      <c r="B470" s="141"/>
      <c r="C470" s="141"/>
      <c r="D470" s="141"/>
      <c r="E470" s="142"/>
      <c r="F470" s="141"/>
      <c r="G470" s="141"/>
      <c r="H470" s="141"/>
      <c r="I470" s="141"/>
      <c r="J470" s="141"/>
      <c r="K470" s="141"/>
      <c r="L470" s="141"/>
      <c r="M470" s="143"/>
      <c r="N470" s="144"/>
      <c r="O470" s="141"/>
      <c r="P470" s="145"/>
      <c r="Q470" s="141"/>
      <c r="R470" s="143"/>
      <c r="S470" s="141"/>
      <c r="T470" s="141"/>
      <c r="U470" s="141"/>
    </row>
    <row r="471" ht="12.75" customHeight="1">
      <c r="A471" s="141"/>
      <c r="B471" s="141"/>
      <c r="C471" s="141"/>
      <c r="D471" s="141"/>
      <c r="E471" s="142"/>
      <c r="F471" s="141"/>
      <c r="G471" s="141"/>
      <c r="H471" s="141"/>
      <c r="I471" s="141"/>
      <c r="J471" s="141"/>
      <c r="K471" s="141"/>
      <c r="L471" s="141"/>
      <c r="M471" s="143"/>
      <c r="N471" s="144"/>
      <c r="O471" s="141"/>
      <c r="P471" s="145"/>
      <c r="Q471" s="141"/>
      <c r="R471" s="143"/>
      <c r="S471" s="141"/>
      <c r="T471" s="141"/>
      <c r="U471" s="141"/>
    </row>
    <row r="472" ht="12.75" customHeight="1">
      <c r="A472" s="141"/>
      <c r="B472" s="141"/>
      <c r="C472" s="141"/>
      <c r="D472" s="141"/>
      <c r="E472" s="142"/>
      <c r="F472" s="141"/>
      <c r="G472" s="141"/>
      <c r="H472" s="141"/>
      <c r="I472" s="141"/>
      <c r="J472" s="141"/>
      <c r="K472" s="141"/>
      <c r="L472" s="141"/>
      <c r="M472" s="143"/>
      <c r="N472" s="144"/>
      <c r="O472" s="141"/>
      <c r="P472" s="145"/>
      <c r="Q472" s="141"/>
      <c r="R472" s="143"/>
      <c r="S472" s="141"/>
      <c r="T472" s="141"/>
      <c r="U472" s="141"/>
    </row>
    <row r="473" ht="12.75" customHeight="1">
      <c r="A473" s="141"/>
      <c r="B473" s="141"/>
      <c r="C473" s="141"/>
      <c r="D473" s="141"/>
      <c r="E473" s="142"/>
      <c r="F473" s="141"/>
      <c r="G473" s="141"/>
      <c r="H473" s="141"/>
      <c r="I473" s="141"/>
      <c r="J473" s="141"/>
      <c r="K473" s="141"/>
      <c r="L473" s="141"/>
      <c r="M473" s="143"/>
      <c r="N473" s="144"/>
      <c r="O473" s="141"/>
      <c r="P473" s="145"/>
      <c r="Q473" s="141"/>
      <c r="R473" s="143"/>
      <c r="S473" s="141"/>
      <c r="T473" s="141"/>
      <c r="U473" s="141"/>
    </row>
    <row r="474" ht="12.75" customHeight="1">
      <c r="A474" s="141"/>
      <c r="B474" s="141"/>
      <c r="C474" s="141"/>
      <c r="D474" s="141"/>
      <c r="E474" s="142"/>
      <c r="F474" s="141"/>
      <c r="G474" s="141"/>
      <c r="H474" s="141"/>
      <c r="I474" s="141"/>
      <c r="J474" s="141"/>
      <c r="K474" s="141"/>
      <c r="L474" s="141"/>
      <c r="M474" s="143"/>
      <c r="N474" s="144"/>
      <c r="O474" s="141"/>
      <c r="P474" s="145"/>
      <c r="Q474" s="141"/>
      <c r="R474" s="143"/>
      <c r="S474" s="141"/>
      <c r="T474" s="141"/>
      <c r="U474" s="141"/>
    </row>
    <row r="475" ht="12.75" customHeight="1">
      <c r="A475" s="141"/>
      <c r="B475" s="141"/>
      <c r="C475" s="141"/>
      <c r="D475" s="141"/>
      <c r="E475" s="142"/>
      <c r="F475" s="141"/>
      <c r="G475" s="141"/>
      <c r="H475" s="141"/>
      <c r="I475" s="141"/>
      <c r="J475" s="141"/>
      <c r="K475" s="141"/>
      <c r="L475" s="141"/>
      <c r="M475" s="143"/>
      <c r="N475" s="144"/>
      <c r="O475" s="141"/>
      <c r="P475" s="145"/>
      <c r="Q475" s="141"/>
      <c r="R475" s="143"/>
      <c r="S475" s="141"/>
      <c r="T475" s="141"/>
      <c r="U475" s="141"/>
    </row>
    <row r="476" ht="12.75" customHeight="1">
      <c r="A476" s="141"/>
      <c r="B476" s="141"/>
      <c r="C476" s="141"/>
      <c r="D476" s="141"/>
      <c r="E476" s="142"/>
      <c r="F476" s="141"/>
      <c r="G476" s="141"/>
      <c r="H476" s="141"/>
      <c r="I476" s="141"/>
      <c r="J476" s="141"/>
      <c r="K476" s="141"/>
      <c r="L476" s="141"/>
      <c r="M476" s="143"/>
      <c r="N476" s="144"/>
      <c r="O476" s="141"/>
      <c r="P476" s="145"/>
      <c r="Q476" s="141"/>
      <c r="R476" s="143"/>
      <c r="S476" s="141"/>
      <c r="T476" s="141"/>
      <c r="U476" s="141"/>
    </row>
    <row r="477" ht="12.75" customHeight="1">
      <c r="A477" s="141"/>
      <c r="B477" s="141"/>
      <c r="C477" s="141"/>
      <c r="D477" s="141"/>
      <c r="E477" s="142"/>
      <c r="F477" s="141"/>
      <c r="G477" s="141"/>
      <c r="H477" s="141"/>
      <c r="I477" s="141"/>
      <c r="J477" s="141"/>
      <c r="K477" s="141"/>
      <c r="L477" s="141"/>
      <c r="M477" s="143"/>
      <c r="N477" s="144"/>
      <c r="O477" s="141"/>
      <c r="P477" s="145"/>
      <c r="Q477" s="141"/>
      <c r="R477" s="143"/>
      <c r="S477" s="141"/>
      <c r="T477" s="141"/>
      <c r="U477" s="141"/>
    </row>
    <row r="478" ht="12.75" customHeight="1">
      <c r="A478" s="141"/>
      <c r="B478" s="141"/>
      <c r="C478" s="141"/>
      <c r="D478" s="141"/>
      <c r="E478" s="142"/>
      <c r="F478" s="141"/>
      <c r="G478" s="141"/>
      <c r="H478" s="141"/>
      <c r="I478" s="141"/>
      <c r="J478" s="141"/>
      <c r="K478" s="141"/>
      <c r="L478" s="141"/>
      <c r="M478" s="143"/>
      <c r="N478" s="144"/>
      <c r="O478" s="141"/>
      <c r="P478" s="145"/>
      <c r="Q478" s="141"/>
      <c r="R478" s="143"/>
      <c r="S478" s="141"/>
      <c r="T478" s="141"/>
      <c r="U478" s="141"/>
    </row>
    <row r="479" ht="12.75" customHeight="1">
      <c r="A479" s="141"/>
      <c r="B479" s="141"/>
      <c r="C479" s="141"/>
      <c r="D479" s="141"/>
      <c r="E479" s="142"/>
      <c r="F479" s="141"/>
      <c r="G479" s="141"/>
      <c r="H479" s="141"/>
      <c r="I479" s="141"/>
      <c r="J479" s="141"/>
      <c r="K479" s="141"/>
      <c r="L479" s="141"/>
      <c r="M479" s="143"/>
      <c r="N479" s="144"/>
      <c r="O479" s="141"/>
      <c r="P479" s="145"/>
      <c r="Q479" s="141"/>
      <c r="R479" s="143"/>
      <c r="S479" s="141"/>
      <c r="T479" s="141"/>
      <c r="U479" s="141"/>
    </row>
    <row r="480" ht="12.75" customHeight="1">
      <c r="A480" s="141"/>
      <c r="B480" s="141"/>
      <c r="C480" s="141"/>
      <c r="D480" s="141"/>
      <c r="E480" s="142"/>
      <c r="F480" s="141"/>
      <c r="G480" s="141"/>
      <c r="H480" s="141"/>
      <c r="I480" s="141"/>
      <c r="J480" s="141"/>
      <c r="K480" s="141"/>
      <c r="L480" s="141"/>
      <c r="M480" s="143"/>
      <c r="N480" s="144"/>
      <c r="O480" s="141"/>
      <c r="P480" s="145"/>
      <c r="Q480" s="141"/>
      <c r="R480" s="143"/>
      <c r="S480" s="141"/>
      <c r="T480" s="141"/>
      <c r="U480" s="141"/>
    </row>
    <row r="481" ht="12.75" customHeight="1">
      <c r="A481" s="141"/>
      <c r="B481" s="141"/>
      <c r="C481" s="141"/>
      <c r="D481" s="141"/>
      <c r="E481" s="142"/>
      <c r="F481" s="141"/>
      <c r="G481" s="141"/>
      <c r="H481" s="141"/>
      <c r="I481" s="141"/>
      <c r="J481" s="141"/>
      <c r="K481" s="141"/>
      <c r="L481" s="141"/>
      <c r="M481" s="143"/>
      <c r="N481" s="144"/>
      <c r="O481" s="141"/>
      <c r="P481" s="145"/>
      <c r="Q481" s="141"/>
      <c r="R481" s="143"/>
      <c r="S481" s="141"/>
      <c r="T481" s="141"/>
      <c r="U481" s="141"/>
    </row>
    <row r="482" ht="12.75" customHeight="1">
      <c r="A482" s="141"/>
      <c r="B482" s="141"/>
      <c r="C482" s="141"/>
      <c r="D482" s="141"/>
      <c r="E482" s="142"/>
      <c r="F482" s="141"/>
      <c r="G482" s="141"/>
      <c r="H482" s="141"/>
      <c r="I482" s="141"/>
      <c r="J482" s="141"/>
      <c r="K482" s="141"/>
      <c r="L482" s="141"/>
      <c r="M482" s="143"/>
      <c r="N482" s="144"/>
      <c r="O482" s="141"/>
      <c r="P482" s="145"/>
      <c r="Q482" s="141"/>
      <c r="R482" s="143"/>
      <c r="S482" s="141"/>
      <c r="T482" s="141"/>
      <c r="U482" s="141"/>
    </row>
    <row r="483" ht="12.75" customHeight="1">
      <c r="A483" s="141"/>
      <c r="B483" s="141"/>
      <c r="C483" s="141"/>
      <c r="D483" s="141"/>
      <c r="E483" s="142"/>
      <c r="F483" s="141"/>
      <c r="G483" s="141"/>
      <c r="H483" s="141"/>
      <c r="I483" s="141"/>
      <c r="J483" s="141"/>
      <c r="K483" s="141"/>
      <c r="L483" s="141"/>
      <c r="M483" s="143"/>
      <c r="N483" s="144"/>
      <c r="O483" s="141"/>
      <c r="P483" s="145"/>
      <c r="Q483" s="141"/>
      <c r="R483" s="143"/>
      <c r="S483" s="141"/>
      <c r="T483" s="141"/>
      <c r="U483" s="141"/>
    </row>
    <row r="484" ht="12.75" customHeight="1">
      <c r="A484" s="141"/>
      <c r="B484" s="141"/>
      <c r="C484" s="141"/>
      <c r="D484" s="141"/>
      <c r="E484" s="142"/>
      <c r="F484" s="141"/>
      <c r="G484" s="141"/>
      <c r="H484" s="141"/>
      <c r="I484" s="141"/>
      <c r="J484" s="141"/>
      <c r="K484" s="141"/>
      <c r="L484" s="141"/>
      <c r="M484" s="143"/>
      <c r="N484" s="144"/>
      <c r="O484" s="141"/>
      <c r="P484" s="145"/>
      <c r="Q484" s="141"/>
      <c r="R484" s="143"/>
      <c r="S484" s="141"/>
      <c r="T484" s="141"/>
      <c r="U484" s="141"/>
    </row>
    <row r="485" ht="12.75" customHeight="1">
      <c r="A485" s="141"/>
      <c r="B485" s="141"/>
      <c r="C485" s="141"/>
      <c r="D485" s="141"/>
      <c r="E485" s="142"/>
      <c r="F485" s="141"/>
      <c r="G485" s="141"/>
      <c r="H485" s="141"/>
      <c r="I485" s="141"/>
      <c r="J485" s="141"/>
      <c r="K485" s="141"/>
      <c r="L485" s="141"/>
      <c r="M485" s="143"/>
      <c r="N485" s="144"/>
      <c r="O485" s="141"/>
      <c r="P485" s="145"/>
      <c r="Q485" s="141"/>
      <c r="R485" s="143"/>
      <c r="S485" s="141"/>
      <c r="T485" s="141"/>
      <c r="U485" s="141"/>
    </row>
    <row r="486" ht="12.75" customHeight="1">
      <c r="A486" s="141"/>
      <c r="B486" s="141"/>
      <c r="C486" s="141"/>
      <c r="D486" s="141"/>
      <c r="E486" s="142"/>
      <c r="F486" s="141"/>
      <c r="G486" s="141"/>
      <c r="H486" s="141"/>
      <c r="I486" s="141"/>
      <c r="J486" s="141"/>
      <c r="K486" s="141"/>
      <c r="L486" s="141"/>
      <c r="M486" s="143"/>
      <c r="N486" s="144"/>
      <c r="O486" s="141"/>
      <c r="P486" s="145"/>
      <c r="Q486" s="141"/>
      <c r="R486" s="143"/>
      <c r="S486" s="141"/>
      <c r="T486" s="141"/>
      <c r="U486" s="141"/>
    </row>
    <row r="487" ht="12.75" customHeight="1">
      <c r="A487" s="141"/>
      <c r="B487" s="141"/>
      <c r="C487" s="141"/>
      <c r="D487" s="141"/>
      <c r="E487" s="142"/>
      <c r="F487" s="141"/>
      <c r="G487" s="141"/>
      <c r="H487" s="141"/>
      <c r="I487" s="141"/>
      <c r="J487" s="141"/>
      <c r="K487" s="141"/>
      <c r="L487" s="141"/>
      <c r="M487" s="143"/>
      <c r="N487" s="144"/>
      <c r="O487" s="141"/>
      <c r="P487" s="145"/>
      <c r="Q487" s="141"/>
      <c r="R487" s="143"/>
      <c r="S487" s="141"/>
      <c r="T487" s="141"/>
      <c r="U487" s="141"/>
    </row>
    <row r="488" ht="12.75" customHeight="1">
      <c r="A488" s="141"/>
      <c r="B488" s="141"/>
      <c r="C488" s="141"/>
      <c r="D488" s="141"/>
      <c r="E488" s="142"/>
      <c r="F488" s="141"/>
      <c r="G488" s="141"/>
      <c r="H488" s="141"/>
      <c r="I488" s="141"/>
      <c r="J488" s="141"/>
      <c r="K488" s="141"/>
      <c r="L488" s="141"/>
      <c r="M488" s="143"/>
      <c r="N488" s="144"/>
      <c r="O488" s="141"/>
      <c r="P488" s="145"/>
      <c r="Q488" s="141"/>
      <c r="R488" s="143"/>
      <c r="S488" s="141"/>
      <c r="T488" s="141"/>
      <c r="U488" s="141"/>
    </row>
    <row r="489" ht="12.75" customHeight="1">
      <c r="A489" s="141"/>
      <c r="B489" s="141"/>
      <c r="C489" s="141"/>
      <c r="D489" s="141"/>
      <c r="E489" s="142"/>
      <c r="F489" s="141"/>
      <c r="G489" s="141"/>
      <c r="H489" s="141"/>
      <c r="I489" s="141"/>
      <c r="J489" s="141"/>
      <c r="K489" s="141"/>
      <c r="L489" s="141"/>
      <c r="M489" s="143"/>
      <c r="N489" s="144"/>
      <c r="O489" s="141"/>
      <c r="P489" s="145"/>
      <c r="Q489" s="141"/>
      <c r="R489" s="143"/>
      <c r="S489" s="141"/>
      <c r="T489" s="141"/>
      <c r="U489" s="141"/>
    </row>
    <row r="490" ht="12.75" customHeight="1">
      <c r="A490" s="141"/>
      <c r="B490" s="141"/>
      <c r="C490" s="141"/>
      <c r="D490" s="141"/>
      <c r="E490" s="142"/>
      <c r="F490" s="141"/>
      <c r="G490" s="141"/>
      <c r="H490" s="141"/>
      <c r="I490" s="141"/>
      <c r="J490" s="141"/>
      <c r="K490" s="141"/>
      <c r="L490" s="141"/>
      <c r="M490" s="143"/>
      <c r="N490" s="144"/>
      <c r="O490" s="141"/>
      <c r="P490" s="145"/>
      <c r="Q490" s="141"/>
      <c r="R490" s="143"/>
      <c r="S490" s="141"/>
      <c r="T490" s="141"/>
      <c r="U490" s="141"/>
    </row>
    <row r="491" ht="12.75" customHeight="1">
      <c r="A491" s="141"/>
      <c r="B491" s="141"/>
      <c r="C491" s="141"/>
      <c r="D491" s="141"/>
      <c r="E491" s="142"/>
      <c r="F491" s="141"/>
      <c r="G491" s="141"/>
      <c r="H491" s="141"/>
      <c r="I491" s="141"/>
      <c r="J491" s="141"/>
      <c r="K491" s="141"/>
      <c r="L491" s="141"/>
      <c r="M491" s="143"/>
      <c r="N491" s="144"/>
      <c r="O491" s="141"/>
      <c r="P491" s="145"/>
      <c r="Q491" s="141"/>
      <c r="R491" s="143"/>
      <c r="S491" s="141"/>
      <c r="T491" s="141"/>
      <c r="U491" s="141"/>
    </row>
    <row r="492" ht="12.75" customHeight="1">
      <c r="A492" s="141"/>
      <c r="B492" s="141"/>
      <c r="C492" s="141"/>
      <c r="D492" s="141"/>
      <c r="E492" s="142"/>
      <c r="F492" s="141"/>
      <c r="G492" s="141"/>
      <c r="H492" s="141"/>
      <c r="I492" s="141"/>
      <c r="J492" s="141"/>
      <c r="K492" s="141"/>
      <c r="L492" s="141"/>
      <c r="M492" s="143"/>
      <c r="N492" s="144"/>
      <c r="O492" s="141"/>
      <c r="P492" s="145"/>
      <c r="Q492" s="141"/>
      <c r="R492" s="143"/>
      <c r="S492" s="141"/>
      <c r="T492" s="141"/>
      <c r="U492" s="141"/>
    </row>
    <row r="493" ht="12.75" customHeight="1">
      <c r="A493" s="141"/>
      <c r="B493" s="141"/>
      <c r="C493" s="141"/>
      <c r="D493" s="141"/>
      <c r="E493" s="142"/>
      <c r="F493" s="141"/>
      <c r="G493" s="141"/>
      <c r="H493" s="141"/>
      <c r="I493" s="141"/>
      <c r="J493" s="141"/>
      <c r="K493" s="141"/>
      <c r="L493" s="141"/>
      <c r="M493" s="143"/>
      <c r="N493" s="144"/>
      <c r="O493" s="141"/>
      <c r="P493" s="145"/>
      <c r="Q493" s="141"/>
      <c r="R493" s="143"/>
      <c r="S493" s="141"/>
      <c r="T493" s="141"/>
      <c r="U493" s="141"/>
    </row>
    <row r="494" ht="12.75" customHeight="1">
      <c r="A494" s="141"/>
      <c r="B494" s="141"/>
      <c r="C494" s="141"/>
      <c r="D494" s="141"/>
      <c r="E494" s="142"/>
      <c r="F494" s="141"/>
      <c r="G494" s="141"/>
      <c r="H494" s="141"/>
      <c r="I494" s="141"/>
      <c r="J494" s="141"/>
      <c r="K494" s="141"/>
      <c r="L494" s="141"/>
      <c r="M494" s="143"/>
      <c r="N494" s="144"/>
      <c r="O494" s="141"/>
      <c r="P494" s="145"/>
      <c r="Q494" s="141"/>
      <c r="R494" s="143"/>
      <c r="S494" s="141"/>
      <c r="T494" s="141"/>
      <c r="U494" s="141"/>
    </row>
    <row r="495" ht="12.75" customHeight="1">
      <c r="A495" s="141"/>
      <c r="B495" s="141"/>
      <c r="C495" s="141"/>
      <c r="D495" s="141"/>
      <c r="E495" s="142"/>
      <c r="F495" s="141"/>
      <c r="G495" s="141"/>
      <c r="H495" s="141"/>
      <c r="I495" s="141"/>
      <c r="J495" s="141"/>
      <c r="K495" s="141"/>
      <c r="L495" s="141"/>
      <c r="M495" s="143"/>
      <c r="N495" s="144"/>
      <c r="O495" s="141"/>
      <c r="P495" s="145"/>
      <c r="Q495" s="141"/>
      <c r="R495" s="143"/>
      <c r="S495" s="141"/>
      <c r="T495" s="141"/>
      <c r="U495" s="141"/>
    </row>
    <row r="496" ht="12.75" customHeight="1">
      <c r="A496" s="141"/>
      <c r="B496" s="141"/>
      <c r="C496" s="141"/>
      <c r="D496" s="141"/>
      <c r="E496" s="142"/>
      <c r="F496" s="141"/>
      <c r="G496" s="141"/>
      <c r="H496" s="141"/>
      <c r="I496" s="141"/>
      <c r="J496" s="141"/>
      <c r="K496" s="141"/>
      <c r="L496" s="141"/>
      <c r="M496" s="143"/>
      <c r="N496" s="144"/>
      <c r="O496" s="141"/>
      <c r="P496" s="145"/>
      <c r="Q496" s="141"/>
      <c r="R496" s="143"/>
      <c r="S496" s="141"/>
      <c r="T496" s="141"/>
      <c r="U496" s="141"/>
    </row>
    <row r="497" ht="12.75" customHeight="1">
      <c r="A497" s="141"/>
      <c r="B497" s="141"/>
      <c r="C497" s="141"/>
      <c r="D497" s="141"/>
      <c r="E497" s="142"/>
      <c r="F497" s="141"/>
      <c r="G497" s="141"/>
      <c r="H497" s="141"/>
      <c r="I497" s="141"/>
      <c r="J497" s="141"/>
      <c r="K497" s="141"/>
      <c r="L497" s="141"/>
      <c r="M497" s="143"/>
      <c r="N497" s="144"/>
      <c r="O497" s="141"/>
      <c r="P497" s="145"/>
      <c r="Q497" s="141"/>
      <c r="R497" s="143"/>
      <c r="S497" s="141"/>
      <c r="T497" s="141"/>
      <c r="U497" s="141"/>
    </row>
    <row r="498" ht="12.75" customHeight="1">
      <c r="A498" s="141"/>
      <c r="B498" s="141"/>
      <c r="C498" s="141"/>
      <c r="D498" s="141"/>
      <c r="E498" s="142"/>
      <c r="F498" s="141"/>
      <c r="G498" s="141"/>
      <c r="H498" s="141"/>
      <c r="I498" s="141"/>
      <c r="J498" s="141"/>
      <c r="K498" s="141"/>
      <c r="L498" s="141"/>
      <c r="M498" s="143"/>
      <c r="N498" s="144"/>
      <c r="O498" s="141"/>
      <c r="P498" s="145"/>
      <c r="Q498" s="141"/>
      <c r="R498" s="143"/>
      <c r="S498" s="141"/>
      <c r="T498" s="141"/>
      <c r="U498" s="141"/>
    </row>
    <row r="499" ht="12.75" customHeight="1">
      <c r="A499" s="141"/>
      <c r="B499" s="141"/>
      <c r="C499" s="141"/>
      <c r="D499" s="141"/>
      <c r="E499" s="142"/>
      <c r="F499" s="141"/>
      <c r="G499" s="141"/>
      <c r="H499" s="141"/>
      <c r="I499" s="141"/>
      <c r="J499" s="141"/>
      <c r="K499" s="141"/>
      <c r="L499" s="141"/>
      <c r="M499" s="143"/>
      <c r="N499" s="144"/>
      <c r="O499" s="141"/>
      <c r="P499" s="145"/>
      <c r="Q499" s="141"/>
      <c r="R499" s="143"/>
      <c r="S499" s="141"/>
      <c r="T499" s="141"/>
      <c r="U499" s="141"/>
    </row>
    <row r="500" ht="12.75" customHeight="1">
      <c r="A500" s="141"/>
      <c r="B500" s="141"/>
      <c r="C500" s="141"/>
      <c r="D500" s="141"/>
      <c r="E500" s="142"/>
      <c r="F500" s="141"/>
      <c r="G500" s="141"/>
      <c r="H500" s="141"/>
      <c r="I500" s="141"/>
      <c r="J500" s="141"/>
      <c r="K500" s="141"/>
      <c r="L500" s="141"/>
      <c r="M500" s="143"/>
      <c r="N500" s="144"/>
      <c r="O500" s="141"/>
      <c r="P500" s="145"/>
      <c r="Q500" s="141"/>
      <c r="R500" s="143"/>
      <c r="S500" s="141"/>
      <c r="T500" s="141"/>
      <c r="U500" s="141"/>
    </row>
    <row r="501" ht="12.75" customHeight="1">
      <c r="A501" s="141"/>
      <c r="B501" s="141"/>
      <c r="C501" s="141"/>
      <c r="D501" s="141"/>
      <c r="E501" s="142"/>
      <c r="F501" s="141"/>
      <c r="G501" s="141"/>
      <c r="H501" s="141"/>
      <c r="I501" s="141"/>
      <c r="J501" s="141"/>
      <c r="K501" s="141"/>
      <c r="L501" s="141"/>
      <c r="M501" s="143"/>
      <c r="N501" s="144"/>
      <c r="O501" s="141"/>
      <c r="P501" s="145"/>
      <c r="Q501" s="141"/>
      <c r="R501" s="143"/>
      <c r="S501" s="141"/>
      <c r="T501" s="141"/>
      <c r="U501" s="141"/>
    </row>
    <row r="502" ht="12.75" customHeight="1">
      <c r="A502" s="141"/>
      <c r="B502" s="141"/>
      <c r="C502" s="141"/>
      <c r="D502" s="141"/>
      <c r="E502" s="142"/>
      <c r="F502" s="141"/>
      <c r="G502" s="141"/>
      <c r="H502" s="141"/>
      <c r="I502" s="141"/>
      <c r="J502" s="141"/>
      <c r="K502" s="141"/>
      <c r="L502" s="141"/>
      <c r="M502" s="143"/>
      <c r="N502" s="144"/>
      <c r="O502" s="141"/>
      <c r="P502" s="145"/>
      <c r="Q502" s="141"/>
      <c r="R502" s="143"/>
      <c r="S502" s="141"/>
      <c r="T502" s="141"/>
      <c r="U502" s="141"/>
    </row>
    <row r="503" ht="12.75" customHeight="1">
      <c r="A503" s="141"/>
      <c r="B503" s="141"/>
      <c r="C503" s="141"/>
      <c r="D503" s="141"/>
      <c r="E503" s="142"/>
      <c r="F503" s="141"/>
      <c r="G503" s="141"/>
      <c r="H503" s="141"/>
      <c r="I503" s="141"/>
      <c r="J503" s="141"/>
      <c r="K503" s="141"/>
      <c r="L503" s="141"/>
      <c r="M503" s="143"/>
      <c r="N503" s="144"/>
      <c r="O503" s="141"/>
      <c r="P503" s="145"/>
      <c r="Q503" s="141"/>
      <c r="R503" s="143"/>
      <c r="S503" s="141"/>
      <c r="T503" s="141"/>
      <c r="U503" s="141"/>
    </row>
    <row r="504" ht="12.75" customHeight="1">
      <c r="A504" s="141"/>
      <c r="B504" s="141"/>
      <c r="C504" s="141"/>
      <c r="D504" s="141"/>
      <c r="E504" s="142"/>
      <c r="F504" s="141"/>
      <c r="G504" s="141"/>
      <c r="H504" s="141"/>
      <c r="I504" s="141"/>
      <c r="J504" s="141"/>
      <c r="K504" s="141"/>
      <c r="L504" s="141"/>
      <c r="M504" s="143"/>
      <c r="N504" s="144"/>
      <c r="O504" s="141"/>
      <c r="P504" s="145"/>
      <c r="Q504" s="141"/>
      <c r="R504" s="143"/>
      <c r="S504" s="141"/>
      <c r="T504" s="141"/>
      <c r="U504" s="141"/>
    </row>
    <row r="505" ht="12.75" customHeight="1">
      <c r="A505" s="141"/>
      <c r="B505" s="141"/>
      <c r="C505" s="141"/>
      <c r="D505" s="141"/>
      <c r="E505" s="142"/>
      <c r="F505" s="141"/>
      <c r="G505" s="141"/>
      <c r="H505" s="141"/>
      <c r="I505" s="141"/>
      <c r="J505" s="141"/>
      <c r="K505" s="141"/>
      <c r="L505" s="141"/>
      <c r="M505" s="143"/>
      <c r="N505" s="144"/>
      <c r="O505" s="141"/>
      <c r="P505" s="145"/>
      <c r="Q505" s="141"/>
      <c r="R505" s="143"/>
      <c r="S505" s="141"/>
      <c r="T505" s="141"/>
      <c r="U505" s="141"/>
    </row>
    <row r="506" ht="12.75" customHeight="1">
      <c r="A506" s="141"/>
      <c r="B506" s="141"/>
      <c r="C506" s="141"/>
      <c r="D506" s="141"/>
      <c r="E506" s="142"/>
      <c r="F506" s="141"/>
      <c r="G506" s="141"/>
      <c r="H506" s="141"/>
      <c r="I506" s="141"/>
      <c r="J506" s="141"/>
      <c r="K506" s="141"/>
      <c r="L506" s="141"/>
      <c r="M506" s="143"/>
      <c r="N506" s="144"/>
      <c r="O506" s="141"/>
      <c r="P506" s="145"/>
      <c r="Q506" s="141"/>
      <c r="R506" s="143"/>
      <c r="S506" s="141"/>
      <c r="T506" s="141"/>
      <c r="U506" s="141"/>
    </row>
    <row r="507" ht="12.75" customHeight="1">
      <c r="A507" s="141"/>
      <c r="B507" s="141"/>
      <c r="C507" s="141"/>
      <c r="D507" s="141"/>
      <c r="E507" s="142"/>
      <c r="F507" s="141"/>
      <c r="G507" s="141"/>
      <c r="H507" s="141"/>
      <c r="I507" s="141"/>
      <c r="J507" s="141"/>
      <c r="K507" s="141"/>
      <c r="L507" s="141"/>
      <c r="M507" s="143"/>
      <c r="N507" s="144"/>
      <c r="O507" s="141"/>
      <c r="P507" s="145"/>
      <c r="Q507" s="141"/>
      <c r="R507" s="143"/>
      <c r="S507" s="141"/>
      <c r="T507" s="141"/>
      <c r="U507" s="141"/>
    </row>
    <row r="508" ht="12.75" customHeight="1">
      <c r="A508" s="141"/>
      <c r="B508" s="141"/>
      <c r="C508" s="141"/>
      <c r="D508" s="141"/>
      <c r="E508" s="142"/>
      <c r="F508" s="141"/>
      <c r="G508" s="141"/>
      <c r="H508" s="141"/>
      <c r="I508" s="141"/>
      <c r="J508" s="141"/>
      <c r="K508" s="141"/>
      <c r="L508" s="141"/>
      <c r="M508" s="143"/>
      <c r="N508" s="144"/>
      <c r="O508" s="141"/>
      <c r="P508" s="145"/>
      <c r="Q508" s="141"/>
      <c r="R508" s="143"/>
      <c r="S508" s="141"/>
      <c r="T508" s="141"/>
      <c r="U508" s="141"/>
    </row>
    <row r="509" ht="12.75" customHeight="1">
      <c r="A509" s="141"/>
      <c r="B509" s="141"/>
      <c r="C509" s="141"/>
      <c r="D509" s="141"/>
      <c r="E509" s="142"/>
      <c r="F509" s="141"/>
      <c r="G509" s="141"/>
      <c r="H509" s="141"/>
      <c r="I509" s="141"/>
      <c r="J509" s="141"/>
      <c r="K509" s="141"/>
      <c r="L509" s="141"/>
      <c r="M509" s="143"/>
      <c r="N509" s="144"/>
      <c r="O509" s="141"/>
      <c r="P509" s="145"/>
      <c r="Q509" s="141"/>
      <c r="R509" s="143"/>
      <c r="S509" s="141"/>
      <c r="T509" s="141"/>
      <c r="U509" s="141"/>
    </row>
    <row r="510" ht="12.75" customHeight="1">
      <c r="A510" s="141"/>
      <c r="B510" s="141"/>
      <c r="C510" s="141"/>
      <c r="D510" s="141"/>
      <c r="E510" s="142"/>
      <c r="F510" s="141"/>
      <c r="G510" s="141"/>
      <c r="H510" s="141"/>
      <c r="I510" s="141"/>
      <c r="J510" s="141"/>
      <c r="K510" s="141"/>
      <c r="L510" s="141"/>
      <c r="M510" s="143"/>
      <c r="N510" s="144"/>
      <c r="O510" s="141"/>
      <c r="P510" s="145"/>
      <c r="Q510" s="141"/>
      <c r="R510" s="143"/>
      <c r="S510" s="141"/>
      <c r="T510" s="141"/>
      <c r="U510" s="141"/>
    </row>
    <row r="511" ht="12.75" customHeight="1">
      <c r="A511" s="141"/>
      <c r="B511" s="141"/>
      <c r="C511" s="141"/>
      <c r="D511" s="141"/>
      <c r="E511" s="142"/>
      <c r="F511" s="141"/>
      <c r="G511" s="141"/>
      <c r="H511" s="141"/>
      <c r="I511" s="141"/>
      <c r="J511" s="141"/>
      <c r="K511" s="141"/>
      <c r="L511" s="141"/>
      <c r="M511" s="143"/>
      <c r="N511" s="144"/>
      <c r="O511" s="141"/>
      <c r="P511" s="145"/>
      <c r="Q511" s="141"/>
      <c r="R511" s="143"/>
      <c r="S511" s="141"/>
      <c r="T511" s="141"/>
      <c r="U511" s="141"/>
    </row>
    <row r="512" ht="12.75" customHeight="1">
      <c r="A512" s="141"/>
      <c r="B512" s="141"/>
      <c r="C512" s="141"/>
      <c r="D512" s="141"/>
      <c r="E512" s="142"/>
      <c r="F512" s="141"/>
      <c r="G512" s="141"/>
      <c r="H512" s="141"/>
      <c r="I512" s="141"/>
      <c r="J512" s="141"/>
      <c r="K512" s="141"/>
      <c r="L512" s="141"/>
      <c r="M512" s="143"/>
      <c r="N512" s="144"/>
      <c r="O512" s="141"/>
      <c r="P512" s="145"/>
      <c r="Q512" s="141"/>
      <c r="R512" s="143"/>
      <c r="S512" s="141"/>
      <c r="T512" s="141"/>
      <c r="U512" s="141"/>
    </row>
    <row r="513" ht="12.75" customHeight="1">
      <c r="A513" s="141"/>
      <c r="B513" s="141"/>
      <c r="C513" s="141"/>
      <c r="D513" s="141"/>
      <c r="E513" s="142"/>
      <c r="F513" s="141"/>
      <c r="G513" s="141"/>
      <c r="H513" s="141"/>
      <c r="I513" s="141"/>
      <c r="J513" s="141"/>
      <c r="K513" s="141"/>
      <c r="L513" s="141"/>
      <c r="M513" s="143"/>
      <c r="N513" s="144"/>
      <c r="O513" s="141"/>
      <c r="P513" s="145"/>
      <c r="Q513" s="141"/>
      <c r="R513" s="143"/>
      <c r="S513" s="141"/>
      <c r="T513" s="141"/>
      <c r="U513" s="141"/>
    </row>
    <row r="514" ht="12.75" customHeight="1">
      <c r="A514" s="141"/>
      <c r="B514" s="141"/>
      <c r="C514" s="141"/>
      <c r="D514" s="141"/>
      <c r="E514" s="142"/>
      <c r="F514" s="141"/>
      <c r="G514" s="141"/>
      <c r="H514" s="141"/>
      <c r="I514" s="141"/>
      <c r="J514" s="141"/>
      <c r="K514" s="141"/>
      <c r="L514" s="141"/>
      <c r="M514" s="143"/>
      <c r="N514" s="144"/>
      <c r="O514" s="141"/>
      <c r="P514" s="145"/>
      <c r="Q514" s="141"/>
      <c r="R514" s="143"/>
      <c r="S514" s="141"/>
      <c r="T514" s="141"/>
      <c r="U514" s="141"/>
    </row>
    <row r="515" ht="12.75" customHeight="1">
      <c r="A515" s="141"/>
      <c r="B515" s="141"/>
      <c r="C515" s="141"/>
      <c r="D515" s="141"/>
      <c r="E515" s="142"/>
      <c r="F515" s="141"/>
      <c r="G515" s="141"/>
      <c r="H515" s="141"/>
      <c r="I515" s="141"/>
      <c r="J515" s="141"/>
      <c r="K515" s="141"/>
      <c r="L515" s="141"/>
      <c r="M515" s="143"/>
      <c r="N515" s="144"/>
      <c r="O515" s="141"/>
      <c r="P515" s="145"/>
      <c r="Q515" s="141"/>
      <c r="R515" s="143"/>
      <c r="S515" s="141"/>
      <c r="T515" s="141"/>
      <c r="U515" s="141"/>
    </row>
    <row r="516" ht="12.75" customHeight="1">
      <c r="A516" s="141"/>
      <c r="B516" s="141"/>
      <c r="C516" s="141"/>
      <c r="D516" s="141"/>
      <c r="E516" s="142"/>
      <c r="F516" s="141"/>
      <c r="G516" s="141"/>
      <c r="H516" s="141"/>
      <c r="I516" s="141"/>
      <c r="J516" s="141"/>
      <c r="K516" s="141"/>
      <c r="L516" s="141"/>
      <c r="M516" s="143"/>
      <c r="N516" s="144"/>
      <c r="O516" s="141"/>
      <c r="P516" s="145"/>
      <c r="Q516" s="141"/>
      <c r="R516" s="143"/>
      <c r="S516" s="141"/>
      <c r="T516" s="141"/>
      <c r="U516" s="141"/>
    </row>
    <row r="517" ht="12.75" customHeight="1">
      <c r="A517" s="141"/>
      <c r="B517" s="141"/>
      <c r="C517" s="141"/>
      <c r="D517" s="141"/>
      <c r="E517" s="142"/>
      <c r="F517" s="141"/>
      <c r="G517" s="141"/>
      <c r="H517" s="141"/>
      <c r="I517" s="141"/>
      <c r="J517" s="141"/>
      <c r="K517" s="141"/>
      <c r="L517" s="141"/>
      <c r="M517" s="143"/>
      <c r="N517" s="144"/>
      <c r="O517" s="141"/>
      <c r="P517" s="145"/>
      <c r="Q517" s="141"/>
      <c r="R517" s="143"/>
      <c r="S517" s="141"/>
      <c r="T517" s="141"/>
      <c r="U517" s="141"/>
    </row>
    <row r="518" ht="12.75" customHeight="1">
      <c r="A518" s="141"/>
      <c r="B518" s="141"/>
      <c r="C518" s="141"/>
      <c r="D518" s="141"/>
      <c r="E518" s="142"/>
      <c r="F518" s="141"/>
      <c r="G518" s="141"/>
      <c r="H518" s="141"/>
      <c r="I518" s="141"/>
      <c r="J518" s="141"/>
      <c r="K518" s="141"/>
      <c r="L518" s="141"/>
      <c r="M518" s="143"/>
      <c r="N518" s="144"/>
      <c r="O518" s="141"/>
      <c r="P518" s="145"/>
      <c r="Q518" s="141"/>
      <c r="R518" s="143"/>
      <c r="S518" s="141"/>
      <c r="T518" s="141"/>
      <c r="U518" s="141"/>
    </row>
    <row r="519" ht="12.75" customHeight="1">
      <c r="A519" s="141"/>
      <c r="B519" s="141"/>
      <c r="C519" s="141"/>
      <c r="D519" s="141"/>
      <c r="E519" s="142"/>
      <c r="F519" s="141"/>
      <c r="G519" s="141"/>
      <c r="H519" s="141"/>
      <c r="I519" s="141"/>
      <c r="J519" s="141"/>
      <c r="K519" s="141"/>
      <c r="L519" s="141"/>
      <c r="M519" s="143"/>
      <c r="N519" s="144"/>
      <c r="O519" s="141"/>
      <c r="P519" s="145"/>
      <c r="Q519" s="141"/>
      <c r="R519" s="143"/>
      <c r="S519" s="141"/>
      <c r="T519" s="141"/>
      <c r="U519" s="141"/>
    </row>
    <row r="520" ht="12.75" customHeight="1">
      <c r="A520" s="141"/>
      <c r="B520" s="141"/>
      <c r="C520" s="141"/>
      <c r="D520" s="141"/>
      <c r="E520" s="142"/>
      <c r="F520" s="141"/>
      <c r="G520" s="141"/>
      <c r="H520" s="141"/>
      <c r="I520" s="141"/>
      <c r="J520" s="141"/>
      <c r="K520" s="141"/>
      <c r="L520" s="141"/>
      <c r="M520" s="143"/>
      <c r="N520" s="144"/>
      <c r="O520" s="141"/>
      <c r="P520" s="145"/>
      <c r="Q520" s="141"/>
      <c r="R520" s="143"/>
      <c r="S520" s="141"/>
      <c r="T520" s="141"/>
      <c r="U520" s="141"/>
    </row>
    <row r="521" ht="12.75" customHeight="1">
      <c r="A521" s="141"/>
      <c r="B521" s="141"/>
      <c r="C521" s="141"/>
      <c r="D521" s="141"/>
      <c r="E521" s="142"/>
      <c r="F521" s="141"/>
      <c r="G521" s="141"/>
      <c r="H521" s="141"/>
      <c r="I521" s="141"/>
      <c r="J521" s="141"/>
      <c r="K521" s="141"/>
      <c r="L521" s="141"/>
      <c r="M521" s="143"/>
      <c r="N521" s="144"/>
      <c r="O521" s="141"/>
      <c r="P521" s="145"/>
      <c r="Q521" s="141"/>
      <c r="R521" s="143"/>
      <c r="S521" s="141"/>
      <c r="T521" s="141"/>
      <c r="U521" s="141"/>
    </row>
    <row r="522" ht="12.75" customHeight="1">
      <c r="A522" s="141"/>
      <c r="B522" s="141"/>
      <c r="C522" s="141"/>
      <c r="D522" s="141"/>
      <c r="E522" s="142"/>
      <c r="F522" s="141"/>
      <c r="G522" s="141"/>
      <c r="H522" s="141"/>
      <c r="I522" s="141"/>
      <c r="J522" s="141"/>
      <c r="K522" s="141"/>
      <c r="L522" s="141"/>
      <c r="M522" s="143"/>
      <c r="N522" s="144"/>
      <c r="O522" s="141"/>
      <c r="P522" s="145"/>
      <c r="Q522" s="141"/>
      <c r="R522" s="143"/>
      <c r="S522" s="141"/>
      <c r="T522" s="141"/>
      <c r="U522" s="141"/>
    </row>
    <row r="523" ht="12.75" customHeight="1">
      <c r="A523" s="141"/>
      <c r="B523" s="141"/>
      <c r="C523" s="141"/>
      <c r="D523" s="141"/>
      <c r="E523" s="142"/>
      <c r="F523" s="141"/>
      <c r="G523" s="141"/>
      <c r="H523" s="141"/>
      <c r="I523" s="141"/>
      <c r="J523" s="141"/>
      <c r="K523" s="141"/>
      <c r="L523" s="141"/>
      <c r="M523" s="143"/>
      <c r="N523" s="144"/>
      <c r="O523" s="141"/>
      <c r="P523" s="145"/>
      <c r="Q523" s="141"/>
      <c r="R523" s="143"/>
      <c r="S523" s="141"/>
      <c r="T523" s="141"/>
      <c r="U523" s="141"/>
    </row>
    <row r="524" ht="12.75" customHeight="1">
      <c r="A524" s="141"/>
      <c r="B524" s="141"/>
      <c r="C524" s="141"/>
      <c r="D524" s="141"/>
      <c r="E524" s="142"/>
      <c r="F524" s="141"/>
      <c r="G524" s="141"/>
      <c r="H524" s="141"/>
      <c r="I524" s="141"/>
      <c r="J524" s="141"/>
      <c r="K524" s="141"/>
      <c r="L524" s="141"/>
      <c r="M524" s="143"/>
      <c r="N524" s="144"/>
      <c r="O524" s="141"/>
      <c r="P524" s="145"/>
      <c r="Q524" s="141"/>
      <c r="R524" s="143"/>
      <c r="S524" s="141"/>
      <c r="T524" s="141"/>
      <c r="U524" s="141"/>
    </row>
    <row r="525" ht="12.75" customHeight="1">
      <c r="A525" s="141"/>
      <c r="B525" s="141"/>
      <c r="C525" s="141"/>
      <c r="D525" s="141"/>
      <c r="E525" s="142"/>
      <c r="F525" s="141"/>
      <c r="G525" s="141"/>
      <c r="H525" s="141"/>
      <c r="I525" s="141"/>
      <c r="J525" s="141"/>
      <c r="K525" s="141"/>
      <c r="L525" s="141"/>
      <c r="M525" s="143"/>
      <c r="N525" s="144"/>
      <c r="O525" s="141"/>
      <c r="P525" s="145"/>
      <c r="Q525" s="141"/>
      <c r="R525" s="143"/>
      <c r="S525" s="141"/>
      <c r="T525" s="141"/>
      <c r="U525" s="141"/>
    </row>
    <row r="526" ht="12.75" customHeight="1">
      <c r="A526" s="141"/>
      <c r="B526" s="141"/>
      <c r="C526" s="141"/>
      <c r="D526" s="141"/>
      <c r="E526" s="142"/>
      <c r="F526" s="141"/>
      <c r="G526" s="141"/>
      <c r="H526" s="141"/>
      <c r="I526" s="141"/>
      <c r="J526" s="141"/>
      <c r="K526" s="141"/>
      <c r="L526" s="141"/>
      <c r="M526" s="143"/>
      <c r="N526" s="144"/>
      <c r="O526" s="141"/>
      <c r="P526" s="145"/>
      <c r="Q526" s="141"/>
      <c r="R526" s="143"/>
      <c r="S526" s="141"/>
      <c r="T526" s="141"/>
      <c r="U526" s="141"/>
    </row>
    <row r="527" ht="12.75" customHeight="1">
      <c r="A527" s="141"/>
      <c r="B527" s="141"/>
      <c r="C527" s="141"/>
      <c r="D527" s="141"/>
      <c r="E527" s="142"/>
      <c r="F527" s="141"/>
      <c r="G527" s="141"/>
      <c r="H527" s="141"/>
      <c r="I527" s="141"/>
      <c r="J527" s="141"/>
      <c r="K527" s="141"/>
      <c r="L527" s="141"/>
      <c r="M527" s="143"/>
      <c r="N527" s="144"/>
      <c r="O527" s="141"/>
      <c r="P527" s="145"/>
      <c r="Q527" s="141"/>
      <c r="R527" s="143"/>
      <c r="S527" s="141"/>
      <c r="T527" s="141"/>
      <c r="U527" s="141"/>
    </row>
    <row r="528" ht="12.75" customHeight="1">
      <c r="A528" s="141"/>
      <c r="B528" s="141"/>
      <c r="C528" s="141"/>
      <c r="D528" s="141"/>
      <c r="E528" s="142"/>
      <c r="F528" s="141"/>
      <c r="G528" s="141"/>
      <c r="H528" s="141"/>
      <c r="I528" s="141"/>
      <c r="J528" s="141"/>
      <c r="K528" s="141"/>
      <c r="L528" s="141"/>
      <c r="M528" s="143"/>
      <c r="N528" s="144"/>
      <c r="O528" s="141"/>
      <c r="P528" s="145"/>
      <c r="Q528" s="141"/>
      <c r="R528" s="143"/>
      <c r="S528" s="141"/>
      <c r="T528" s="141"/>
      <c r="U528" s="141"/>
    </row>
    <row r="529" ht="12.75" customHeight="1">
      <c r="A529" s="141"/>
      <c r="B529" s="141"/>
      <c r="C529" s="141"/>
      <c r="D529" s="141"/>
      <c r="E529" s="142"/>
      <c r="F529" s="141"/>
      <c r="G529" s="141"/>
      <c r="H529" s="141"/>
      <c r="I529" s="141"/>
      <c r="J529" s="141"/>
      <c r="K529" s="141"/>
      <c r="L529" s="141"/>
      <c r="M529" s="143"/>
      <c r="N529" s="144"/>
      <c r="O529" s="141"/>
      <c r="P529" s="145"/>
      <c r="Q529" s="141"/>
      <c r="R529" s="143"/>
      <c r="S529" s="141"/>
      <c r="T529" s="141"/>
      <c r="U529" s="141"/>
    </row>
    <row r="530" ht="12.75" customHeight="1">
      <c r="A530" s="141"/>
      <c r="B530" s="141"/>
      <c r="C530" s="141"/>
      <c r="D530" s="141"/>
      <c r="E530" s="142"/>
      <c r="F530" s="141"/>
      <c r="G530" s="141"/>
      <c r="H530" s="141"/>
      <c r="I530" s="141"/>
      <c r="J530" s="141"/>
      <c r="K530" s="141"/>
      <c r="L530" s="141"/>
      <c r="M530" s="143"/>
      <c r="N530" s="144"/>
      <c r="O530" s="141"/>
      <c r="P530" s="145"/>
      <c r="Q530" s="141"/>
      <c r="R530" s="143"/>
      <c r="S530" s="141"/>
      <c r="T530" s="141"/>
      <c r="U530" s="141"/>
    </row>
    <row r="531" ht="12.75" customHeight="1">
      <c r="A531" s="141"/>
      <c r="B531" s="141"/>
      <c r="C531" s="141"/>
      <c r="D531" s="141"/>
      <c r="E531" s="142"/>
      <c r="F531" s="141"/>
      <c r="G531" s="141"/>
      <c r="H531" s="141"/>
      <c r="I531" s="141"/>
      <c r="J531" s="141"/>
      <c r="K531" s="141"/>
      <c r="L531" s="141"/>
      <c r="M531" s="143"/>
      <c r="N531" s="144"/>
      <c r="O531" s="141"/>
      <c r="P531" s="145"/>
      <c r="Q531" s="141"/>
      <c r="R531" s="143"/>
      <c r="S531" s="141"/>
      <c r="T531" s="141"/>
      <c r="U531" s="141"/>
    </row>
    <row r="532" ht="12.75" customHeight="1">
      <c r="A532" s="141"/>
      <c r="B532" s="141"/>
      <c r="C532" s="141"/>
      <c r="D532" s="141"/>
      <c r="E532" s="142"/>
      <c r="F532" s="141"/>
      <c r="G532" s="141"/>
      <c r="H532" s="141"/>
      <c r="I532" s="141"/>
      <c r="J532" s="141"/>
      <c r="K532" s="141"/>
      <c r="L532" s="141"/>
      <c r="M532" s="143"/>
      <c r="N532" s="144"/>
      <c r="O532" s="141"/>
      <c r="P532" s="145"/>
      <c r="Q532" s="141"/>
      <c r="R532" s="143"/>
      <c r="S532" s="141"/>
      <c r="T532" s="141"/>
      <c r="U532" s="141"/>
    </row>
    <row r="533" ht="12.75" customHeight="1">
      <c r="A533" s="141"/>
      <c r="B533" s="141"/>
      <c r="C533" s="141"/>
      <c r="D533" s="141"/>
      <c r="E533" s="142"/>
      <c r="F533" s="141"/>
      <c r="G533" s="141"/>
      <c r="H533" s="141"/>
      <c r="I533" s="141"/>
      <c r="J533" s="141"/>
      <c r="K533" s="141"/>
      <c r="L533" s="141"/>
      <c r="M533" s="143"/>
      <c r="N533" s="144"/>
      <c r="O533" s="141"/>
      <c r="P533" s="145"/>
      <c r="Q533" s="141"/>
      <c r="R533" s="143"/>
      <c r="S533" s="141"/>
      <c r="T533" s="141"/>
      <c r="U533" s="141"/>
    </row>
    <row r="534" ht="12.75" customHeight="1">
      <c r="A534" s="141"/>
      <c r="B534" s="141"/>
      <c r="C534" s="141"/>
      <c r="D534" s="141"/>
      <c r="E534" s="142"/>
      <c r="F534" s="141"/>
      <c r="G534" s="141"/>
      <c r="H534" s="141"/>
      <c r="I534" s="141"/>
      <c r="J534" s="141"/>
      <c r="K534" s="141"/>
      <c r="L534" s="141"/>
      <c r="M534" s="143"/>
      <c r="N534" s="144"/>
      <c r="O534" s="141"/>
      <c r="P534" s="145"/>
      <c r="Q534" s="141"/>
      <c r="R534" s="143"/>
      <c r="S534" s="141"/>
      <c r="T534" s="141"/>
      <c r="U534" s="141"/>
    </row>
    <row r="535" ht="12.75" customHeight="1">
      <c r="A535" s="141"/>
      <c r="B535" s="141"/>
      <c r="C535" s="141"/>
      <c r="D535" s="141"/>
      <c r="E535" s="142"/>
      <c r="F535" s="141"/>
      <c r="G535" s="141"/>
      <c r="H535" s="141"/>
      <c r="I535" s="141"/>
      <c r="J535" s="141"/>
      <c r="K535" s="141"/>
      <c r="L535" s="141"/>
      <c r="M535" s="143"/>
      <c r="N535" s="144"/>
      <c r="O535" s="141"/>
      <c r="P535" s="145"/>
      <c r="Q535" s="141"/>
      <c r="R535" s="143"/>
      <c r="S535" s="141"/>
      <c r="T535" s="141"/>
      <c r="U535" s="141"/>
    </row>
    <row r="536" ht="12.75" customHeight="1">
      <c r="A536" s="141"/>
      <c r="B536" s="141"/>
      <c r="C536" s="141"/>
      <c r="D536" s="141"/>
      <c r="E536" s="142"/>
      <c r="F536" s="141"/>
      <c r="G536" s="141"/>
      <c r="H536" s="141"/>
      <c r="I536" s="141"/>
      <c r="J536" s="141"/>
      <c r="K536" s="141"/>
      <c r="L536" s="141"/>
      <c r="M536" s="143"/>
      <c r="N536" s="144"/>
      <c r="O536" s="141"/>
      <c r="P536" s="145"/>
      <c r="Q536" s="141"/>
      <c r="R536" s="143"/>
      <c r="S536" s="141"/>
      <c r="T536" s="141"/>
      <c r="U536" s="141"/>
    </row>
    <row r="537" ht="12.75" customHeight="1">
      <c r="A537" s="141"/>
      <c r="B537" s="141"/>
      <c r="C537" s="141"/>
      <c r="D537" s="141"/>
      <c r="E537" s="142"/>
      <c r="F537" s="141"/>
      <c r="G537" s="141"/>
      <c r="H537" s="141"/>
      <c r="I537" s="141"/>
      <c r="J537" s="141"/>
      <c r="K537" s="141"/>
      <c r="L537" s="141"/>
      <c r="M537" s="143"/>
      <c r="N537" s="144"/>
      <c r="O537" s="141"/>
      <c r="P537" s="145"/>
      <c r="Q537" s="141"/>
      <c r="R537" s="143"/>
      <c r="S537" s="141"/>
      <c r="T537" s="141"/>
      <c r="U537" s="141"/>
    </row>
    <row r="538" ht="12.75" customHeight="1">
      <c r="A538" s="141"/>
      <c r="B538" s="141"/>
      <c r="C538" s="141"/>
      <c r="D538" s="141"/>
      <c r="E538" s="142"/>
      <c r="F538" s="141"/>
      <c r="G538" s="141"/>
      <c r="H538" s="141"/>
      <c r="I538" s="141"/>
      <c r="J538" s="141"/>
      <c r="K538" s="141"/>
      <c r="L538" s="141"/>
      <c r="M538" s="143"/>
      <c r="N538" s="144"/>
      <c r="O538" s="141"/>
      <c r="P538" s="145"/>
      <c r="Q538" s="141"/>
      <c r="R538" s="143"/>
      <c r="S538" s="141"/>
      <c r="T538" s="141"/>
      <c r="U538" s="141"/>
    </row>
    <row r="539" ht="12.75" customHeight="1">
      <c r="A539" s="141"/>
      <c r="B539" s="141"/>
      <c r="C539" s="141"/>
      <c r="D539" s="141"/>
      <c r="E539" s="142"/>
      <c r="F539" s="141"/>
      <c r="G539" s="141"/>
      <c r="H539" s="141"/>
      <c r="I539" s="141"/>
      <c r="J539" s="141"/>
      <c r="K539" s="141"/>
      <c r="L539" s="141"/>
      <c r="M539" s="143"/>
      <c r="N539" s="144"/>
      <c r="O539" s="141"/>
      <c r="P539" s="145"/>
      <c r="Q539" s="141"/>
      <c r="R539" s="143"/>
      <c r="S539" s="141"/>
      <c r="T539" s="141"/>
      <c r="U539" s="141"/>
    </row>
    <row r="540" ht="12.75" customHeight="1">
      <c r="A540" s="141"/>
      <c r="B540" s="141"/>
      <c r="C540" s="141"/>
      <c r="D540" s="141"/>
      <c r="E540" s="142"/>
      <c r="F540" s="141"/>
      <c r="G540" s="141"/>
      <c r="H540" s="141"/>
      <c r="I540" s="141"/>
      <c r="J540" s="141"/>
      <c r="K540" s="141"/>
      <c r="L540" s="141"/>
      <c r="M540" s="143"/>
      <c r="N540" s="144"/>
      <c r="O540" s="141"/>
      <c r="P540" s="145"/>
      <c r="Q540" s="141"/>
      <c r="R540" s="143"/>
      <c r="S540" s="141"/>
      <c r="T540" s="141"/>
      <c r="U540" s="141"/>
    </row>
    <row r="541" ht="12.75" customHeight="1">
      <c r="A541" s="141"/>
      <c r="B541" s="141"/>
      <c r="C541" s="141"/>
      <c r="D541" s="141"/>
      <c r="E541" s="142"/>
      <c r="F541" s="141"/>
      <c r="G541" s="141"/>
      <c r="H541" s="141"/>
      <c r="I541" s="141"/>
      <c r="J541" s="141"/>
      <c r="K541" s="141"/>
      <c r="L541" s="141"/>
      <c r="M541" s="143"/>
      <c r="N541" s="144"/>
      <c r="O541" s="141"/>
      <c r="P541" s="145"/>
      <c r="Q541" s="141"/>
      <c r="R541" s="143"/>
      <c r="S541" s="141"/>
      <c r="T541" s="141"/>
      <c r="U541" s="141"/>
    </row>
    <row r="542" ht="12.75" customHeight="1">
      <c r="A542" s="141"/>
      <c r="B542" s="141"/>
      <c r="C542" s="141"/>
      <c r="D542" s="141"/>
      <c r="E542" s="142"/>
      <c r="F542" s="141"/>
      <c r="G542" s="141"/>
      <c r="H542" s="141"/>
      <c r="I542" s="141"/>
      <c r="J542" s="141"/>
      <c r="K542" s="141"/>
      <c r="L542" s="141"/>
      <c r="M542" s="143"/>
      <c r="N542" s="144"/>
      <c r="O542" s="141"/>
      <c r="P542" s="145"/>
      <c r="Q542" s="141"/>
      <c r="R542" s="143"/>
      <c r="S542" s="141"/>
      <c r="T542" s="141"/>
      <c r="U542" s="141"/>
    </row>
    <row r="543" ht="12.75" customHeight="1">
      <c r="A543" s="141"/>
      <c r="B543" s="141"/>
      <c r="C543" s="141"/>
      <c r="D543" s="141"/>
      <c r="E543" s="142"/>
      <c r="F543" s="141"/>
      <c r="G543" s="141"/>
      <c r="H543" s="141"/>
      <c r="I543" s="141"/>
      <c r="J543" s="141"/>
      <c r="K543" s="141"/>
      <c r="L543" s="141"/>
      <c r="M543" s="143"/>
      <c r="N543" s="144"/>
      <c r="O543" s="141"/>
      <c r="P543" s="145"/>
      <c r="Q543" s="141"/>
      <c r="R543" s="143"/>
      <c r="S543" s="141"/>
      <c r="T543" s="141"/>
      <c r="U543" s="141"/>
    </row>
    <row r="544" ht="12.75" customHeight="1">
      <c r="A544" s="141"/>
      <c r="B544" s="141"/>
      <c r="C544" s="141"/>
      <c r="D544" s="141"/>
      <c r="E544" s="142"/>
      <c r="F544" s="141"/>
      <c r="G544" s="141"/>
      <c r="H544" s="141"/>
      <c r="I544" s="141"/>
      <c r="J544" s="141"/>
      <c r="K544" s="141"/>
      <c r="L544" s="141"/>
      <c r="M544" s="143"/>
      <c r="N544" s="144"/>
      <c r="O544" s="141"/>
      <c r="P544" s="145"/>
      <c r="Q544" s="141"/>
      <c r="R544" s="143"/>
      <c r="S544" s="141"/>
      <c r="T544" s="141"/>
      <c r="U544" s="141"/>
    </row>
    <row r="545" ht="12.75" customHeight="1">
      <c r="A545" s="141"/>
      <c r="B545" s="141"/>
      <c r="C545" s="141"/>
      <c r="D545" s="141"/>
      <c r="E545" s="142"/>
      <c r="F545" s="141"/>
      <c r="G545" s="141"/>
      <c r="H545" s="141"/>
      <c r="I545" s="141"/>
      <c r="J545" s="141"/>
      <c r="K545" s="141"/>
      <c r="L545" s="141"/>
      <c r="M545" s="143"/>
      <c r="N545" s="144"/>
      <c r="O545" s="141"/>
      <c r="P545" s="145"/>
      <c r="Q545" s="141"/>
      <c r="R545" s="143"/>
      <c r="S545" s="141"/>
      <c r="T545" s="141"/>
      <c r="U545" s="141"/>
    </row>
    <row r="546" ht="12.75" customHeight="1">
      <c r="A546" s="141"/>
      <c r="B546" s="141"/>
      <c r="C546" s="141"/>
      <c r="D546" s="141"/>
      <c r="E546" s="142"/>
      <c r="F546" s="141"/>
      <c r="G546" s="141"/>
      <c r="H546" s="141"/>
      <c r="I546" s="141"/>
      <c r="J546" s="141"/>
      <c r="K546" s="141"/>
      <c r="L546" s="141"/>
      <c r="M546" s="143"/>
      <c r="N546" s="144"/>
      <c r="O546" s="141"/>
      <c r="P546" s="145"/>
      <c r="Q546" s="141"/>
      <c r="R546" s="143"/>
      <c r="S546" s="141"/>
      <c r="T546" s="141"/>
      <c r="U546" s="141"/>
    </row>
    <row r="547" ht="12.75" customHeight="1">
      <c r="A547" s="141"/>
      <c r="B547" s="141"/>
      <c r="C547" s="141"/>
      <c r="D547" s="141"/>
      <c r="E547" s="142"/>
      <c r="F547" s="141"/>
      <c r="G547" s="141"/>
      <c r="H547" s="141"/>
      <c r="I547" s="141"/>
      <c r="J547" s="141"/>
      <c r="K547" s="141"/>
      <c r="L547" s="141"/>
      <c r="M547" s="143"/>
      <c r="N547" s="144"/>
      <c r="O547" s="141"/>
      <c r="P547" s="145"/>
      <c r="Q547" s="141"/>
      <c r="R547" s="143"/>
      <c r="S547" s="141"/>
      <c r="T547" s="141"/>
      <c r="U547" s="141"/>
    </row>
    <row r="548" ht="12.75" customHeight="1">
      <c r="A548" s="141"/>
      <c r="B548" s="141"/>
      <c r="C548" s="141"/>
      <c r="D548" s="141"/>
      <c r="E548" s="142"/>
      <c r="F548" s="141"/>
      <c r="G548" s="141"/>
      <c r="H548" s="141"/>
      <c r="I548" s="141"/>
      <c r="J548" s="141"/>
      <c r="K548" s="141"/>
      <c r="L548" s="141"/>
      <c r="M548" s="143"/>
      <c r="N548" s="144"/>
      <c r="O548" s="141"/>
      <c r="P548" s="145"/>
      <c r="Q548" s="141"/>
      <c r="R548" s="143"/>
      <c r="S548" s="141"/>
      <c r="T548" s="141"/>
      <c r="U548" s="141"/>
    </row>
    <row r="549" ht="12.75" customHeight="1">
      <c r="A549" s="141"/>
      <c r="B549" s="141"/>
      <c r="C549" s="141"/>
      <c r="D549" s="141"/>
      <c r="E549" s="142"/>
      <c r="F549" s="141"/>
      <c r="G549" s="141"/>
      <c r="H549" s="141"/>
      <c r="I549" s="141"/>
      <c r="J549" s="141"/>
      <c r="K549" s="141"/>
      <c r="L549" s="141"/>
      <c r="M549" s="143"/>
      <c r="N549" s="144"/>
      <c r="O549" s="141"/>
      <c r="P549" s="145"/>
      <c r="Q549" s="141"/>
      <c r="R549" s="143"/>
      <c r="S549" s="141"/>
      <c r="T549" s="141"/>
      <c r="U549" s="141"/>
    </row>
    <row r="550" ht="12.75" customHeight="1">
      <c r="A550" s="141"/>
      <c r="B550" s="141"/>
      <c r="C550" s="141"/>
      <c r="D550" s="141"/>
      <c r="E550" s="142"/>
      <c r="F550" s="141"/>
      <c r="G550" s="141"/>
      <c r="H550" s="141"/>
      <c r="I550" s="141"/>
      <c r="J550" s="141"/>
      <c r="K550" s="141"/>
      <c r="L550" s="141"/>
      <c r="M550" s="143"/>
      <c r="N550" s="144"/>
      <c r="O550" s="141"/>
      <c r="P550" s="145"/>
      <c r="Q550" s="141"/>
      <c r="R550" s="143"/>
      <c r="S550" s="141"/>
      <c r="T550" s="141"/>
      <c r="U550" s="141"/>
    </row>
    <row r="551" ht="12.75" customHeight="1">
      <c r="A551" s="141"/>
      <c r="B551" s="141"/>
      <c r="C551" s="141"/>
      <c r="D551" s="141"/>
      <c r="E551" s="142"/>
      <c r="F551" s="141"/>
      <c r="G551" s="141"/>
      <c r="H551" s="141"/>
      <c r="I551" s="141"/>
      <c r="J551" s="141"/>
      <c r="K551" s="141"/>
      <c r="L551" s="141"/>
      <c r="M551" s="143"/>
      <c r="N551" s="144"/>
      <c r="O551" s="141"/>
      <c r="P551" s="145"/>
      <c r="Q551" s="141"/>
      <c r="R551" s="143"/>
      <c r="S551" s="141"/>
      <c r="T551" s="141"/>
      <c r="U551" s="141"/>
    </row>
    <row r="552" ht="12.75" customHeight="1">
      <c r="A552" s="141"/>
      <c r="B552" s="141"/>
      <c r="C552" s="141"/>
      <c r="D552" s="141"/>
      <c r="E552" s="142"/>
      <c r="F552" s="141"/>
      <c r="G552" s="141"/>
      <c r="H552" s="141"/>
      <c r="I552" s="141"/>
      <c r="J552" s="141"/>
      <c r="K552" s="141"/>
      <c r="L552" s="141"/>
      <c r="M552" s="143"/>
      <c r="N552" s="144"/>
      <c r="O552" s="141"/>
      <c r="P552" s="145"/>
      <c r="Q552" s="141"/>
      <c r="R552" s="143"/>
      <c r="S552" s="141"/>
      <c r="T552" s="141"/>
      <c r="U552" s="141"/>
    </row>
    <row r="553" ht="12.75" customHeight="1">
      <c r="A553" s="141"/>
      <c r="B553" s="141"/>
      <c r="C553" s="141"/>
      <c r="D553" s="141"/>
      <c r="E553" s="142"/>
      <c r="F553" s="141"/>
      <c r="G553" s="141"/>
      <c r="H553" s="141"/>
      <c r="I553" s="141"/>
      <c r="J553" s="141"/>
      <c r="K553" s="141"/>
      <c r="L553" s="141"/>
      <c r="M553" s="143"/>
      <c r="N553" s="144"/>
      <c r="O553" s="141"/>
      <c r="P553" s="145"/>
      <c r="Q553" s="141"/>
      <c r="R553" s="143"/>
      <c r="S553" s="141"/>
      <c r="T553" s="141"/>
      <c r="U553" s="141"/>
    </row>
    <row r="554" ht="12.75" customHeight="1">
      <c r="A554" s="141"/>
      <c r="B554" s="141"/>
      <c r="C554" s="141"/>
      <c r="D554" s="141"/>
      <c r="E554" s="142"/>
      <c r="F554" s="141"/>
      <c r="G554" s="141"/>
      <c r="H554" s="141"/>
      <c r="I554" s="141"/>
      <c r="J554" s="141"/>
      <c r="K554" s="141"/>
      <c r="L554" s="141"/>
      <c r="M554" s="143"/>
      <c r="N554" s="144"/>
      <c r="O554" s="141"/>
      <c r="P554" s="145"/>
      <c r="Q554" s="141"/>
      <c r="R554" s="143"/>
      <c r="S554" s="141"/>
      <c r="T554" s="141"/>
      <c r="U554" s="141"/>
    </row>
    <row r="555" ht="12.75" customHeight="1">
      <c r="A555" s="141"/>
      <c r="B555" s="141"/>
      <c r="C555" s="141"/>
      <c r="D555" s="141"/>
      <c r="E555" s="142"/>
      <c r="F555" s="141"/>
      <c r="G555" s="141"/>
      <c r="H555" s="141"/>
      <c r="I555" s="141"/>
      <c r="J555" s="141"/>
      <c r="K555" s="141"/>
      <c r="L555" s="141"/>
      <c r="M555" s="143"/>
      <c r="N555" s="144"/>
      <c r="O555" s="141"/>
      <c r="P555" s="145"/>
      <c r="Q555" s="141"/>
      <c r="R555" s="143"/>
      <c r="S555" s="141"/>
      <c r="T555" s="141"/>
      <c r="U555" s="141"/>
    </row>
    <row r="556" ht="12.75" customHeight="1">
      <c r="A556" s="141"/>
      <c r="B556" s="141"/>
      <c r="C556" s="141"/>
      <c r="D556" s="141"/>
      <c r="E556" s="142"/>
      <c r="F556" s="141"/>
      <c r="G556" s="141"/>
      <c r="H556" s="141"/>
      <c r="I556" s="141"/>
      <c r="J556" s="141"/>
      <c r="K556" s="141"/>
      <c r="L556" s="141"/>
      <c r="M556" s="143"/>
      <c r="N556" s="144"/>
      <c r="O556" s="141"/>
      <c r="P556" s="145"/>
      <c r="Q556" s="141"/>
      <c r="R556" s="143"/>
      <c r="S556" s="141"/>
      <c r="T556" s="141"/>
      <c r="U556" s="141"/>
    </row>
    <row r="557" ht="12.75" customHeight="1">
      <c r="A557" s="141"/>
      <c r="B557" s="141"/>
      <c r="C557" s="141"/>
      <c r="D557" s="141"/>
      <c r="E557" s="142"/>
      <c r="F557" s="141"/>
      <c r="G557" s="141"/>
      <c r="H557" s="141"/>
      <c r="I557" s="141"/>
      <c r="J557" s="141"/>
      <c r="K557" s="141"/>
      <c r="L557" s="141"/>
      <c r="M557" s="143"/>
      <c r="N557" s="144"/>
      <c r="O557" s="141"/>
      <c r="P557" s="145"/>
      <c r="Q557" s="141"/>
      <c r="R557" s="143"/>
      <c r="S557" s="141"/>
      <c r="T557" s="141"/>
      <c r="U557" s="141"/>
    </row>
    <row r="558" ht="12.75" customHeight="1">
      <c r="A558" s="141"/>
      <c r="B558" s="141"/>
      <c r="C558" s="141"/>
      <c r="D558" s="141"/>
      <c r="E558" s="142"/>
      <c r="F558" s="141"/>
      <c r="G558" s="141"/>
      <c r="H558" s="141"/>
      <c r="I558" s="141"/>
      <c r="J558" s="141"/>
      <c r="K558" s="141"/>
      <c r="L558" s="141"/>
      <c r="M558" s="143"/>
      <c r="N558" s="144"/>
      <c r="O558" s="141"/>
      <c r="P558" s="145"/>
      <c r="Q558" s="141"/>
      <c r="R558" s="143"/>
      <c r="S558" s="141"/>
      <c r="T558" s="141"/>
      <c r="U558" s="141"/>
    </row>
    <row r="559" ht="12.75" customHeight="1">
      <c r="A559" s="141"/>
      <c r="B559" s="141"/>
      <c r="C559" s="141"/>
      <c r="D559" s="141"/>
      <c r="E559" s="142"/>
      <c r="F559" s="141"/>
      <c r="G559" s="141"/>
      <c r="H559" s="141"/>
      <c r="I559" s="141"/>
      <c r="J559" s="141"/>
      <c r="K559" s="141"/>
      <c r="L559" s="141"/>
      <c r="M559" s="143"/>
      <c r="N559" s="144"/>
      <c r="O559" s="141"/>
      <c r="P559" s="145"/>
      <c r="Q559" s="141"/>
      <c r="R559" s="143"/>
      <c r="S559" s="141"/>
      <c r="T559" s="141"/>
      <c r="U559" s="141"/>
    </row>
    <row r="560" ht="12.75" customHeight="1">
      <c r="A560" s="141"/>
      <c r="B560" s="141"/>
      <c r="C560" s="141"/>
      <c r="D560" s="141"/>
      <c r="E560" s="142"/>
      <c r="F560" s="141"/>
      <c r="G560" s="141"/>
      <c r="H560" s="141"/>
      <c r="I560" s="141"/>
      <c r="J560" s="141"/>
      <c r="K560" s="141"/>
      <c r="L560" s="141"/>
      <c r="M560" s="143"/>
      <c r="N560" s="144"/>
      <c r="O560" s="141"/>
      <c r="P560" s="145"/>
      <c r="Q560" s="141"/>
      <c r="R560" s="143"/>
      <c r="S560" s="141"/>
      <c r="T560" s="141"/>
      <c r="U560" s="141"/>
    </row>
    <row r="561" ht="12.75" customHeight="1">
      <c r="A561" s="141"/>
      <c r="B561" s="141"/>
      <c r="C561" s="141"/>
      <c r="D561" s="141"/>
      <c r="E561" s="142"/>
      <c r="F561" s="141"/>
      <c r="G561" s="141"/>
      <c r="H561" s="141"/>
      <c r="I561" s="141"/>
      <c r="J561" s="141"/>
      <c r="K561" s="141"/>
      <c r="L561" s="141"/>
      <c r="M561" s="143"/>
      <c r="N561" s="144"/>
      <c r="O561" s="141"/>
      <c r="P561" s="145"/>
      <c r="Q561" s="141"/>
      <c r="R561" s="143"/>
      <c r="S561" s="141"/>
      <c r="T561" s="141"/>
      <c r="U561" s="141"/>
    </row>
    <row r="562" ht="12.75" customHeight="1">
      <c r="A562" s="141"/>
      <c r="B562" s="141"/>
      <c r="C562" s="141"/>
      <c r="D562" s="141"/>
      <c r="E562" s="142"/>
      <c r="F562" s="141"/>
      <c r="G562" s="141"/>
      <c r="H562" s="141"/>
      <c r="I562" s="141"/>
      <c r="J562" s="141"/>
      <c r="K562" s="141"/>
      <c r="L562" s="141"/>
      <c r="M562" s="143"/>
      <c r="N562" s="144"/>
      <c r="O562" s="141"/>
      <c r="P562" s="145"/>
      <c r="Q562" s="141"/>
      <c r="R562" s="143"/>
      <c r="S562" s="141"/>
      <c r="T562" s="141"/>
      <c r="U562" s="141"/>
    </row>
    <row r="563" ht="12.75" customHeight="1">
      <c r="A563" s="141"/>
      <c r="B563" s="141"/>
      <c r="C563" s="141"/>
      <c r="D563" s="141"/>
      <c r="E563" s="142"/>
      <c r="F563" s="141"/>
      <c r="G563" s="141"/>
      <c r="H563" s="141"/>
      <c r="I563" s="141"/>
      <c r="J563" s="141"/>
      <c r="K563" s="141"/>
      <c r="L563" s="141"/>
      <c r="M563" s="143"/>
      <c r="N563" s="144"/>
      <c r="O563" s="141"/>
      <c r="P563" s="145"/>
      <c r="Q563" s="141"/>
      <c r="R563" s="143"/>
      <c r="S563" s="141"/>
      <c r="T563" s="141"/>
      <c r="U563" s="141"/>
    </row>
    <row r="564" ht="12.75" customHeight="1">
      <c r="A564" s="141"/>
      <c r="B564" s="141"/>
      <c r="C564" s="141"/>
      <c r="D564" s="141"/>
      <c r="E564" s="142"/>
      <c r="F564" s="141"/>
      <c r="G564" s="141"/>
      <c r="H564" s="141"/>
      <c r="I564" s="141"/>
      <c r="J564" s="141"/>
      <c r="K564" s="141"/>
      <c r="L564" s="141"/>
      <c r="M564" s="143"/>
      <c r="N564" s="144"/>
      <c r="O564" s="141"/>
      <c r="P564" s="145"/>
      <c r="Q564" s="141"/>
      <c r="R564" s="143"/>
      <c r="S564" s="141"/>
      <c r="T564" s="141"/>
      <c r="U564" s="141"/>
    </row>
    <row r="565" ht="12.75" customHeight="1">
      <c r="A565" s="141"/>
      <c r="B565" s="141"/>
      <c r="C565" s="141"/>
      <c r="D565" s="141"/>
      <c r="E565" s="142"/>
      <c r="F565" s="141"/>
      <c r="G565" s="141"/>
      <c r="H565" s="141"/>
      <c r="I565" s="141"/>
      <c r="J565" s="141"/>
      <c r="K565" s="141"/>
      <c r="L565" s="141"/>
      <c r="M565" s="143"/>
      <c r="N565" s="144"/>
      <c r="O565" s="141"/>
      <c r="P565" s="145"/>
      <c r="Q565" s="141"/>
      <c r="R565" s="143"/>
      <c r="S565" s="141"/>
      <c r="T565" s="141"/>
      <c r="U565" s="141"/>
    </row>
    <row r="566" ht="12.75" customHeight="1">
      <c r="A566" s="141"/>
      <c r="B566" s="141"/>
      <c r="C566" s="141"/>
      <c r="D566" s="141"/>
      <c r="E566" s="142"/>
      <c r="F566" s="141"/>
      <c r="G566" s="141"/>
      <c r="H566" s="141"/>
      <c r="I566" s="141"/>
      <c r="J566" s="141"/>
      <c r="K566" s="141"/>
      <c r="L566" s="141"/>
      <c r="M566" s="143"/>
      <c r="N566" s="144"/>
      <c r="O566" s="141"/>
      <c r="P566" s="145"/>
      <c r="Q566" s="141"/>
      <c r="R566" s="143"/>
      <c r="S566" s="141"/>
      <c r="T566" s="141"/>
      <c r="U566" s="141"/>
    </row>
    <row r="567" ht="12.75" customHeight="1">
      <c r="A567" s="141"/>
      <c r="B567" s="141"/>
      <c r="C567" s="141"/>
      <c r="D567" s="141"/>
      <c r="E567" s="142"/>
      <c r="F567" s="141"/>
      <c r="G567" s="141"/>
      <c r="H567" s="141"/>
      <c r="I567" s="141"/>
      <c r="J567" s="141"/>
      <c r="K567" s="141"/>
      <c r="L567" s="141"/>
      <c r="M567" s="143"/>
      <c r="N567" s="144"/>
      <c r="O567" s="141"/>
      <c r="P567" s="145"/>
      <c r="Q567" s="141"/>
      <c r="R567" s="143"/>
      <c r="S567" s="141"/>
      <c r="T567" s="141"/>
      <c r="U567" s="141"/>
    </row>
    <row r="568" ht="12.75" customHeight="1">
      <c r="A568" s="141"/>
      <c r="B568" s="141"/>
      <c r="C568" s="141"/>
      <c r="D568" s="141"/>
      <c r="E568" s="142"/>
      <c r="F568" s="141"/>
      <c r="G568" s="141"/>
      <c r="H568" s="141"/>
      <c r="I568" s="141"/>
      <c r="J568" s="141"/>
      <c r="K568" s="141"/>
      <c r="L568" s="141"/>
      <c r="M568" s="143"/>
      <c r="N568" s="144"/>
      <c r="O568" s="141"/>
      <c r="P568" s="145"/>
      <c r="Q568" s="141"/>
      <c r="R568" s="143"/>
      <c r="S568" s="141"/>
      <c r="T568" s="141"/>
      <c r="U568" s="141"/>
    </row>
    <row r="569" ht="12.75" customHeight="1">
      <c r="A569" s="141"/>
      <c r="B569" s="141"/>
      <c r="C569" s="141"/>
      <c r="D569" s="141"/>
      <c r="E569" s="142"/>
      <c r="F569" s="141"/>
      <c r="G569" s="141"/>
      <c r="H569" s="141"/>
      <c r="I569" s="141"/>
      <c r="J569" s="141"/>
      <c r="K569" s="141"/>
      <c r="L569" s="141"/>
      <c r="M569" s="143"/>
      <c r="N569" s="144"/>
      <c r="O569" s="141"/>
      <c r="P569" s="145"/>
      <c r="Q569" s="141"/>
      <c r="R569" s="143"/>
      <c r="S569" s="141"/>
      <c r="T569" s="141"/>
      <c r="U569" s="141"/>
    </row>
    <row r="570" ht="12.75" customHeight="1">
      <c r="A570" s="141"/>
      <c r="B570" s="141"/>
      <c r="C570" s="141"/>
      <c r="D570" s="141"/>
      <c r="E570" s="142"/>
      <c r="F570" s="141"/>
      <c r="G570" s="141"/>
      <c r="H570" s="141"/>
      <c r="I570" s="141"/>
      <c r="J570" s="141"/>
      <c r="K570" s="141"/>
      <c r="L570" s="141"/>
      <c r="M570" s="143"/>
      <c r="N570" s="144"/>
      <c r="O570" s="141"/>
      <c r="P570" s="145"/>
      <c r="Q570" s="141"/>
      <c r="R570" s="143"/>
      <c r="S570" s="141"/>
      <c r="T570" s="141"/>
      <c r="U570" s="141"/>
    </row>
    <row r="571" ht="12.75" customHeight="1">
      <c r="A571" s="141"/>
      <c r="B571" s="141"/>
      <c r="C571" s="141"/>
      <c r="D571" s="141"/>
      <c r="E571" s="142"/>
      <c r="F571" s="141"/>
      <c r="G571" s="141"/>
      <c r="H571" s="141"/>
      <c r="I571" s="141"/>
      <c r="J571" s="141"/>
      <c r="K571" s="141"/>
      <c r="L571" s="141"/>
      <c r="M571" s="143"/>
      <c r="N571" s="144"/>
      <c r="O571" s="141"/>
      <c r="P571" s="145"/>
      <c r="Q571" s="141"/>
      <c r="R571" s="143"/>
      <c r="S571" s="141"/>
      <c r="T571" s="141"/>
      <c r="U571" s="141"/>
    </row>
    <row r="572" ht="12.75" customHeight="1">
      <c r="A572" s="141"/>
      <c r="B572" s="141"/>
      <c r="C572" s="141"/>
      <c r="D572" s="141"/>
      <c r="E572" s="142"/>
      <c r="F572" s="141"/>
      <c r="G572" s="141"/>
      <c r="H572" s="141"/>
      <c r="I572" s="141"/>
      <c r="J572" s="141"/>
      <c r="K572" s="141"/>
      <c r="L572" s="141"/>
      <c r="M572" s="143"/>
      <c r="N572" s="144"/>
      <c r="O572" s="141"/>
      <c r="P572" s="145"/>
      <c r="Q572" s="141"/>
      <c r="R572" s="143"/>
      <c r="S572" s="141"/>
      <c r="T572" s="141"/>
      <c r="U572" s="141"/>
    </row>
    <row r="573" ht="12.75" customHeight="1">
      <c r="A573" s="141"/>
      <c r="B573" s="141"/>
      <c r="C573" s="141"/>
      <c r="D573" s="141"/>
      <c r="E573" s="142"/>
      <c r="F573" s="141"/>
      <c r="G573" s="141"/>
      <c r="H573" s="141"/>
      <c r="I573" s="141"/>
      <c r="J573" s="141"/>
      <c r="K573" s="141"/>
      <c r="L573" s="141"/>
      <c r="M573" s="143"/>
      <c r="N573" s="144"/>
      <c r="O573" s="141"/>
      <c r="P573" s="145"/>
      <c r="Q573" s="141"/>
      <c r="R573" s="143"/>
      <c r="S573" s="141"/>
      <c r="T573" s="141"/>
      <c r="U573" s="141"/>
    </row>
    <row r="574" ht="12.75" customHeight="1">
      <c r="A574" s="141"/>
      <c r="B574" s="141"/>
      <c r="C574" s="141"/>
      <c r="D574" s="141"/>
      <c r="E574" s="142"/>
      <c r="F574" s="141"/>
      <c r="G574" s="141"/>
      <c r="H574" s="141"/>
      <c r="I574" s="141"/>
      <c r="J574" s="141"/>
      <c r="K574" s="141"/>
      <c r="L574" s="141"/>
      <c r="M574" s="143"/>
      <c r="N574" s="144"/>
      <c r="O574" s="141"/>
      <c r="P574" s="145"/>
      <c r="Q574" s="141"/>
      <c r="R574" s="143"/>
      <c r="S574" s="141"/>
      <c r="T574" s="141"/>
      <c r="U574" s="141"/>
    </row>
    <row r="575" ht="12.75" customHeight="1">
      <c r="A575" s="141"/>
      <c r="B575" s="141"/>
      <c r="C575" s="141"/>
      <c r="D575" s="141"/>
      <c r="E575" s="142"/>
      <c r="F575" s="141"/>
      <c r="G575" s="141"/>
      <c r="H575" s="141"/>
      <c r="I575" s="141"/>
      <c r="J575" s="141"/>
      <c r="K575" s="141"/>
      <c r="L575" s="141"/>
      <c r="M575" s="143"/>
      <c r="N575" s="144"/>
      <c r="O575" s="141"/>
      <c r="P575" s="145"/>
      <c r="Q575" s="141"/>
      <c r="R575" s="143"/>
      <c r="S575" s="141"/>
      <c r="T575" s="141"/>
      <c r="U575" s="141"/>
    </row>
    <row r="576" ht="12.75" customHeight="1">
      <c r="A576" s="141"/>
      <c r="B576" s="141"/>
      <c r="C576" s="141"/>
      <c r="D576" s="141"/>
      <c r="E576" s="142"/>
      <c r="F576" s="141"/>
      <c r="G576" s="141"/>
      <c r="H576" s="141"/>
      <c r="I576" s="141"/>
      <c r="J576" s="141"/>
      <c r="K576" s="141"/>
      <c r="L576" s="141"/>
      <c r="M576" s="143"/>
      <c r="N576" s="144"/>
      <c r="O576" s="141"/>
      <c r="P576" s="145"/>
      <c r="Q576" s="141"/>
      <c r="R576" s="143"/>
      <c r="S576" s="141"/>
      <c r="T576" s="141"/>
      <c r="U576" s="141"/>
    </row>
    <row r="577" ht="12.75" customHeight="1">
      <c r="A577" s="141"/>
      <c r="B577" s="141"/>
      <c r="C577" s="141"/>
      <c r="D577" s="141"/>
      <c r="E577" s="142"/>
      <c r="F577" s="141"/>
      <c r="G577" s="141"/>
      <c r="H577" s="141"/>
      <c r="I577" s="141"/>
      <c r="J577" s="141"/>
      <c r="K577" s="141"/>
      <c r="L577" s="141"/>
      <c r="M577" s="143"/>
      <c r="N577" s="144"/>
      <c r="O577" s="141"/>
      <c r="P577" s="145"/>
      <c r="Q577" s="141"/>
      <c r="R577" s="143"/>
      <c r="S577" s="141"/>
      <c r="T577" s="141"/>
      <c r="U577" s="141"/>
    </row>
    <row r="578" ht="12.75" customHeight="1">
      <c r="A578" s="141"/>
      <c r="B578" s="141"/>
      <c r="C578" s="141"/>
      <c r="D578" s="141"/>
      <c r="E578" s="142"/>
      <c r="F578" s="141"/>
      <c r="G578" s="141"/>
      <c r="H578" s="141"/>
      <c r="I578" s="141"/>
      <c r="J578" s="141"/>
      <c r="K578" s="141"/>
      <c r="L578" s="141"/>
      <c r="M578" s="143"/>
      <c r="N578" s="144"/>
      <c r="O578" s="141"/>
      <c r="P578" s="145"/>
      <c r="Q578" s="141"/>
      <c r="R578" s="143"/>
      <c r="S578" s="141"/>
      <c r="T578" s="141"/>
      <c r="U578" s="141"/>
    </row>
    <row r="579" ht="12.75" customHeight="1">
      <c r="A579" s="141"/>
      <c r="B579" s="141"/>
      <c r="C579" s="141"/>
      <c r="D579" s="141"/>
      <c r="E579" s="142"/>
      <c r="F579" s="141"/>
      <c r="G579" s="141"/>
      <c r="H579" s="141"/>
      <c r="I579" s="141"/>
      <c r="J579" s="141"/>
      <c r="K579" s="141"/>
      <c r="L579" s="141"/>
      <c r="M579" s="143"/>
      <c r="N579" s="144"/>
      <c r="O579" s="141"/>
      <c r="P579" s="145"/>
      <c r="Q579" s="141"/>
      <c r="R579" s="143"/>
      <c r="S579" s="141"/>
      <c r="T579" s="141"/>
      <c r="U579" s="141"/>
    </row>
    <row r="580" ht="12.75" customHeight="1">
      <c r="A580" s="141"/>
      <c r="B580" s="141"/>
      <c r="C580" s="141"/>
      <c r="D580" s="141"/>
      <c r="E580" s="142"/>
      <c r="F580" s="141"/>
      <c r="G580" s="141"/>
      <c r="H580" s="141"/>
      <c r="I580" s="141"/>
      <c r="J580" s="141"/>
      <c r="K580" s="141"/>
      <c r="L580" s="141"/>
      <c r="M580" s="143"/>
      <c r="N580" s="144"/>
      <c r="O580" s="141"/>
      <c r="P580" s="145"/>
      <c r="Q580" s="141"/>
      <c r="R580" s="143"/>
      <c r="S580" s="141"/>
      <c r="T580" s="141"/>
      <c r="U580" s="141"/>
    </row>
    <row r="581" ht="12.75" customHeight="1">
      <c r="A581" s="141"/>
      <c r="B581" s="141"/>
      <c r="C581" s="141"/>
      <c r="D581" s="141"/>
      <c r="E581" s="142"/>
      <c r="F581" s="141"/>
      <c r="G581" s="141"/>
      <c r="H581" s="141"/>
      <c r="I581" s="141"/>
      <c r="J581" s="141"/>
      <c r="K581" s="141"/>
      <c r="L581" s="141"/>
      <c r="M581" s="143"/>
      <c r="N581" s="144"/>
      <c r="O581" s="141"/>
      <c r="P581" s="145"/>
      <c r="Q581" s="141"/>
      <c r="R581" s="143"/>
      <c r="S581" s="141"/>
      <c r="T581" s="141"/>
      <c r="U581" s="141"/>
    </row>
    <row r="582" ht="12.75" customHeight="1">
      <c r="A582" s="141"/>
      <c r="B582" s="141"/>
      <c r="C582" s="141"/>
      <c r="D582" s="141"/>
      <c r="E582" s="142"/>
      <c r="F582" s="141"/>
      <c r="G582" s="141"/>
      <c r="H582" s="141"/>
      <c r="I582" s="141"/>
      <c r="J582" s="141"/>
      <c r="K582" s="141"/>
      <c r="L582" s="141"/>
      <c r="M582" s="143"/>
      <c r="N582" s="144"/>
      <c r="O582" s="141"/>
      <c r="P582" s="145"/>
      <c r="Q582" s="141"/>
      <c r="R582" s="143"/>
      <c r="S582" s="141"/>
      <c r="T582" s="141"/>
      <c r="U582" s="141"/>
    </row>
    <row r="583" ht="12.75" customHeight="1">
      <c r="A583" s="141"/>
      <c r="B583" s="141"/>
      <c r="C583" s="141"/>
      <c r="D583" s="141"/>
      <c r="E583" s="142"/>
      <c r="F583" s="141"/>
      <c r="G583" s="141"/>
      <c r="H583" s="141"/>
      <c r="I583" s="141"/>
      <c r="J583" s="141"/>
      <c r="K583" s="141"/>
      <c r="L583" s="141"/>
      <c r="M583" s="143"/>
      <c r="N583" s="144"/>
      <c r="O583" s="141"/>
      <c r="P583" s="145"/>
      <c r="Q583" s="141"/>
      <c r="R583" s="143"/>
      <c r="S583" s="141"/>
      <c r="T583" s="141"/>
      <c r="U583" s="141"/>
    </row>
    <row r="584" ht="12.75" customHeight="1">
      <c r="A584" s="141"/>
      <c r="B584" s="141"/>
      <c r="C584" s="141"/>
      <c r="D584" s="141"/>
      <c r="E584" s="142"/>
      <c r="F584" s="141"/>
      <c r="G584" s="141"/>
      <c r="H584" s="141"/>
      <c r="I584" s="141"/>
      <c r="J584" s="141"/>
      <c r="K584" s="141"/>
      <c r="L584" s="141"/>
      <c r="M584" s="143"/>
      <c r="N584" s="144"/>
      <c r="O584" s="141"/>
      <c r="P584" s="145"/>
      <c r="Q584" s="141"/>
      <c r="R584" s="143"/>
      <c r="S584" s="141"/>
      <c r="T584" s="141"/>
      <c r="U584" s="141"/>
    </row>
    <row r="585" ht="12.75" customHeight="1">
      <c r="A585" s="141"/>
      <c r="B585" s="141"/>
      <c r="C585" s="141"/>
      <c r="D585" s="141"/>
      <c r="E585" s="142"/>
      <c r="F585" s="141"/>
      <c r="G585" s="141"/>
      <c r="H585" s="141"/>
      <c r="I585" s="141"/>
      <c r="J585" s="141"/>
      <c r="K585" s="141"/>
      <c r="L585" s="141"/>
      <c r="M585" s="143"/>
      <c r="N585" s="144"/>
      <c r="O585" s="141"/>
      <c r="P585" s="145"/>
      <c r="Q585" s="141"/>
      <c r="R585" s="143"/>
      <c r="S585" s="141"/>
      <c r="T585" s="141"/>
      <c r="U585" s="141"/>
    </row>
    <row r="586" ht="12.75" customHeight="1">
      <c r="A586" s="141"/>
      <c r="B586" s="141"/>
      <c r="C586" s="141"/>
      <c r="D586" s="141"/>
      <c r="E586" s="142"/>
      <c r="F586" s="141"/>
      <c r="G586" s="141"/>
      <c r="H586" s="141"/>
      <c r="I586" s="141"/>
      <c r="J586" s="141"/>
      <c r="K586" s="141"/>
      <c r="L586" s="141"/>
      <c r="M586" s="143"/>
      <c r="N586" s="144"/>
      <c r="O586" s="141"/>
      <c r="P586" s="145"/>
      <c r="Q586" s="141"/>
      <c r="R586" s="143"/>
      <c r="S586" s="141"/>
      <c r="T586" s="141"/>
      <c r="U586" s="141"/>
    </row>
    <row r="587" ht="12.75" customHeight="1">
      <c r="A587" s="141"/>
      <c r="B587" s="141"/>
      <c r="C587" s="141"/>
      <c r="D587" s="141"/>
      <c r="E587" s="142"/>
      <c r="F587" s="141"/>
      <c r="G587" s="141"/>
      <c r="H587" s="141"/>
      <c r="I587" s="141"/>
      <c r="J587" s="141"/>
      <c r="K587" s="141"/>
      <c r="L587" s="141"/>
      <c r="M587" s="143"/>
      <c r="N587" s="144"/>
      <c r="O587" s="141"/>
      <c r="P587" s="145"/>
      <c r="Q587" s="141"/>
      <c r="R587" s="143"/>
      <c r="S587" s="141"/>
      <c r="T587" s="141"/>
      <c r="U587" s="141"/>
    </row>
    <row r="588" ht="12.75" customHeight="1">
      <c r="A588" s="141"/>
      <c r="B588" s="141"/>
      <c r="C588" s="141"/>
      <c r="D588" s="141"/>
      <c r="E588" s="142"/>
      <c r="F588" s="141"/>
      <c r="G588" s="141"/>
      <c r="H588" s="141"/>
      <c r="I588" s="141"/>
      <c r="J588" s="141"/>
      <c r="K588" s="141"/>
      <c r="L588" s="141"/>
      <c r="M588" s="143"/>
      <c r="N588" s="144"/>
      <c r="O588" s="141"/>
      <c r="P588" s="145"/>
      <c r="Q588" s="141"/>
      <c r="R588" s="143"/>
      <c r="S588" s="141"/>
      <c r="T588" s="141"/>
      <c r="U588" s="141"/>
    </row>
    <row r="589" ht="12.75" customHeight="1">
      <c r="A589" s="141"/>
      <c r="B589" s="141"/>
      <c r="C589" s="141"/>
      <c r="D589" s="141"/>
      <c r="E589" s="142"/>
      <c r="F589" s="141"/>
      <c r="G589" s="141"/>
      <c r="H589" s="141"/>
      <c r="I589" s="141"/>
      <c r="J589" s="141"/>
      <c r="K589" s="141"/>
      <c r="L589" s="141"/>
      <c r="M589" s="143"/>
      <c r="N589" s="144"/>
      <c r="O589" s="141"/>
      <c r="P589" s="145"/>
      <c r="Q589" s="141"/>
      <c r="R589" s="143"/>
      <c r="S589" s="141"/>
      <c r="T589" s="141"/>
      <c r="U589" s="141"/>
    </row>
    <row r="590" ht="12.75" customHeight="1">
      <c r="A590" s="141"/>
      <c r="B590" s="141"/>
      <c r="C590" s="141"/>
      <c r="D590" s="141"/>
      <c r="E590" s="142"/>
      <c r="F590" s="141"/>
      <c r="G590" s="141"/>
      <c r="H590" s="141"/>
      <c r="I590" s="141"/>
      <c r="J590" s="141"/>
      <c r="K590" s="141"/>
      <c r="L590" s="141"/>
      <c r="M590" s="143"/>
      <c r="N590" s="144"/>
      <c r="O590" s="141"/>
      <c r="P590" s="145"/>
      <c r="Q590" s="141"/>
      <c r="R590" s="143"/>
      <c r="S590" s="141"/>
      <c r="T590" s="141"/>
      <c r="U590" s="141"/>
    </row>
    <row r="591" ht="12.75" customHeight="1">
      <c r="A591" s="141"/>
      <c r="B591" s="141"/>
      <c r="C591" s="141"/>
      <c r="D591" s="141"/>
      <c r="E591" s="142"/>
      <c r="F591" s="141"/>
      <c r="G591" s="141"/>
      <c r="H591" s="141"/>
      <c r="I591" s="141"/>
      <c r="J591" s="141"/>
      <c r="K591" s="141"/>
      <c r="L591" s="141"/>
      <c r="M591" s="143"/>
      <c r="N591" s="144"/>
      <c r="O591" s="141"/>
      <c r="P591" s="145"/>
      <c r="Q591" s="141"/>
      <c r="R591" s="143"/>
      <c r="S591" s="141"/>
      <c r="T591" s="141"/>
      <c r="U591" s="141"/>
    </row>
    <row r="592" ht="12.75" customHeight="1">
      <c r="A592" s="141"/>
      <c r="B592" s="141"/>
      <c r="C592" s="141"/>
      <c r="D592" s="141"/>
      <c r="E592" s="142"/>
      <c r="F592" s="141"/>
      <c r="G592" s="141"/>
      <c r="H592" s="141"/>
      <c r="I592" s="141"/>
      <c r="J592" s="141"/>
      <c r="K592" s="141"/>
      <c r="L592" s="141"/>
      <c r="M592" s="143"/>
      <c r="N592" s="144"/>
      <c r="O592" s="141"/>
      <c r="P592" s="145"/>
      <c r="Q592" s="141"/>
      <c r="R592" s="143"/>
      <c r="S592" s="141"/>
      <c r="T592" s="141"/>
      <c r="U592" s="141"/>
    </row>
    <row r="593" ht="12.75" customHeight="1">
      <c r="A593" s="141"/>
      <c r="B593" s="141"/>
      <c r="C593" s="141"/>
      <c r="D593" s="141"/>
      <c r="E593" s="142"/>
      <c r="F593" s="141"/>
      <c r="G593" s="141"/>
      <c r="H593" s="141"/>
      <c r="I593" s="141"/>
      <c r="J593" s="141"/>
      <c r="K593" s="141"/>
      <c r="L593" s="141"/>
      <c r="M593" s="143"/>
      <c r="N593" s="144"/>
      <c r="O593" s="141"/>
      <c r="P593" s="145"/>
      <c r="Q593" s="141"/>
      <c r="R593" s="143"/>
      <c r="S593" s="141"/>
      <c r="T593" s="141"/>
      <c r="U593" s="141"/>
    </row>
    <row r="594" ht="12.75" customHeight="1">
      <c r="A594" s="141"/>
      <c r="B594" s="141"/>
      <c r="C594" s="141"/>
      <c r="D594" s="141"/>
      <c r="E594" s="142"/>
      <c r="F594" s="141"/>
      <c r="G594" s="141"/>
      <c r="H594" s="141"/>
      <c r="I594" s="141"/>
      <c r="J594" s="141"/>
      <c r="K594" s="141"/>
      <c r="L594" s="141"/>
      <c r="M594" s="143"/>
      <c r="N594" s="144"/>
      <c r="O594" s="141"/>
      <c r="P594" s="145"/>
      <c r="Q594" s="141"/>
      <c r="R594" s="143"/>
      <c r="S594" s="141"/>
      <c r="T594" s="141"/>
      <c r="U594" s="141"/>
    </row>
    <row r="595" ht="12.75" customHeight="1">
      <c r="A595" s="141"/>
      <c r="B595" s="141"/>
      <c r="C595" s="141"/>
      <c r="D595" s="141"/>
      <c r="E595" s="142"/>
      <c r="F595" s="141"/>
      <c r="G595" s="141"/>
      <c r="H595" s="141"/>
      <c r="I595" s="141"/>
      <c r="J595" s="141"/>
      <c r="K595" s="141"/>
      <c r="L595" s="141"/>
      <c r="M595" s="143"/>
      <c r="N595" s="144"/>
      <c r="O595" s="141"/>
      <c r="P595" s="145"/>
      <c r="Q595" s="141"/>
      <c r="R595" s="143"/>
      <c r="S595" s="141"/>
      <c r="T595" s="141"/>
      <c r="U595" s="141"/>
    </row>
    <row r="596" ht="12.75" customHeight="1">
      <c r="A596" s="141"/>
      <c r="B596" s="141"/>
      <c r="C596" s="141"/>
      <c r="D596" s="141"/>
      <c r="E596" s="142"/>
      <c r="F596" s="141"/>
      <c r="G596" s="141"/>
      <c r="H596" s="141"/>
      <c r="I596" s="141"/>
      <c r="J596" s="141"/>
      <c r="K596" s="141"/>
      <c r="L596" s="141"/>
      <c r="M596" s="143"/>
      <c r="N596" s="144"/>
      <c r="O596" s="141"/>
      <c r="P596" s="145"/>
      <c r="Q596" s="141"/>
      <c r="R596" s="143"/>
      <c r="S596" s="141"/>
      <c r="T596" s="141"/>
      <c r="U596" s="141"/>
    </row>
    <row r="597" ht="12.75" customHeight="1">
      <c r="A597" s="141"/>
      <c r="B597" s="141"/>
      <c r="C597" s="141"/>
      <c r="D597" s="141"/>
      <c r="E597" s="142"/>
      <c r="F597" s="141"/>
      <c r="G597" s="141"/>
      <c r="H597" s="141"/>
      <c r="I597" s="141"/>
      <c r="J597" s="141"/>
      <c r="K597" s="141"/>
      <c r="L597" s="141"/>
      <c r="M597" s="143"/>
      <c r="N597" s="144"/>
      <c r="O597" s="141"/>
      <c r="P597" s="145"/>
      <c r="Q597" s="141"/>
      <c r="R597" s="143"/>
      <c r="S597" s="141"/>
      <c r="T597" s="141"/>
      <c r="U597" s="141"/>
    </row>
    <row r="598" ht="12.75" customHeight="1">
      <c r="A598" s="141"/>
      <c r="B598" s="141"/>
      <c r="C598" s="141"/>
      <c r="D598" s="141"/>
      <c r="E598" s="142"/>
      <c r="F598" s="141"/>
      <c r="G598" s="141"/>
      <c r="H598" s="141"/>
      <c r="I598" s="141"/>
      <c r="J598" s="141"/>
      <c r="K598" s="141"/>
      <c r="L598" s="141"/>
      <c r="M598" s="143"/>
      <c r="N598" s="144"/>
      <c r="O598" s="141"/>
      <c r="P598" s="145"/>
      <c r="Q598" s="141"/>
      <c r="R598" s="143"/>
      <c r="S598" s="141"/>
      <c r="T598" s="141"/>
      <c r="U598" s="141"/>
    </row>
    <row r="599" ht="12.75" customHeight="1">
      <c r="A599" s="141"/>
      <c r="B599" s="141"/>
      <c r="C599" s="141"/>
      <c r="D599" s="141"/>
      <c r="E599" s="142"/>
      <c r="F599" s="141"/>
      <c r="G599" s="141"/>
      <c r="H599" s="141"/>
      <c r="I599" s="141"/>
      <c r="J599" s="141"/>
      <c r="K599" s="141"/>
      <c r="L599" s="141"/>
      <c r="M599" s="143"/>
      <c r="N599" s="144"/>
      <c r="O599" s="141"/>
      <c r="P599" s="145"/>
      <c r="Q599" s="141"/>
      <c r="R599" s="143"/>
      <c r="S599" s="141"/>
      <c r="T599" s="141"/>
      <c r="U599" s="141"/>
    </row>
    <row r="600" ht="12.75" customHeight="1">
      <c r="A600" s="141"/>
      <c r="B600" s="141"/>
      <c r="C600" s="141"/>
      <c r="D600" s="141"/>
      <c r="E600" s="142"/>
      <c r="F600" s="141"/>
      <c r="G600" s="141"/>
      <c r="H600" s="141"/>
      <c r="I600" s="141"/>
      <c r="J600" s="141"/>
      <c r="K600" s="141"/>
      <c r="L600" s="141"/>
      <c r="M600" s="143"/>
      <c r="N600" s="144"/>
      <c r="O600" s="141"/>
      <c r="P600" s="145"/>
      <c r="Q600" s="141"/>
      <c r="R600" s="143"/>
      <c r="S600" s="141"/>
      <c r="T600" s="141"/>
      <c r="U600" s="141"/>
    </row>
    <row r="601" ht="12.75" customHeight="1">
      <c r="A601" s="141"/>
      <c r="B601" s="141"/>
      <c r="C601" s="141"/>
      <c r="D601" s="141"/>
      <c r="E601" s="142"/>
      <c r="F601" s="141"/>
      <c r="G601" s="141"/>
      <c r="H601" s="141"/>
      <c r="I601" s="141"/>
      <c r="J601" s="141"/>
      <c r="K601" s="141"/>
      <c r="L601" s="141"/>
      <c r="M601" s="143"/>
      <c r="N601" s="144"/>
      <c r="O601" s="141"/>
      <c r="P601" s="145"/>
      <c r="Q601" s="141"/>
      <c r="R601" s="143"/>
      <c r="S601" s="141"/>
      <c r="T601" s="141"/>
      <c r="U601" s="141"/>
    </row>
    <row r="602" ht="12.75" customHeight="1">
      <c r="A602" s="141"/>
      <c r="B602" s="141"/>
      <c r="C602" s="141"/>
      <c r="D602" s="141"/>
      <c r="E602" s="142"/>
      <c r="F602" s="141"/>
      <c r="G602" s="141"/>
      <c r="H602" s="141"/>
      <c r="I602" s="141"/>
      <c r="J602" s="141"/>
      <c r="K602" s="141"/>
      <c r="L602" s="141"/>
      <c r="M602" s="143"/>
      <c r="N602" s="144"/>
      <c r="O602" s="141"/>
      <c r="P602" s="145"/>
      <c r="Q602" s="141"/>
      <c r="R602" s="143"/>
      <c r="S602" s="141"/>
      <c r="T602" s="141"/>
      <c r="U602" s="141"/>
    </row>
    <row r="603" ht="12.75" customHeight="1">
      <c r="A603" s="141"/>
      <c r="B603" s="141"/>
      <c r="C603" s="141"/>
      <c r="D603" s="141"/>
      <c r="E603" s="142"/>
      <c r="F603" s="141"/>
      <c r="G603" s="141"/>
      <c r="H603" s="141"/>
      <c r="I603" s="141"/>
      <c r="J603" s="141"/>
      <c r="K603" s="141"/>
      <c r="L603" s="141"/>
      <c r="M603" s="143"/>
      <c r="N603" s="144"/>
      <c r="O603" s="141"/>
      <c r="P603" s="145"/>
      <c r="Q603" s="141"/>
      <c r="R603" s="143"/>
      <c r="S603" s="141"/>
      <c r="T603" s="141"/>
      <c r="U603" s="141"/>
    </row>
    <row r="604" ht="12.75" customHeight="1">
      <c r="A604" s="141"/>
      <c r="B604" s="141"/>
      <c r="C604" s="141"/>
      <c r="D604" s="141"/>
      <c r="E604" s="142"/>
      <c r="F604" s="141"/>
      <c r="G604" s="141"/>
      <c r="H604" s="141"/>
      <c r="I604" s="141"/>
      <c r="J604" s="141"/>
      <c r="K604" s="141"/>
      <c r="L604" s="141"/>
      <c r="M604" s="143"/>
      <c r="N604" s="144"/>
      <c r="O604" s="141"/>
      <c r="P604" s="145"/>
      <c r="Q604" s="141"/>
      <c r="R604" s="143"/>
      <c r="S604" s="141"/>
      <c r="T604" s="141"/>
      <c r="U604" s="141"/>
    </row>
    <row r="605" ht="12.75" customHeight="1">
      <c r="A605" s="141"/>
      <c r="B605" s="141"/>
      <c r="C605" s="141"/>
      <c r="D605" s="141"/>
      <c r="E605" s="142"/>
      <c r="F605" s="141"/>
      <c r="G605" s="141"/>
      <c r="H605" s="141"/>
      <c r="I605" s="141"/>
      <c r="J605" s="141"/>
      <c r="K605" s="141"/>
      <c r="L605" s="141"/>
      <c r="M605" s="143"/>
      <c r="N605" s="144"/>
      <c r="O605" s="141"/>
      <c r="P605" s="145"/>
      <c r="Q605" s="141"/>
      <c r="R605" s="143"/>
      <c r="S605" s="141"/>
      <c r="T605" s="141"/>
      <c r="U605" s="141"/>
    </row>
    <row r="606" ht="12.75" customHeight="1">
      <c r="A606" s="141"/>
      <c r="B606" s="141"/>
      <c r="C606" s="141"/>
      <c r="D606" s="141"/>
      <c r="E606" s="142"/>
      <c r="F606" s="141"/>
      <c r="G606" s="141"/>
      <c r="H606" s="141"/>
      <c r="I606" s="141"/>
      <c r="J606" s="141"/>
      <c r="K606" s="141"/>
      <c r="L606" s="141"/>
      <c r="M606" s="143"/>
      <c r="N606" s="144"/>
      <c r="O606" s="141"/>
      <c r="P606" s="145"/>
      <c r="Q606" s="141"/>
      <c r="R606" s="143"/>
      <c r="S606" s="141"/>
      <c r="T606" s="141"/>
      <c r="U606" s="141"/>
    </row>
    <row r="607" ht="12.75" customHeight="1">
      <c r="A607" s="141"/>
      <c r="B607" s="141"/>
      <c r="C607" s="141"/>
      <c r="D607" s="141"/>
      <c r="E607" s="142"/>
      <c r="F607" s="141"/>
      <c r="G607" s="141"/>
      <c r="H607" s="141"/>
      <c r="I607" s="141"/>
      <c r="J607" s="141"/>
      <c r="K607" s="141"/>
      <c r="L607" s="141"/>
      <c r="M607" s="143"/>
      <c r="N607" s="144"/>
      <c r="O607" s="141"/>
      <c r="P607" s="145"/>
      <c r="Q607" s="141"/>
      <c r="R607" s="143"/>
      <c r="S607" s="141"/>
      <c r="T607" s="141"/>
      <c r="U607" s="141"/>
    </row>
    <row r="608" ht="12.75" customHeight="1">
      <c r="A608" s="141"/>
      <c r="B608" s="141"/>
      <c r="C608" s="141"/>
      <c r="D608" s="141"/>
      <c r="E608" s="142"/>
      <c r="F608" s="141"/>
      <c r="G608" s="141"/>
      <c r="H608" s="141"/>
      <c r="I608" s="141"/>
      <c r="J608" s="141"/>
      <c r="K608" s="141"/>
      <c r="L608" s="141"/>
      <c r="M608" s="143"/>
      <c r="N608" s="144"/>
      <c r="O608" s="141"/>
      <c r="P608" s="145"/>
      <c r="Q608" s="141"/>
      <c r="R608" s="143"/>
      <c r="S608" s="141"/>
      <c r="T608" s="141"/>
      <c r="U608" s="141"/>
    </row>
    <row r="609" ht="12.75" customHeight="1">
      <c r="A609" s="141"/>
      <c r="B609" s="141"/>
      <c r="C609" s="141"/>
      <c r="D609" s="141"/>
      <c r="E609" s="142"/>
      <c r="F609" s="141"/>
      <c r="G609" s="141"/>
      <c r="H609" s="141"/>
      <c r="I609" s="141"/>
      <c r="J609" s="141"/>
      <c r="K609" s="141"/>
      <c r="L609" s="141"/>
      <c r="M609" s="143"/>
      <c r="N609" s="144"/>
      <c r="O609" s="141"/>
      <c r="P609" s="145"/>
      <c r="Q609" s="141"/>
      <c r="R609" s="143"/>
      <c r="S609" s="141"/>
      <c r="T609" s="141"/>
      <c r="U609" s="141"/>
    </row>
    <row r="610" ht="12.75" customHeight="1">
      <c r="A610" s="141"/>
      <c r="B610" s="141"/>
      <c r="C610" s="141"/>
      <c r="D610" s="141"/>
      <c r="E610" s="142"/>
      <c r="F610" s="141"/>
      <c r="G610" s="141"/>
      <c r="H610" s="141"/>
      <c r="I610" s="141"/>
      <c r="J610" s="141"/>
      <c r="K610" s="141"/>
      <c r="L610" s="141"/>
      <c r="M610" s="143"/>
      <c r="N610" s="144"/>
      <c r="O610" s="141"/>
      <c r="P610" s="145"/>
      <c r="Q610" s="141"/>
      <c r="R610" s="143"/>
      <c r="S610" s="141"/>
      <c r="T610" s="141"/>
      <c r="U610" s="141"/>
    </row>
    <row r="611" ht="12.75" customHeight="1">
      <c r="A611" s="141"/>
      <c r="B611" s="141"/>
      <c r="C611" s="141"/>
      <c r="D611" s="141"/>
      <c r="E611" s="142"/>
      <c r="F611" s="141"/>
      <c r="G611" s="141"/>
      <c r="H611" s="141"/>
      <c r="I611" s="141"/>
      <c r="J611" s="141"/>
      <c r="K611" s="141"/>
      <c r="L611" s="141"/>
      <c r="M611" s="143"/>
      <c r="N611" s="144"/>
      <c r="O611" s="141"/>
      <c r="P611" s="145"/>
      <c r="Q611" s="141"/>
      <c r="R611" s="143"/>
      <c r="S611" s="141"/>
      <c r="T611" s="141"/>
      <c r="U611" s="141"/>
    </row>
    <row r="612" ht="12.75" customHeight="1">
      <c r="A612" s="141"/>
      <c r="B612" s="141"/>
      <c r="C612" s="141"/>
      <c r="D612" s="141"/>
      <c r="E612" s="142"/>
      <c r="F612" s="141"/>
      <c r="G612" s="141"/>
      <c r="H612" s="141"/>
      <c r="I612" s="141"/>
      <c r="J612" s="141"/>
      <c r="K612" s="141"/>
      <c r="L612" s="141"/>
      <c r="M612" s="143"/>
      <c r="N612" s="144"/>
      <c r="O612" s="141"/>
      <c r="P612" s="145"/>
      <c r="Q612" s="141"/>
      <c r="R612" s="143"/>
      <c r="S612" s="141"/>
      <c r="T612" s="141"/>
      <c r="U612" s="141"/>
    </row>
    <row r="613" ht="12.75" customHeight="1">
      <c r="A613" s="141"/>
      <c r="B613" s="141"/>
      <c r="C613" s="141"/>
      <c r="D613" s="141"/>
      <c r="E613" s="142"/>
      <c r="F613" s="141"/>
      <c r="G613" s="141"/>
      <c r="H613" s="141"/>
      <c r="I613" s="141"/>
      <c r="J613" s="141"/>
      <c r="K613" s="141"/>
      <c r="L613" s="141"/>
      <c r="M613" s="143"/>
      <c r="N613" s="144"/>
      <c r="O613" s="141"/>
      <c r="P613" s="145"/>
      <c r="Q613" s="141"/>
      <c r="R613" s="143"/>
      <c r="S613" s="141"/>
      <c r="T613" s="141"/>
      <c r="U613" s="141"/>
    </row>
    <row r="614" ht="12.75" customHeight="1">
      <c r="A614" s="141"/>
      <c r="B614" s="141"/>
      <c r="C614" s="141"/>
      <c r="D614" s="141"/>
      <c r="E614" s="142"/>
      <c r="F614" s="141"/>
      <c r="G614" s="141"/>
      <c r="H614" s="141"/>
      <c r="I614" s="141"/>
      <c r="J614" s="141"/>
      <c r="K614" s="141"/>
      <c r="L614" s="141"/>
      <c r="M614" s="143"/>
      <c r="N614" s="144"/>
      <c r="O614" s="141"/>
      <c r="P614" s="145"/>
      <c r="Q614" s="141"/>
      <c r="R614" s="143"/>
      <c r="S614" s="141"/>
      <c r="T614" s="141"/>
      <c r="U614" s="141"/>
    </row>
    <row r="615" ht="12.75" customHeight="1">
      <c r="A615" s="141"/>
      <c r="B615" s="141"/>
      <c r="C615" s="141"/>
      <c r="D615" s="141"/>
      <c r="E615" s="142"/>
      <c r="F615" s="141"/>
      <c r="G615" s="141"/>
      <c r="H615" s="141"/>
      <c r="I615" s="141"/>
      <c r="J615" s="141"/>
      <c r="K615" s="141"/>
      <c r="L615" s="141"/>
      <c r="M615" s="143"/>
      <c r="N615" s="144"/>
      <c r="O615" s="141"/>
      <c r="P615" s="145"/>
      <c r="Q615" s="141"/>
      <c r="R615" s="143"/>
      <c r="S615" s="141"/>
      <c r="T615" s="141"/>
      <c r="U615" s="141"/>
    </row>
    <row r="616" ht="12.75" customHeight="1">
      <c r="A616" s="141"/>
      <c r="B616" s="141"/>
      <c r="C616" s="141"/>
      <c r="D616" s="141"/>
      <c r="E616" s="142"/>
      <c r="F616" s="141"/>
      <c r="G616" s="141"/>
      <c r="H616" s="141"/>
      <c r="I616" s="141"/>
      <c r="J616" s="141"/>
      <c r="K616" s="141"/>
      <c r="L616" s="141"/>
      <c r="M616" s="143"/>
      <c r="N616" s="144"/>
      <c r="O616" s="141"/>
      <c r="P616" s="145"/>
      <c r="Q616" s="141"/>
      <c r="R616" s="143"/>
      <c r="S616" s="141"/>
      <c r="T616" s="141"/>
      <c r="U616" s="141"/>
    </row>
    <row r="617" ht="12.75" customHeight="1">
      <c r="A617" s="141"/>
      <c r="B617" s="141"/>
      <c r="C617" s="141"/>
      <c r="D617" s="141"/>
      <c r="E617" s="142"/>
      <c r="F617" s="141"/>
      <c r="G617" s="141"/>
      <c r="H617" s="141"/>
      <c r="I617" s="141"/>
      <c r="J617" s="141"/>
      <c r="K617" s="141"/>
      <c r="L617" s="141"/>
      <c r="M617" s="143"/>
      <c r="N617" s="144"/>
      <c r="O617" s="141"/>
      <c r="P617" s="145"/>
      <c r="Q617" s="141"/>
      <c r="R617" s="143"/>
      <c r="S617" s="141"/>
      <c r="T617" s="141"/>
      <c r="U617" s="141"/>
    </row>
    <row r="618" ht="12.75" customHeight="1">
      <c r="A618" s="141"/>
      <c r="B618" s="141"/>
      <c r="C618" s="141"/>
      <c r="D618" s="141"/>
      <c r="E618" s="142"/>
      <c r="F618" s="141"/>
      <c r="G618" s="141"/>
      <c r="H618" s="141"/>
      <c r="I618" s="141"/>
      <c r="J618" s="141"/>
      <c r="K618" s="141"/>
      <c r="L618" s="141"/>
      <c r="M618" s="143"/>
      <c r="N618" s="144"/>
      <c r="O618" s="141"/>
      <c r="P618" s="145"/>
      <c r="Q618" s="141"/>
      <c r="R618" s="143"/>
      <c r="S618" s="141"/>
      <c r="T618" s="141"/>
      <c r="U618" s="141"/>
    </row>
    <row r="619" ht="12.75" customHeight="1">
      <c r="A619" s="141"/>
      <c r="B619" s="141"/>
      <c r="C619" s="141"/>
      <c r="D619" s="141"/>
      <c r="E619" s="142"/>
      <c r="F619" s="141"/>
      <c r="G619" s="141"/>
      <c r="H619" s="141"/>
      <c r="I619" s="141"/>
      <c r="J619" s="141"/>
      <c r="K619" s="141"/>
      <c r="L619" s="141"/>
      <c r="M619" s="143"/>
      <c r="N619" s="144"/>
      <c r="O619" s="141"/>
      <c r="P619" s="145"/>
      <c r="Q619" s="141"/>
      <c r="R619" s="143"/>
      <c r="S619" s="141"/>
      <c r="T619" s="141"/>
      <c r="U619" s="141"/>
    </row>
    <row r="620" ht="12.75" customHeight="1">
      <c r="A620" s="141"/>
      <c r="B620" s="141"/>
      <c r="C620" s="141"/>
      <c r="D620" s="141"/>
      <c r="E620" s="142"/>
      <c r="F620" s="141"/>
      <c r="G620" s="141"/>
      <c r="H620" s="141"/>
      <c r="I620" s="141"/>
      <c r="J620" s="141"/>
      <c r="K620" s="141"/>
      <c r="L620" s="141"/>
      <c r="M620" s="143"/>
      <c r="N620" s="144"/>
      <c r="O620" s="141"/>
      <c r="P620" s="145"/>
      <c r="Q620" s="141"/>
      <c r="R620" s="143"/>
      <c r="S620" s="141"/>
      <c r="T620" s="141"/>
      <c r="U620" s="141"/>
    </row>
    <row r="621" ht="12.75" customHeight="1">
      <c r="A621" s="141"/>
      <c r="B621" s="141"/>
      <c r="C621" s="141"/>
      <c r="D621" s="141"/>
      <c r="E621" s="142"/>
      <c r="F621" s="141"/>
      <c r="G621" s="141"/>
      <c r="H621" s="141"/>
      <c r="I621" s="141"/>
      <c r="J621" s="141"/>
      <c r="K621" s="141"/>
      <c r="L621" s="141"/>
      <c r="M621" s="143"/>
      <c r="N621" s="144"/>
      <c r="O621" s="141"/>
      <c r="P621" s="145"/>
      <c r="Q621" s="141"/>
      <c r="R621" s="143"/>
      <c r="S621" s="141"/>
      <c r="T621" s="141"/>
      <c r="U621" s="141"/>
    </row>
    <row r="622" ht="12.75" customHeight="1">
      <c r="A622" s="141"/>
      <c r="B622" s="141"/>
      <c r="C622" s="141"/>
      <c r="D622" s="141"/>
      <c r="E622" s="142"/>
      <c r="F622" s="141"/>
      <c r="G622" s="141"/>
      <c r="H622" s="141"/>
      <c r="I622" s="141"/>
      <c r="J622" s="141"/>
      <c r="K622" s="141"/>
      <c r="L622" s="141"/>
      <c r="M622" s="143"/>
      <c r="N622" s="144"/>
      <c r="O622" s="141"/>
      <c r="P622" s="145"/>
      <c r="Q622" s="141"/>
      <c r="R622" s="143"/>
      <c r="S622" s="141"/>
      <c r="T622" s="141"/>
      <c r="U622" s="141"/>
    </row>
    <row r="623" ht="12.75" customHeight="1">
      <c r="A623" s="141"/>
      <c r="B623" s="141"/>
      <c r="C623" s="141"/>
      <c r="D623" s="141"/>
      <c r="E623" s="142"/>
      <c r="F623" s="141"/>
      <c r="G623" s="141"/>
      <c r="H623" s="141"/>
      <c r="I623" s="141"/>
      <c r="J623" s="141"/>
      <c r="K623" s="141"/>
      <c r="L623" s="141"/>
      <c r="M623" s="143"/>
      <c r="N623" s="144"/>
      <c r="O623" s="141"/>
      <c r="P623" s="145"/>
      <c r="Q623" s="141"/>
      <c r="R623" s="143"/>
      <c r="S623" s="141"/>
      <c r="T623" s="141"/>
      <c r="U623" s="141"/>
    </row>
    <row r="624" ht="12.75" customHeight="1">
      <c r="A624" s="141"/>
      <c r="B624" s="141"/>
      <c r="C624" s="141"/>
      <c r="D624" s="141"/>
      <c r="E624" s="142"/>
      <c r="F624" s="141"/>
      <c r="G624" s="141"/>
      <c r="H624" s="141"/>
      <c r="I624" s="141"/>
      <c r="J624" s="141"/>
      <c r="K624" s="141"/>
      <c r="L624" s="141"/>
      <c r="M624" s="143"/>
      <c r="N624" s="144"/>
      <c r="O624" s="141"/>
      <c r="P624" s="145"/>
      <c r="Q624" s="141"/>
      <c r="R624" s="143"/>
      <c r="S624" s="141"/>
      <c r="T624" s="141"/>
      <c r="U624" s="141"/>
    </row>
    <row r="625" ht="12.75" customHeight="1">
      <c r="A625" s="141"/>
      <c r="B625" s="141"/>
      <c r="C625" s="141"/>
      <c r="D625" s="141"/>
      <c r="E625" s="142"/>
      <c r="F625" s="141"/>
      <c r="G625" s="141"/>
      <c r="H625" s="141"/>
      <c r="I625" s="141"/>
      <c r="J625" s="141"/>
      <c r="K625" s="141"/>
      <c r="L625" s="141"/>
      <c r="M625" s="143"/>
      <c r="N625" s="144"/>
      <c r="O625" s="141"/>
      <c r="P625" s="145"/>
      <c r="Q625" s="141"/>
      <c r="R625" s="143"/>
      <c r="S625" s="141"/>
      <c r="T625" s="141"/>
      <c r="U625" s="141"/>
    </row>
    <row r="626" ht="12.75" customHeight="1">
      <c r="A626" s="141"/>
      <c r="B626" s="141"/>
      <c r="C626" s="141"/>
      <c r="D626" s="141"/>
      <c r="E626" s="142"/>
      <c r="F626" s="141"/>
      <c r="G626" s="141"/>
      <c r="H626" s="141"/>
      <c r="I626" s="141"/>
      <c r="J626" s="141"/>
      <c r="K626" s="141"/>
      <c r="L626" s="141"/>
      <c r="M626" s="143"/>
      <c r="N626" s="144"/>
      <c r="O626" s="141"/>
      <c r="P626" s="145"/>
      <c r="Q626" s="141"/>
      <c r="R626" s="143"/>
      <c r="S626" s="141"/>
      <c r="T626" s="141"/>
      <c r="U626" s="141"/>
    </row>
    <row r="627" ht="12.75" customHeight="1">
      <c r="A627" s="141"/>
      <c r="B627" s="141"/>
      <c r="C627" s="141"/>
      <c r="D627" s="141"/>
      <c r="E627" s="142"/>
      <c r="F627" s="141"/>
      <c r="G627" s="141"/>
      <c r="H627" s="141"/>
      <c r="I627" s="141"/>
      <c r="J627" s="141"/>
      <c r="K627" s="141"/>
      <c r="L627" s="141"/>
      <c r="M627" s="143"/>
      <c r="N627" s="144"/>
      <c r="O627" s="141"/>
      <c r="P627" s="145"/>
      <c r="Q627" s="141"/>
      <c r="R627" s="143"/>
      <c r="S627" s="141"/>
      <c r="T627" s="141"/>
      <c r="U627" s="141"/>
    </row>
    <row r="628" ht="12.75" customHeight="1">
      <c r="A628" s="141"/>
      <c r="B628" s="141"/>
      <c r="C628" s="141"/>
      <c r="D628" s="141"/>
      <c r="E628" s="142"/>
      <c r="F628" s="141"/>
      <c r="G628" s="141"/>
      <c r="H628" s="141"/>
      <c r="I628" s="141"/>
      <c r="J628" s="141"/>
      <c r="K628" s="141"/>
      <c r="L628" s="141"/>
      <c r="M628" s="143"/>
      <c r="N628" s="144"/>
      <c r="O628" s="141"/>
      <c r="P628" s="145"/>
      <c r="Q628" s="141"/>
      <c r="R628" s="143"/>
      <c r="S628" s="141"/>
      <c r="T628" s="141"/>
      <c r="U628" s="141"/>
    </row>
    <row r="629" ht="12.75" customHeight="1">
      <c r="A629" s="141"/>
      <c r="B629" s="141"/>
      <c r="C629" s="141"/>
      <c r="D629" s="141"/>
      <c r="E629" s="142"/>
      <c r="F629" s="141"/>
      <c r="G629" s="141"/>
      <c r="H629" s="141"/>
      <c r="I629" s="141"/>
      <c r="J629" s="141"/>
      <c r="K629" s="141"/>
      <c r="L629" s="141"/>
      <c r="M629" s="143"/>
      <c r="N629" s="144"/>
      <c r="O629" s="141"/>
      <c r="P629" s="145"/>
      <c r="Q629" s="141"/>
      <c r="R629" s="143"/>
      <c r="S629" s="141"/>
      <c r="T629" s="141"/>
      <c r="U629" s="141"/>
    </row>
    <row r="630" ht="12.75" customHeight="1">
      <c r="A630" s="141"/>
      <c r="B630" s="141"/>
      <c r="C630" s="141"/>
      <c r="D630" s="141"/>
      <c r="E630" s="142"/>
      <c r="F630" s="141"/>
      <c r="G630" s="141"/>
      <c r="H630" s="141"/>
      <c r="I630" s="141"/>
      <c r="J630" s="141"/>
      <c r="K630" s="141"/>
      <c r="L630" s="141"/>
      <c r="M630" s="143"/>
      <c r="N630" s="144"/>
      <c r="O630" s="141"/>
      <c r="P630" s="145"/>
      <c r="Q630" s="141"/>
      <c r="R630" s="143"/>
      <c r="S630" s="141"/>
      <c r="T630" s="141"/>
      <c r="U630" s="141"/>
    </row>
    <row r="631" ht="12.75" customHeight="1">
      <c r="A631" s="141"/>
      <c r="B631" s="141"/>
      <c r="C631" s="141"/>
      <c r="D631" s="141"/>
      <c r="E631" s="142"/>
      <c r="F631" s="141"/>
      <c r="G631" s="141"/>
      <c r="H631" s="141"/>
      <c r="I631" s="141"/>
      <c r="J631" s="141"/>
      <c r="K631" s="141"/>
      <c r="L631" s="141"/>
      <c r="M631" s="143"/>
      <c r="N631" s="144"/>
      <c r="O631" s="141"/>
      <c r="P631" s="145"/>
      <c r="Q631" s="141"/>
      <c r="R631" s="143"/>
      <c r="S631" s="141"/>
      <c r="T631" s="141"/>
      <c r="U631" s="141"/>
    </row>
    <row r="632" ht="12.75" customHeight="1">
      <c r="A632" s="141"/>
      <c r="B632" s="141"/>
      <c r="C632" s="141"/>
      <c r="D632" s="141"/>
      <c r="E632" s="142"/>
      <c r="F632" s="141"/>
      <c r="G632" s="141"/>
      <c r="H632" s="141"/>
      <c r="I632" s="141"/>
      <c r="J632" s="141"/>
      <c r="K632" s="141"/>
      <c r="L632" s="141"/>
      <c r="M632" s="143"/>
      <c r="N632" s="144"/>
      <c r="O632" s="141"/>
      <c r="P632" s="145"/>
      <c r="Q632" s="141"/>
      <c r="R632" s="143"/>
      <c r="S632" s="141"/>
      <c r="T632" s="141"/>
      <c r="U632" s="141"/>
    </row>
    <row r="633" ht="12.75" customHeight="1">
      <c r="A633" s="141"/>
      <c r="B633" s="141"/>
      <c r="C633" s="141"/>
      <c r="D633" s="141"/>
      <c r="E633" s="142"/>
      <c r="F633" s="141"/>
      <c r="G633" s="141"/>
      <c r="H633" s="141"/>
      <c r="I633" s="141"/>
      <c r="J633" s="141"/>
      <c r="K633" s="141"/>
      <c r="L633" s="141"/>
      <c r="M633" s="143"/>
      <c r="N633" s="144"/>
      <c r="O633" s="141"/>
      <c r="P633" s="145"/>
      <c r="Q633" s="141"/>
      <c r="R633" s="143"/>
      <c r="S633" s="141"/>
      <c r="T633" s="141"/>
      <c r="U633" s="141"/>
    </row>
    <row r="634" ht="12.75" customHeight="1">
      <c r="A634" s="141"/>
      <c r="B634" s="141"/>
      <c r="C634" s="141"/>
      <c r="D634" s="141"/>
      <c r="E634" s="142"/>
      <c r="F634" s="141"/>
      <c r="G634" s="141"/>
      <c r="H634" s="141"/>
      <c r="I634" s="141"/>
      <c r="J634" s="141"/>
      <c r="K634" s="141"/>
      <c r="L634" s="141"/>
      <c r="M634" s="143"/>
      <c r="N634" s="144"/>
      <c r="O634" s="141"/>
      <c r="P634" s="145"/>
      <c r="Q634" s="141"/>
      <c r="R634" s="143"/>
      <c r="S634" s="141"/>
      <c r="T634" s="141"/>
      <c r="U634" s="141"/>
    </row>
    <row r="635" ht="12.75" customHeight="1">
      <c r="A635" s="141"/>
      <c r="B635" s="141"/>
      <c r="C635" s="141"/>
      <c r="D635" s="141"/>
      <c r="E635" s="142"/>
      <c r="F635" s="141"/>
      <c r="G635" s="141"/>
      <c r="H635" s="141"/>
      <c r="I635" s="141"/>
      <c r="J635" s="141"/>
      <c r="K635" s="141"/>
      <c r="L635" s="141"/>
      <c r="M635" s="143"/>
      <c r="N635" s="144"/>
      <c r="O635" s="141"/>
      <c r="P635" s="145"/>
      <c r="Q635" s="141"/>
      <c r="R635" s="143"/>
      <c r="S635" s="141"/>
      <c r="T635" s="141"/>
      <c r="U635" s="141"/>
    </row>
    <row r="636" ht="12.75" customHeight="1">
      <c r="A636" s="141"/>
      <c r="B636" s="141"/>
      <c r="C636" s="141"/>
      <c r="D636" s="141"/>
      <c r="E636" s="142"/>
      <c r="F636" s="141"/>
      <c r="G636" s="141"/>
      <c r="H636" s="141"/>
      <c r="I636" s="141"/>
      <c r="J636" s="141"/>
      <c r="K636" s="141"/>
      <c r="L636" s="141"/>
      <c r="M636" s="143"/>
      <c r="N636" s="144"/>
      <c r="O636" s="141"/>
      <c r="P636" s="145"/>
      <c r="Q636" s="141"/>
      <c r="R636" s="143"/>
      <c r="S636" s="141"/>
      <c r="T636" s="141"/>
      <c r="U636" s="141"/>
    </row>
    <row r="637" ht="12.75" customHeight="1">
      <c r="A637" s="141"/>
      <c r="B637" s="141"/>
      <c r="C637" s="141"/>
      <c r="D637" s="141"/>
      <c r="E637" s="142"/>
      <c r="F637" s="141"/>
      <c r="G637" s="141"/>
      <c r="H637" s="141"/>
      <c r="I637" s="141"/>
      <c r="J637" s="141"/>
      <c r="K637" s="141"/>
      <c r="L637" s="141"/>
      <c r="M637" s="143"/>
      <c r="N637" s="144"/>
      <c r="O637" s="141"/>
      <c r="P637" s="145"/>
      <c r="Q637" s="141"/>
      <c r="R637" s="143"/>
      <c r="S637" s="141"/>
      <c r="T637" s="141"/>
      <c r="U637" s="141"/>
    </row>
    <row r="638" ht="12.75" customHeight="1">
      <c r="A638" s="141"/>
      <c r="B638" s="141"/>
      <c r="C638" s="141"/>
      <c r="D638" s="141"/>
      <c r="E638" s="142"/>
      <c r="F638" s="141"/>
      <c r="G638" s="141"/>
      <c r="H638" s="141"/>
      <c r="I638" s="141"/>
      <c r="J638" s="141"/>
      <c r="K638" s="141"/>
      <c r="L638" s="141"/>
      <c r="M638" s="143"/>
      <c r="N638" s="144"/>
      <c r="O638" s="141"/>
      <c r="P638" s="145"/>
      <c r="Q638" s="141"/>
      <c r="R638" s="143"/>
      <c r="S638" s="141"/>
      <c r="T638" s="141"/>
      <c r="U638" s="141"/>
    </row>
    <row r="639" ht="12.75" customHeight="1">
      <c r="A639" s="141"/>
      <c r="B639" s="141"/>
      <c r="C639" s="141"/>
      <c r="D639" s="141"/>
      <c r="E639" s="142"/>
      <c r="F639" s="141"/>
      <c r="G639" s="141"/>
      <c r="H639" s="141"/>
      <c r="I639" s="141"/>
      <c r="J639" s="141"/>
      <c r="K639" s="141"/>
      <c r="L639" s="141"/>
      <c r="M639" s="143"/>
      <c r="N639" s="144"/>
      <c r="O639" s="141"/>
      <c r="P639" s="145"/>
      <c r="Q639" s="141"/>
      <c r="R639" s="143"/>
      <c r="S639" s="141"/>
      <c r="T639" s="141"/>
      <c r="U639" s="141"/>
    </row>
    <row r="640" ht="12.75" customHeight="1">
      <c r="A640" s="141"/>
      <c r="B640" s="141"/>
      <c r="C640" s="141"/>
      <c r="D640" s="141"/>
      <c r="E640" s="142"/>
      <c r="F640" s="141"/>
      <c r="G640" s="141"/>
      <c r="H640" s="141"/>
      <c r="I640" s="141"/>
      <c r="J640" s="141"/>
      <c r="K640" s="141"/>
      <c r="L640" s="141"/>
      <c r="M640" s="143"/>
      <c r="N640" s="144"/>
      <c r="O640" s="141"/>
      <c r="P640" s="145"/>
      <c r="Q640" s="141"/>
      <c r="R640" s="143"/>
      <c r="S640" s="141"/>
      <c r="T640" s="141"/>
      <c r="U640" s="141"/>
    </row>
    <row r="641" ht="12.75" customHeight="1">
      <c r="A641" s="141"/>
      <c r="B641" s="141"/>
      <c r="C641" s="141"/>
      <c r="D641" s="141"/>
      <c r="E641" s="142"/>
      <c r="F641" s="141"/>
      <c r="G641" s="141"/>
      <c r="H641" s="141"/>
      <c r="I641" s="141"/>
      <c r="J641" s="141"/>
      <c r="K641" s="141"/>
      <c r="L641" s="141"/>
      <c r="M641" s="143"/>
      <c r="N641" s="144"/>
      <c r="O641" s="141"/>
      <c r="P641" s="145"/>
      <c r="Q641" s="141"/>
      <c r="R641" s="143"/>
      <c r="S641" s="141"/>
      <c r="T641" s="141"/>
      <c r="U641" s="141"/>
    </row>
    <row r="642" ht="12.75" customHeight="1">
      <c r="A642" s="141"/>
      <c r="B642" s="141"/>
      <c r="C642" s="141"/>
      <c r="D642" s="141"/>
      <c r="E642" s="142"/>
      <c r="F642" s="141"/>
      <c r="G642" s="141"/>
      <c r="H642" s="141"/>
      <c r="I642" s="141"/>
      <c r="J642" s="141"/>
      <c r="K642" s="141"/>
      <c r="L642" s="141"/>
      <c r="M642" s="143"/>
      <c r="N642" s="144"/>
      <c r="O642" s="141"/>
      <c r="P642" s="145"/>
      <c r="Q642" s="141"/>
      <c r="R642" s="143"/>
      <c r="S642" s="141"/>
      <c r="T642" s="141"/>
      <c r="U642" s="141"/>
    </row>
    <row r="643" ht="12.75" customHeight="1">
      <c r="A643" s="141"/>
      <c r="B643" s="141"/>
      <c r="C643" s="141"/>
      <c r="D643" s="141"/>
      <c r="E643" s="142"/>
      <c r="F643" s="141"/>
      <c r="G643" s="141"/>
      <c r="H643" s="141"/>
      <c r="I643" s="141"/>
      <c r="J643" s="141"/>
      <c r="K643" s="141"/>
      <c r="L643" s="141"/>
      <c r="M643" s="143"/>
      <c r="N643" s="144"/>
      <c r="O643" s="141"/>
      <c r="P643" s="145"/>
      <c r="Q643" s="141"/>
      <c r="R643" s="143"/>
      <c r="S643" s="141"/>
      <c r="T643" s="141"/>
      <c r="U643" s="141"/>
    </row>
    <row r="644" ht="12.75" customHeight="1">
      <c r="A644" s="141"/>
      <c r="B644" s="141"/>
      <c r="C644" s="141"/>
      <c r="D644" s="141"/>
      <c r="E644" s="142"/>
      <c r="F644" s="141"/>
      <c r="G644" s="141"/>
      <c r="H644" s="141"/>
      <c r="I644" s="141"/>
      <c r="J644" s="141"/>
      <c r="K644" s="141"/>
      <c r="L644" s="141"/>
      <c r="M644" s="143"/>
      <c r="N644" s="144"/>
      <c r="O644" s="141"/>
      <c r="P644" s="145"/>
      <c r="Q644" s="141"/>
      <c r="R644" s="143"/>
      <c r="S644" s="141"/>
      <c r="T644" s="141"/>
      <c r="U644" s="141"/>
    </row>
    <row r="645" ht="12.75" customHeight="1">
      <c r="A645" s="141"/>
      <c r="B645" s="141"/>
      <c r="C645" s="141"/>
      <c r="D645" s="141"/>
      <c r="E645" s="142"/>
      <c r="F645" s="141"/>
      <c r="G645" s="141"/>
      <c r="H645" s="141"/>
      <c r="I645" s="141"/>
      <c r="J645" s="141"/>
      <c r="K645" s="141"/>
      <c r="L645" s="141"/>
      <c r="M645" s="143"/>
      <c r="N645" s="144"/>
      <c r="O645" s="141"/>
      <c r="P645" s="145"/>
      <c r="Q645" s="141"/>
      <c r="R645" s="143"/>
      <c r="S645" s="141"/>
      <c r="T645" s="141"/>
      <c r="U645" s="141"/>
    </row>
    <row r="646" ht="12.75" customHeight="1">
      <c r="A646" s="141"/>
      <c r="B646" s="141"/>
      <c r="C646" s="141"/>
      <c r="D646" s="141"/>
      <c r="E646" s="142"/>
      <c r="F646" s="141"/>
      <c r="G646" s="141"/>
      <c r="H646" s="141"/>
      <c r="I646" s="141"/>
      <c r="J646" s="141"/>
      <c r="K646" s="141"/>
      <c r="L646" s="141"/>
      <c r="M646" s="143"/>
      <c r="N646" s="144"/>
      <c r="O646" s="141"/>
      <c r="P646" s="145"/>
      <c r="Q646" s="141"/>
      <c r="R646" s="143"/>
      <c r="S646" s="141"/>
      <c r="T646" s="141"/>
      <c r="U646" s="141"/>
    </row>
    <row r="647" ht="12.75" customHeight="1">
      <c r="A647" s="141"/>
      <c r="B647" s="141"/>
      <c r="C647" s="141"/>
      <c r="D647" s="141"/>
      <c r="E647" s="142"/>
      <c r="F647" s="141"/>
      <c r="G647" s="141"/>
      <c r="H647" s="141"/>
      <c r="I647" s="141"/>
      <c r="J647" s="141"/>
      <c r="K647" s="141"/>
      <c r="L647" s="141"/>
      <c r="M647" s="143"/>
      <c r="N647" s="144"/>
      <c r="O647" s="141"/>
      <c r="P647" s="145"/>
      <c r="Q647" s="141"/>
      <c r="R647" s="143"/>
      <c r="S647" s="141"/>
      <c r="T647" s="141"/>
      <c r="U647" s="141"/>
    </row>
    <row r="648" ht="12.75" customHeight="1">
      <c r="A648" s="141"/>
      <c r="B648" s="141"/>
      <c r="C648" s="141"/>
      <c r="D648" s="141"/>
      <c r="E648" s="142"/>
      <c r="F648" s="141"/>
      <c r="G648" s="141"/>
      <c r="H648" s="141"/>
      <c r="I648" s="141"/>
      <c r="J648" s="141"/>
      <c r="K648" s="141"/>
      <c r="L648" s="141"/>
      <c r="M648" s="143"/>
      <c r="N648" s="144"/>
      <c r="O648" s="141"/>
      <c r="P648" s="145"/>
      <c r="Q648" s="141"/>
      <c r="R648" s="143"/>
      <c r="S648" s="141"/>
      <c r="T648" s="141"/>
      <c r="U648" s="141"/>
    </row>
    <row r="649" ht="12.75" customHeight="1">
      <c r="A649" s="141"/>
      <c r="B649" s="141"/>
      <c r="C649" s="141"/>
      <c r="D649" s="141"/>
      <c r="E649" s="142"/>
      <c r="F649" s="141"/>
      <c r="G649" s="141"/>
      <c r="H649" s="141"/>
      <c r="I649" s="141"/>
      <c r="J649" s="141"/>
      <c r="K649" s="141"/>
      <c r="L649" s="141"/>
      <c r="M649" s="143"/>
      <c r="N649" s="144"/>
      <c r="O649" s="141"/>
      <c r="P649" s="145"/>
      <c r="Q649" s="141"/>
      <c r="R649" s="143"/>
      <c r="S649" s="141"/>
      <c r="T649" s="141"/>
      <c r="U649" s="141"/>
    </row>
    <row r="650" ht="12.75" customHeight="1">
      <c r="A650" s="141"/>
      <c r="B650" s="141"/>
      <c r="C650" s="141"/>
      <c r="D650" s="141"/>
      <c r="E650" s="142"/>
      <c r="F650" s="141"/>
      <c r="G650" s="141"/>
      <c r="H650" s="141"/>
      <c r="I650" s="141"/>
      <c r="J650" s="141"/>
      <c r="K650" s="141"/>
      <c r="L650" s="141"/>
      <c r="M650" s="143"/>
      <c r="N650" s="144"/>
      <c r="O650" s="141"/>
      <c r="P650" s="145"/>
      <c r="Q650" s="141"/>
      <c r="R650" s="143"/>
      <c r="S650" s="141"/>
      <c r="T650" s="141"/>
      <c r="U650" s="141"/>
    </row>
    <row r="651" ht="12.75" customHeight="1">
      <c r="A651" s="141"/>
      <c r="B651" s="141"/>
      <c r="C651" s="141"/>
      <c r="D651" s="141"/>
      <c r="E651" s="142"/>
      <c r="F651" s="141"/>
      <c r="G651" s="141"/>
      <c r="H651" s="141"/>
      <c r="I651" s="141"/>
      <c r="J651" s="141"/>
      <c r="K651" s="141"/>
      <c r="L651" s="141"/>
      <c r="M651" s="143"/>
      <c r="N651" s="144"/>
      <c r="O651" s="141"/>
      <c r="P651" s="145"/>
      <c r="Q651" s="141"/>
      <c r="R651" s="143"/>
      <c r="S651" s="141"/>
      <c r="T651" s="141"/>
      <c r="U651" s="141"/>
    </row>
    <row r="652" ht="12.75" customHeight="1">
      <c r="A652" s="141"/>
      <c r="B652" s="141"/>
      <c r="C652" s="141"/>
      <c r="D652" s="141"/>
      <c r="E652" s="142"/>
      <c r="F652" s="141"/>
      <c r="G652" s="141"/>
      <c r="H652" s="141"/>
      <c r="I652" s="141"/>
      <c r="J652" s="141"/>
      <c r="K652" s="141"/>
      <c r="L652" s="141"/>
      <c r="M652" s="143"/>
      <c r="N652" s="144"/>
      <c r="O652" s="141"/>
      <c r="P652" s="145"/>
      <c r="Q652" s="141"/>
      <c r="R652" s="143"/>
      <c r="S652" s="141"/>
      <c r="T652" s="141"/>
      <c r="U652" s="141"/>
    </row>
    <row r="653" ht="12.75" customHeight="1">
      <c r="A653" s="141"/>
      <c r="B653" s="141"/>
      <c r="C653" s="141"/>
      <c r="D653" s="141"/>
      <c r="E653" s="142"/>
      <c r="F653" s="141"/>
      <c r="G653" s="141"/>
      <c r="H653" s="141"/>
      <c r="I653" s="141"/>
      <c r="J653" s="141"/>
      <c r="K653" s="141"/>
      <c r="L653" s="141"/>
      <c r="M653" s="143"/>
      <c r="N653" s="144"/>
      <c r="O653" s="141"/>
      <c r="P653" s="145"/>
      <c r="Q653" s="141"/>
      <c r="R653" s="143"/>
      <c r="S653" s="141"/>
      <c r="T653" s="141"/>
      <c r="U653" s="141"/>
    </row>
    <row r="654" ht="12.75" customHeight="1">
      <c r="A654" s="141"/>
      <c r="B654" s="141"/>
      <c r="C654" s="141"/>
      <c r="D654" s="141"/>
      <c r="E654" s="142"/>
      <c r="F654" s="141"/>
      <c r="G654" s="141"/>
      <c r="H654" s="141"/>
      <c r="I654" s="141"/>
      <c r="J654" s="141"/>
      <c r="K654" s="141"/>
      <c r="L654" s="141"/>
      <c r="M654" s="143"/>
      <c r="N654" s="144"/>
      <c r="O654" s="141"/>
      <c r="P654" s="145"/>
      <c r="Q654" s="141"/>
      <c r="R654" s="143"/>
      <c r="S654" s="141"/>
      <c r="T654" s="141"/>
      <c r="U654" s="141"/>
    </row>
    <row r="655" ht="12.75" customHeight="1">
      <c r="A655" s="141"/>
      <c r="B655" s="141"/>
      <c r="C655" s="141"/>
      <c r="D655" s="141"/>
      <c r="E655" s="142"/>
      <c r="F655" s="141"/>
      <c r="G655" s="141"/>
      <c r="H655" s="141"/>
      <c r="I655" s="141"/>
      <c r="J655" s="141"/>
      <c r="K655" s="141"/>
      <c r="L655" s="141"/>
      <c r="M655" s="143"/>
      <c r="N655" s="144"/>
      <c r="O655" s="141"/>
      <c r="P655" s="145"/>
      <c r="Q655" s="141"/>
      <c r="R655" s="143"/>
      <c r="S655" s="141"/>
      <c r="T655" s="141"/>
      <c r="U655" s="141"/>
    </row>
    <row r="656" ht="12.75" customHeight="1">
      <c r="A656" s="141"/>
      <c r="B656" s="141"/>
      <c r="C656" s="141"/>
      <c r="D656" s="141"/>
      <c r="E656" s="142"/>
      <c r="F656" s="141"/>
      <c r="G656" s="141"/>
      <c r="H656" s="141"/>
      <c r="I656" s="141"/>
      <c r="J656" s="141"/>
      <c r="K656" s="141"/>
      <c r="L656" s="141"/>
      <c r="M656" s="143"/>
      <c r="N656" s="144"/>
      <c r="O656" s="141"/>
      <c r="P656" s="145"/>
      <c r="Q656" s="141"/>
      <c r="R656" s="143"/>
      <c r="S656" s="141"/>
      <c r="T656" s="141"/>
      <c r="U656" s="141"/>
    </row>
    <row r="657" ht="12.75" customHeight="1">
      <c r="A657" s="141"/>
      <c r="B657" s="141"/>
      <c r="C657" s="141"/>
      <c r="D657" s="141"/>
      <c r="E657" s="142"/>
      <c r="F657" s="141"/>
      <c r="G657" s="141"/>
      <c r="H657" s="141"/>
      <c r="I657" s="141"/>
      <c r="J657" s="141"/>
      <c r="K657" s="141"/>
      <c r="L657" s="141"/>
      <c r="M657" s="143"/>
      <c r="N657" s="144"/>
      <c r="O657" s="141"/>
      <c r="P657" s="145"/>
      <c r="Q657" s="141"/>
      <c r="R657" s="143"/>
      <c r="S657" s="141"/>
      <c r="T657" s="141"/>
      <c r="U657" s="141"/>
    </row>
    <row r="658" ht="12.75" customHeight="1">
      <c r="A658" s="141"/>
      <c r="B658" s="141"/>
      <c r="C658" s="141"/>
      <c r="D658" s="141"/>
      <c r="E658" s="142"/>
      <c r="F658" s="141"/>
      <c r="G658" s="141"/>
      <c r="H658" s="141"/>
      <c r="I658" s="141"/>
      <c r="J658" s="141"/>
      <c r="K658" s="141"/>
      <c r="L658" s="141"/>
      <c r="M658" s="143"/>
      <c r="N658" s="144"/>
      <c r="O658" s="141"/>
      <c r="P658" s="145"/>
      <c r="Q658" s="141"/>
      <c r="R658" s="143"/>
      <c r="S658" s="141"/>
      <c r="T658" s="141"/>
      <c r="U658" s="141"/>
    </row>
    <row r="659" ht="12.75" customHeight="1">
      <c r="A659" s="141"/>
      <c r="B659" s="141"/>
      <c r="C659" s="141"/>
      <c r="D659" s="141"/>
      <c r="E659" s="142"/>
      <c r="F659" s="141"/>
      <c r="G659" s="141"/>
      <c r="H659" s="141"/>
      <c r="I659" s="141"/>
      <c r="J659" s="141"/>
      <c r="K659" s="141"/>
      <c r="L659" s="141"/>
      <c r="M659" s="143"/>
      <c r="N659" s="144"/>
      <c r="O659" s="141"/>
      <c r="P659" s="145"/>
      <c r="Q659" s="141"/>
      <c r="R659" s="143"/>
      <c r="S659" s="141"/>
      <c r="T659" s="141"/>
      <c r="U659" s="141"/>
    </row>
    <row r="660" ht="12.75" customHeight="1">
      <c r="A660" s="141"/>
      <c r="B660" s="141"/>
      <c r="C660" s="141"/>
      <c r="D660" s="141"/>
      <c r="E660" s="142"/>
      <c r="F660" s="141"/>
      <c r="G660" s="141"/>
      <c r="H660" s="141"/>
      <c r="I660" s="141"/>
      <c r="J660" s="141"/>
      <c r="K660" s="141"/>
      <c r="L660" s="141"/>
      <c r="M660" s="143"/>
      <c r="N660" s="144"/>
      <c r="O660" s="141"/>
      <c r="P660" s="145"/>
      <c r="Q660" s="141"/>
      <c r="R660" s="143"/>
      <c r="S660" s="141"/>
      <c r="T660" s="141"/>
      <c r="U660" s="141"/>
    </row>
    <row r="661" ht="12.75" customHeight="1">
      <c r="A661" s="141"/>
      <c r="B661" s="141"/>
      <c r="C661" s="141"/>
      <c r="D661" s="141"/>
      <c r="E661" s="142"/>
      <c r="F661" s="141"/>
      <c r="G661" s="141"/>
      <c r="H661" s="141"/>
      <c r="I661" s="141"/>
      <c r="J661" s="141"/>
      <c r="K661" s="141"/>
      <c r="L661" s="141"/>
      <c r="M661" s="143"/>
      <c r="N661" s="144"/>
      <c r="O661" s="141"/>
      <c r="P661" s="145"/>
      <c r="Q661" s="141"/>
      <c r="R661" s="143"/>
      <c r="S661" s="141"/>
      <c r="T661" s="141"/>
      <c r="U661" s="141"/>
    </row>
    <row r="662" ht="12.75" customHeight="1">
      <c r="A662" s="141"/>
      <c r="B662" s="141"/>
      <c r="C662" s="141"/>
      <c r="D662" s="141"/>
      <c r="E662" s="142"/>
      <c r="F662" s="141"/>
      <c r="G662" s="141"/>
      <c r="H662" s="141"/>
      <c r="I662" s="141"/>
      <c r="J662" s="141"/>
      <c r="K662" s="141"/>
      <c r="L662" s="141"/>
      <c r="M662" s="143"/>
      <c r="N662" s="144"/>
      <c r="O662" s="141"/>
      <c r="P662" s="145"/>
      <c r="Q662" s="141"/>
      <c r="R662" s="143"/>
      <c r="S662" s="141"/>
      <c r="T662" s="141"/>
      <c r="U662" s="141"/>
    </row>
    <row r="663" ht="12.75" customHeight="1">
      <c r="A663" s="141"/>
      <c r="B663" s="141"/>
      <c r="C663" s="141"/>
      <c r="D663" s="141"/>
      <c r="E663" s="142"/>
      <c r="F663" s="141"/>
      <c r="G663" s="141"/>
      <c r="H663" s="141"/>
      <c r="I663" s="141"/>
      <c r="J663" s="141"/>
      <c r="K663" s="141"/>
      <c r="L663" s="141"/>
      <c r="M663" s="143"/>
      <c r="N663" s="144"/>
      <c r="O663" s="141"/>
      <c r="P663" s="145"/>
      <c r="Q663" s="141"/>
      <c r="R663" s="143"/>
      <c r="S663" s="141"/>
      <c r="T663" s="141"/>
      <c r="U663" s="141"/>
    </row>
    <row r="664" ht="12.75" customHeight="1">
      <c r="A664" s="141"/>
      <c r="B664" s="141"/>
      <c r="C664" s="141"/>
      <c r="D664" s="141"/>
      <c r="E664" s="142"/>
      <c r="F664" s="141"/>
      <c r="G664" s="141"/>
      <c r="H664" s="141"/>
      <c r="I664" s="141"/>
      <c r="J664" s="141"/>
      <c r="K664" s="141"/>
      <c r="L664" s="141"/>
      <c r="M664" s="143"/>
      <c r="N664" s="144"/>
      <c r="O664" s="141"/>
      <c r="P664" s="145"/>
      <c r="Q664" s="141"/>
      <c r="R664" s="143"/>
      <c r="S664" s="141"/>
      <c r="T664" s="141"/>
      <c r="U664" s="141"/>
    </row>
    <row r="665" ht="12.75" customHeight="1">
      <c r="A665" s="141"/>
      <c r="B665" s="141"/>
      <c r="C665" s="141"/>
      <c r="D665" s="141"/>
      <c r="E665" s="142"/>
      <c r="F665" s="141"/>
      <c r="G665" s="141"/>
      <c r="H665" s="141"/>
      <c r="I665" s="141"/>
      <c r="J665" s="141"/>
      <c r="K665" s="141"/>
      <c r="L665" s="141"/>
      <c r="M665" s="143"/>
      <c r="N665" s="144"/>
      <c r="O665" s="141"/>
      <c r="P665" s="145"/>
      <c r="Q665" s="141"/>
      <c r="R665" s="143"/>
      <c r="S665" s="141"/>
      <c r="T665" s="141"/>
      <c r="U665" s="141"/>
    </row>
    <row r="666" ht="12.75" customHeight="1">
      <c r="A666" s="141"/>
      <c r="B666" s="141"/>
      <c r="C666" s="141"/>
      <c r="D666" s="141"/>
      <c r="E666" s="142"/>
      <c r="F666" s="141"/>
      <c r="G666" s="141"/>
      <c r="H666" s="141"/>
      <c r="I666" s="141"/>
      <c r="J666" s="141"/>
      <c r="K666" s="141"/>
      <c r="L666" s="141"/>
      <c r="M666" s="143"/>
      <c r="N666" s="144"/>
      <c r="O666" s="141"/>
      <c r="P666" s="145"/>
      <c r="Q666" s="141"/>
      <c r="R666" s="143"/>
      <c r="S666" s="141"/>
      <c r="T666" s="141"/>
      <c r="U666" s="141"/>
    </row>
    <row r="667" ht="12.75" customHeight="1">
      <c r="A667" s="141"/>
      <c r="B667" s="141"/>
      <c r="C667" s="141"/>
      <c r="D667" s="141"/>
      <c r="E667" s="142"/>
      <c r="F667" s="141"/>
      <c r="G667" s="141"/>
      <c r="H667" s="141"/>
      <c r="I667" s="141"/>
      <c r="J667" s="141"/>
      <c r="K667" s="141"/>
      <c r="L667" s="141"/>
      <c r="M667" s="143"/>
      <c r="N667" s="144"/>
      <c r="O667" s="141"/>
      <c r="P667" s="145"/>
      <c r="Q667" s="141"/>
      <c r="R667" s="143"/>
      <c r="S667" s="141"/>
      <c r="T667" s="141"/>
      <c r="U667" s="141"/>
    </row>
    <row r="668" ht="12.75" customHeight="1">
      <c r="A668" s="141"/>
      <c r="B668" s="141"/>
      <c r="C668" s="141"/>
      <c r="D668" s="141"/>
      <c r="E668" s="142"/>
      <c r="F668" s="141"/>
      <c r="G668" s="141"/>
      <c r="H668" s="141"/>
      <c r="I668" s="141"/>
      <c r="J668" s="141"/>
      <c r="K668" s="141"/>
      <c r="L668" s="141"/>
      <c r="M668" s="143"/>
      <c r="N668" s="144"/>
      <c r="O668" s="141"/>
      <c r="P668" s="145"/>
      <c r="Q668" s="141"/>
      <c r="R668" s="143"/>
      <c r="S668" s="141"/>
      <c r="T668" s="141"/>
      <c r="U668" s="141"/>
    </row>
    <row r="669" ht="12.75" customHeight="1">
      <c r="A669" s="141"/>
      <c r="B669" s="141"/>
      <c r="C669" s="141"/>
      <c r="D669" s="141"/>
      <c r="E669" s="142"/>
      <c r="F669" s="141"/>
      <c r="G669" s="141"/>
      <c r="H669" s="141"/>
      <c r="I669" s="141"/>
      <c r="J669" s="141"/>
      <c r="K669" s="141"/>
      <c r="L669" s="141"/>
      <c r="M669" s="143"/>
      <c r="N669" s="144"/>
      <c r="O669" s="141"/>
      <c r="P669" s="145"/>
      <c r="Q669" s="141"/>
      <c r="R669" s="143"/>
      <c r="S669" s="141"/>
      <c r="T669" s="141"/>
      <c r="U669" s="141"/>
    </row>
    <row r="670" ht="12.75" customHeight="1">
      <c r="A670" s="141"/>
      <c r="B670" s="141"/>
      <c r="C670" s="141"/>
      <c r="D670" s="141"/>
      <c r="E670" s="142"/>
      <c r="F670" s="141"/>
      <c r="G670" s="141"/>
      <c r="H670" s="141"/>
      <c r="I670" s="141"/>
      <c r="J670" s="141"/>
      <c r="K670" s="141"/>
      <c r="L670" s="141"/>
      <c r="M670" s="143"/>
      <c r="N670" s="144"/>
      <c r="O670" s="141"/>
      <c r="P670" s="145"/>
      <c r="Q670" s="141"/>
      <c r="R670" s="143"/>
      <c r="S670" s="141"/>
      <c r="T670" s="141"/>
      <c r="U670" s="141"/>
    </row>
    <row r="671" ht="12.75" customHeight="1">
      <c r="A671" s="141"/>
      <c r="B671" s="141"/>
      <c r="C671" s="141"/>
      <c r="D671" s="141"/>
      <c r="E671" s="142"/>
      <c r="F671" s="141"/>
      <c r="G671" s="141"/>
      <c r="H671" s="141"/>
      <c r="I671" s="141"/>
      <c r="J671" s="141"/>
      <c r="K671" s="141"/>
      <c r="L671" s="141"/>
      <c r="M671" s="143"/>
      <c r="N671" s="144"/>
      <c r="O671" s="141"/>
      <c r="P671" s="145"/>
      <c r="Q671" s="141"/>
      <c r="R671" s="143"/>
      <c r="S671" s="141"/>
      <c r="T671" s="141"/>
      <c r="U671" s="141"/>
    </row>
    <row r="672" ht="12.75" customHeight="1">
      <c r="A672" s="141"/>
      <c r="B672" s="141"/>
      <c r="C672" s="141"/>
      <c r="D672" s="141"/>
      <c r="E672" s="142"/>
      <c r="F672" s="141"/>
      <c r="G672" s="141"/>
      <c r="H672" s="141"/>
      <c r="I672" s="141"/>
      <c r="J672" s="141"/>
      <c r="K672" s="141"/>
      <c r="L672" s="141"/>
      <c r="M672" s="143"/>
      <c r="N672" s="144"/>
      <c r="O672" s="141"/>
      <c r="P672" s="145"/>
      <c r="Q672" s="141"/>
      <c r="R672" s="143"/>
      <c r="S672" s="141"/>
      <c r="T672" s="141"/>
      <c r="U672" s="141"/>
    </row>
    <row r="673" ht="12.75" customHeight="1">
      <c r="A673" s="141"/>
      <c r="B673" s="141"/>
      <c r="C673" s="141"/>
      <c r="D673" s="141"/>
      <c r="E673" s="142"/>
      <c r="F673" s="141"/>
      <c r="G673" s="141"/>
      <c r="H673" s="141"/>
      <c r="I673" s="141"/>
      <c r="J673" s="141"/>
      <c r="K673" s="141"/>
      <c r="L673" s="141"/>
      <c r="M673" s="143"/>
      <c r="N673" s="144"/>
      <c r="O673" s="141"/>
      <c r="P673" s="145"/>
      <c r="Q673" s="141"/>
      <c r="R673" s="143"/>
      <c r="S673" s="141"/>
      <c r="T673" s="141"/>
      <c r="U673" s="141"/>
    </row>
    <row r="674" ht="12.75" customHeight="1">
      <c r="A674" s="141"/>
      <c r="B674" s="141"/>
      <c r="C674" s="141"/>
      <c r="D674" s="141"/>
      <c r="E674" s="142"/>
      <c r="F674" s="141"/>
      <c r="G674" s="141"/>
      <c r="H674" s="141"/>
      <c r="I674" s="141"/>
      <c r="J674" s="141"/>
      <c r="K674" s="141"/>
      <c r="L674" s="141"/>
      <c r="M674" s="143"/>
      <c r="N674" s="144"/>
      <c r="O674" s="141"/>
      <c r="P674" s="145"/>
      <c r="Q674" s="141"/>
      <c r="R674" s="143"/>
      <c r="S674" s="141"/>
      <c r="T674" s="141"/>
      <c r="U674" s="141"/>
    </row>
    <row r="675" ht="12.75" customHeight="1">
      <c r="A675" s="141"/>
      <c r="B675" s="141"/>
      <c r="C675" s="141"/>
      <c r="D675" s="141"/>
      <c r="E675" s="142"/>
      <c r="F675" s="141"/>
      <c r="G675" s="141"/>
      <c r="H675" s="141"/>
      <c r="I675" s="141"/>
      <c r="J675" s="141"/>
      <c r="K675" s="141"/>
      <c r="L675" s="141"/>
      <c r="M675" s="143"/>
      <c r="N675" s="144"/>
      <c r="O675" s="141"/>
      <c r="P675" s="145"/>
      <c r="Q675" s="141"/>
      <c r="R675" s="143"/>
      <c r="S675" s="141"/>
      <c r="T675" s="141"/>
      <c r="U675" s="141"/>
    </row>
    <row r="676" ht="12.75" customHeight="1">
      <c r="A676" s="141"/>
      <c r="B676" s="141"/>
      <c r="C676" s="141"/>
      <c r="D676" s="141"/>
      <c r="E676" s="142"/>
      <c r="F676" s="141"/>
      <c r="G676" s="141"/>
      <c r="H676" s="141"/>
      <c r="I676" s="141"/>
      <c r="J676" s="141"/>
      <c r="K676" s="141"/>
      <c r="L676" s="141"/>
      <c r="M676" s="143"/>
      <c r="N676" s="144"/>
      <c r="O676" s="141"/>
      <c r="P676" s="145"/>
      <c r="Q676" s="141"/>
      <c r="R676" s="143"/>
      <c r="S676" s="141"/>
      <c r="T676" s="141"/>
      <c r="U676" s="141"/>
    </row>
    <row r="677" ht="12.75" customHeight="1">
      <c r="A677" s="141"/>
      <c r="B677" s="141"/>
      <c r="C677" s="141"/>
      <c r="D677" s="141"/>
      <c r="E677" s="142"/>
      <c r="F677" s="141"/>
      <c r="G677" s="141"/>
      <c r="H677" s="141"/>
      <c r="I677" s="141"/>
      <c r="J677" s="141"/>
      <c r="K677" s="141"/>
      <c r="L677" s="141"/>
      <c r="M677" s="143"/>
      <c r="N677" s="144"/>
      <c r="O677" s="141"/>
      <c r="P677" s="145"/>
      <c r="Q677" s="141"/>
      <c r="R677" s="143"/>
      <c r="S677" s="141"/>
      <c r="T677" s="141"/>
      <c r="U677" s="141"/>
    </row>
    <row r="678" ht="12.75" customHeight="1">
      <c r="A678" s="141"/>
      <c r="B678" s="141"/>
      <c r="C678" s="141"/>
      <c r="D678" s="141"/>
      <c r="E678" s="142"/>
      <c r="F678" s="141"/>
      <c r="G678" s="141"/>
      <c r="H678" s="141"/>
      <c r="I678" s="141"/>
      <c r="J678" s="141"/>
      <c r="K678" s="141"/>
      <c r="L678" s="141"/>
      <c r="M678" s="143"/>
      <c r="N678" s="144"/>
      <c r="O678" s="141"/>
      <c r="P678" s="145"/>
      <c r="Q678" s="141"/>
      <c r="R678" s="143"/>
      <c r="S678" s="141"/>
      <c r="T678" s="141"/>
      <c r="U678" s="141"/>
    </row>
    <row r="679" ht="12.75" customHeight="1">
      <c r="A679" s="141"/>
      <c r="B679" s="141"/>
      <c r="C679" s="141"/>
      <c r="D679" s="141"/>
      <c r="E679" s="142"/>
      <c r="F679" s="141"/>
      <c r="G679" s="141"/>
      <c r="H679" s="141"/>
      <c r="I679" s="141"/>
      <c r="J679" s="141"/>
      <c r="K679" s="141"/>
      <c r="L679" s="141"/>
      <c r="M679" s="143"/>
      <c r="N679" s="144"/>
      <c r="O679" s="141"/>
      <c r="P679" s="145"/>
      <c r="Q679" s="141"/>
      <c r="R679" s="143"/>
      <c r="S679" s="141"/>
      <c r="T679" s="141"/>
      <c r="U679" s="141"/>
    </row>
    <row r="680" ht="12.75" customHeight="1">
      <c r="A680" s="141"/>
      <c r="B680" s="141"/>
      <c r="C680" s="141"/>
      <c r="D680" s="141"/>
      <c r="E680" s="142"/>
      <c r="F680" s="141"/>
      <c r="G680" s="141"/>
      <c r="H680" s="141"/>
      <c r="I680" s="141"/>
      <c r="J680" s="141"/>
      <c r="K680" s="141"/>
      <c r="L680" s="141"/>
      <c r="M680" s="143"/>
      <c r="N680" s="144"/>
      <c r="O680" s="141"/>
      <c r="P680" s="145"/>
      <c r="Q680" s="141"/>
      <c r="R680" s="143"/>
      <c r="S680" s="141"/>
      <c r="T680" s="141"/>
      <c r="U680" s="141"/>
    </row>
    <row r="681" ht="12.75" customHeight="1">
      <c r="A681" s="141"/>
      <c r="B681" s="141"/>
      <c r="C681" s="141"/>
      <c r="D681" s="141"/>
      <c r="E681" s="142"/>
      <c r="F681" s="141"/>
      <c r="G681" s="141"/>
      <c r="H681" s="141"/>
      <c r="I681" s="141"/>
      <c r="J681" s="141"/>
      <c r="K681" s="141"/>
      <c r="L681" s="141"/>
      <c r="M681" s="143"/>
      <c r="N681" s="144"/>
      <c r="O681" s="141"/>
      <c r="P681" s="145"/>
      <c r="Q681" s="141"/>
      <c r="R681" s="143"/>
      <c r="S681" s="141"/>
      <c r="T681" s="141"/>
      <c r="U681" s="141"/>
    </row>
    <row r="682" ht="12.75" customHeight="1">
      <c r="A682" s="141"/>
      <c r="B682" s="141"/>
      <c r="C682" s="141"/>
      <c r="D682" s="141"/>
      <c r="E682" s="142"/>
      <c r="F682" s="141"/>
      <c r="G682" s="141"/>
      <c r="H682" s="141"/>
      <c r="I682" s="141"/>
      <c r="J682" s="141"/>
      <c r="K682" s="141"/>
      <c r="L682" s="141"/>
      <c r="M682" s="143"/>
      <c r="N682" s="144"/>
      <c r="O682" s="141"/>
      <c r="P682" s="145"/>
      <c r="Q682" s="141"/>
      <c r="R682" s="143"/>
      <c r="S682" s="141"/>
      <c r="T682" s="141"/>
      <c r="U682" s="141"/>
    </row>
    <row r="683" ht="12.75" customHeight="1">
      <c r="A683" s="141"/>
      <c r="B683" s="141"/>
      <c r="C683" s="141"/>
      <c r="D683" s="141"/>
      <c r="E683" s="142"/>
      <c r="F683" s="141"/>
      <c r="G683" s="141"/>
      <c r="H683" s="141"/>
      <c r="I683" s="141"/>
      <c r="J683" s="141"/>
      <c r="K683" s="141"/>
      <c r="L683" s="141"/>
      <c r="M683" s="143"/>
      <c r="N683" s="144"/>
      <c r="O683" s="141"/>
      <c r="P683" s="145"/>
      <c r="Q683" s="141"/>
      <c r="R683" s="143"/>
      <c r="S683" s="141"/>
      <c r="T683" s="141"/>
      <c r="U683" s="141"/>
    </row>
    <row r="684" ht="12.75" customHeight="1">
      <c r="A684" s="141"/>
      <c r="B684" s="141"/>
      <c r="C684" s="141"/>
      <c r="D684" s="141"/>
      <c r="E684" s="142"/>
      <c r="F684" s="141"/>
      <c r="G684" s="141"/>
      <c r="H684" s="141"/>
      <c r="I684" s="141"/>
      <c r="J684" s="141"/>
      <c r="K684" s="141"/>
      <c r="L684" s="141"/>
      <c r="M684" s="143"/>
      <c r="N684" s="144"/>
      <c r="O684" s="141"/>
      <c r="P684" s="145"/>
      <c r="Q684" s="141"/>
      <c r="R684" s="143"/>
      <c r="S684" s="141"/>
      <c r="T684" s="141"/>
      <c r="U684" s="141"/>
    </row>
    <row r="685" ht="12.75" customHeight="1">
      <c r="A685" s="141"/>
      <c r="B685" s="141"/>
      <c r="C685" s="141"/>
      <c r="D685" s="141"/>
      <c r="E685" s="142"/>
      <c r="F685" s="141"/>
      <c r="G685" s="141"/>
      <c r="H685" s="141"/>
      <c r="I685" s="141"/>
      <c r="J685" s="141"/>
      <c r="K685" s="141"/>
      <c r="L685" s="141"/>
      <c r="M685" s="143"/>
      <c r="N685" s="144"/>
      <c r="O685" s="141"/>
      <c r="P685" s="145"/>
      <c r="Q685" s="141"/>
      <c r="R685" s="143"/>
      <c r="S685" s="141"/>
      <c r="T685" s="141"/>
      <c r="U685" s="141"/>
    </row>
    <row r="686" ht="12.75" customHeight="1">
      <c r="A686" s="141"/>
      <c r="B686" s="141"/>
      <c r="C686" s="141"/>
      <c r="D686" s="141"/>
      <c r="E686" s="142"/>
      <c r="F686" s="141"/>
      <c r="G686" s="141"/>
      <c r="H686" s="141"/>
      <c r="I686" s="141"/>
      <c r="J686" s="141"/>
      <c r="K686" s="141"/>
      <c r="L686" s="141"/>
      <c r="M686" s="143"/>
      <c r="N686" s="144"/>
      <c r="O686" s="141"/>
      <c r="P686" s="145"/>
      <c r="Q686" s="141"/>
      <c r="R686" s="143"/>
      <c r="S686" s="141"/>
      <c r="T686" s="141"/>
      <c r="U686" s="141"/>
    </row>
    <row r="687" ht="12.75" customHeight="1">
      <c r="A687" s="141"/>
      <c r="B687" s="141"/>
      <c r="C687" s="141"/>
      <c r="D687" s="141"/>
      <c r="E687" s="142"/>
      <c r="F687" s="141"/>
      <c r="G687" s="141"/>
      <c r="H687" s="141"/>
      <c r="I687" s="141"/>
      <c r="J687" s="141"/>
      <c r="K687" s="141"/>
      <c r="L687" s="141"/>
      <c r="M687" s="143"/>
      <c r="N687" s="144"/>
      <c r="O687" s="141"/>
      <c r="P687" s="145"/>
      <c r="Q687" s="141"/>
      <c r="R687" s="143"/>
      <c r="S687" s="141"/>
      <c r="T687" s="141"/>
      <c r="U687" s="141"/>
    </row>
    <row r="688" ht="12.75" customHeight="1">
      <c r="A688" s="141"/>
      <c r="B688" s="141"/>
      <c r="C688" s="141"/>
      <c r="D688" s="141"/>
      <c r="E688" s="142"/>
      <c r="F688" s="141"/>
      <c r="G688" s="141"/>
      <c r="H688" s="141"/>
      <c r="I688" s="141"/>
      <c r="J688" s="141"/>
      <c r="K688" s="141"/>
      <c r="L688" s="141"/>
      <c r="M688" s="143"/>
      <c r="N688" s="144"/>
      <c r="O688" s="141"/>
      <c r="P688" s="145"/>
      <c r="Q688" s="141"/>
      <c r="R688" s="143"/>
      <c r="S688" s="141"/>
      <c r="T688" s="141"/>
      <c r="U688" s="141"/>
    </row>
    <row r="689" ht="12.75" customHeight="1">
      <c r="A689" s="141"/>
      <c r="B689" s="141"/>
      <c r="C689" s="141"/>
      <c r="D689" s="141"/>
      <c r="E689" s="142"/>
      <c r="F689" s="141"/>
      <c r="G689" s="141"/>
      <c r="H689" s="141"/>
      <c r="I689" s="141"/>
      <c r="J689" s="141"/>
      <c r="K689" s="141"/>
      <c r="L689" s="141"/>
      <c r="M689" s="143"/>
      <c r="N689" s="144"/>
      <c r="O689" s="141"/>
      <c r="P689" s="145"/>
      <c r="Q689" s="141"/>
      <c r="R689" s="143"/>
      <c r="S689" s="141"/>
      <c r="T689" s="141"/>
      <c r="U689" s="141"/>
    </row>
    <row r="690" ht="12.75" customHeight="1">
      <c r="A690" s="141"/>
      <c r="B690" s="141"/>
      <c r="C690" s="141"/>
      <c r="D690" s="141"/>
      <c r="E690" s="142"/>
      <c r="F690" s="141"/>
      <c r="G690" s="141"/>
      <c r="H690" s="141"/>
      <c r="I690" s="141"/>
      <c r="J690" s="141"/>
      <c r="K690" s="141"/>
      <c r="L690" s="141"/>
      <c r="M690" s="143"/>
      <c r="N690" s="144"/>
      <c r="O690" s="141"/>
      <c r="P690" s="145"/>
      <c r="Q690" s="141"/>
      <c r="R690" s="143"/>
      <c r="S690" s="141"/>
      <c r="T690" s="141"/>
      <c r="U690" s="141"/>
    </row>
    <row r="691" ht="12.75" customHeight="1">
      <c r="A691" s="141"/>
      <c r="B691" s="141"/>
      <c r="C691" s="141"/>
      <c r="D691" s="141"/>
      <c r="E691" s="142"/>
      <c r="F691" s="141"/>
      <c r="G691" s="141"/>
      <c r="H691" s="141"/>
      <c r="I691" s="141"/>
      <c r="J691" s="141"/>
      <c r="K691" s="141"/>
      <c r="L691" s="141"/>
      <c r="M691" s="143"/>
      <c r="N691" s="144"/>
      <c r="O691" s="141"/>
      <c r="P691" s="145"/>
      <c r="Q691" s="141"/>
      <c r="R691" s="143"/>
      <c r="S691" s="141"/>
      <c r="T691" s="141"/>
      <c r="U691" s="141"/>
    </row>
    <row r="692" ht="12.75" customHeight="1">
      <c r="A692" s="141"/>
      <c r="B692" s="141"/>
      <c r="C692" s="141"/>
      <c r="D692" s="141"/>
      <c r="E692" s="142"/>
      <c r="F692" s="141"/>
      <c r="G692" s="141"/>
      <c r="H692" s="141"/>
      <c r="I692" s="141"/>
      <c r="J692" s="141"/>
      <c r="K692" s="141"/>
      <c r="L692" s="141"/>
      <c r="M692" s="143"/>
      <c r="N692" s="144"/>
      <c r="O692" s="141"/>
      <c r="P692" s="145"/>
      <c r="Q692" s="141"/>
      <c r="R692" s="143"/>
      <c r="S692" s="141"/>
      <c r="T692" s="141"/>
      <c r="U692" s="141"/>
    </row>
    <row r="693" ht="12.75" customHeight="1">
      <c r="A693" s="141"/>
      <c r="B693" s="141"/>
      <c r="C693" s="141"/>
      <c r="D693" s="141"/>
      <c r="E693" s="142"/>
      <c r="F693" s="141"/>
      <c r="G693" s="141"/>
      <c r="H693" s="141"/>
      <c r="I693" s="141"/>
      <c r="J693" s="141"/>
      <c r="K693" s="141"/>
      <c r="L693" s="141"/>
      <c r="M693" s="143"/>
      <c r="N693" s="144"/>
      <c r="O693" s="141"/>
      <c r="P693" s="145"/>
      <c r="Q693" s="141"/>
      <c r="R693" s="143"/>
      <c r="S693" s="141"/>
      <c r="T693" s="141"/>
      <c r="U693" s="141"/>
    </row>
    <row r="694" ht="12.75" customHeight="1">
      <c r="A694" s="141"/>
      <c r="B694" s="141"/>
      <c r="C694" s="141"/>
      <c r="D694" s="141"/>
      <c r="E694" s="142"/>
      <c r="F694" s="141"/>
      <c r="G694" s="141"/>
      <c r="H694" s="141"/>
      <c r="I694" s="141"/>
      <c r="J694" s="141"/>
      <c r="K694" s="141"/>
      <c r="L694" s="141"/>
      <c r="M694" s="143"/>
      <c r="N694" s="144"/>
      <c r="O694" s="141"/>
      <c r="P694" s="145"/>
      <c r="Q694" s="141"/>
      <c r="R694" s="143"/>
      <c r="S694" s="141"/>
      <c r="T694" s="141"/>
      <c r="U694" s="141"/>
    </row>
    <row r="695" ht="12.75" customHeight="1">
      <c r="A695" s="141"/>
      <c r="B695" s="141"/>
      <c r="C695" s="141"/>
      <c r="D695" s="141"/>
      <c r="E695" s="142"/>
      <c r="F695" s="141"/>
      <c r="G695" s="141"/>
      <c r="H695" s="141"/>
      <c r="I695" s="141"/>
      <c r="J695" s="141"/>
      <c r="K695" s="141"/>
      <c r="L695" s="141"/>
      <c r="M695" s="143"/>
      <c r="N695" s="144"/>
      <c r="O695" s="141"/>
      <c r="P695" s="145"/>
      <c r="Q695" s="141"/>
      <c r="R695" s="143"/>
      <c r="S695" s="141"/>
      <c r="T695" s="141"/>
      <c r="U695" s="141"/>
    </row>
    <row r="696" ht="12.75" customHeight="1">
      <c r="A696" s="141"/>
      <c r="B696" s="141"/>
      <c r="C696" s="141"/>
      <c r="D696" s="141"/>
      <c r="E696" s="142"/>
      <c r="F696" s="141"/>
      <c r="G696" s="141"/>
      <c r="H696" s="141"/>
      <c r="I696" s="141"/>
      <c r="J696" s="141"/>
      <c r="K696" s="141"/>
      <c r="L696" s="141"/>
      <c r="M696" s="143"/>
      <c r="N696" s="144"/>
      <c r="O696" s="141"/>
      <c r="P696" s="145"/>
      <c r="Q696" s="141"/>
      <c r="R696" s="143"/>
      <c r="S696" s="141"/>
      <c r="T696" s="141"/>
      <c r="U696" s="141"/>
    </row>
    <row r="697" ht="12.75" customHeight="1">
      <c r="A697" s="141"/>
      <c r="B697" s="141"/>
      <c r="C697" s="141"/>
      <c r="D697" s="141"/>
      <c r="E697" s="142"/>
      <c r="F697" s="141"/>
      <c r="G697" s="141"/>
      <c r="H697" s="141"/>
      <c r="I697" s="141"/>
      <c r="J697" s="141"/>
      <c r="K697" s="141"/>
      <c r="L697" s="141"/>
      <c r="M697" s="143"/>
      <c r="N697" s="144"/>
      <c r="O697" s="141"/>
      <c r="P697" s="145"/>
      <c r="Q697" s="141"/>
      <c r="R697" s="143"/>
      <c r="S697" s="141"/>
      <c r="T697" s="141"/>
      <c r="U697" s="141"/>
    </row>
    <row r="698" ht="12.75" customHeight="1">
      <c r="A698" s="141"/>
      <c r="B698" s="141"/>
      <c r="C698" s="141"/>
      <c r="D698" s="141"/>
      <c r="E698" s="142"/>
      <c r="F698" s="141"/>
      <c r="G698" s="141"/>
      <c r="H698" s="141"/>
      <c r="I698" s="141"/>
      <c r="J698" s="141"/>
      <c r="K698" s="141"/>
      <c r="L698" s="141"/>
      <c r="M698" s="143"/>
      <c r="N698" s="144"/>
      <c r="O698" s="141"/>
      <c r="P698" s="145"/>
      <c r="Q698" s="141"/>
      <c r="R698" s="143"/>
      <c r="S698" s="141"/>
      <c r="T698" s="141"/>
      <c r="U698" s="141"/>
    </row>
    <row r="699" ht="12.75" customHeight="1">
      <c r="A699" s="141"/>
      <c r="B699" s="141"/>
      <c r="C699" s="141"/>
      <c r="D699" s="141"/>
      <c r="E699" s="142"/>
      <c r="F699" s="141"/>
      <c r="G699" s="141"/>
      <c r="H699" s="141"/>
      <c r="I699" s="141"/>
      <c r="J699" s="141"/>
      <c r="K699" s="141"/>
      <c r="L699" s="141"/>
      <c r="M699" s="143"/>
      <c r="N699" s="144"/>
      <c r="O699" s="141"/>
      <c r="P699" s="145"/>
      <c r="Q699" s="141"/>
      <c r="R699" s="143"/>
      <c r="S699" s="141"/>
      <c r="T699" s="141"/>
      <c r="U699" s="141"/>
    </row>
    <row r="700" ht="12.75" customHeight="1">
      <c r="A700" s="141"/>
      <c r="B700" s="141"/>
      <c r="C700" s="141"/>
      <c r="D700" s="141"/>
      <c r="E700" s="142"/>
      <c r="F700" s="141"/>
      <c r="G700" s="141"/>
      <c r="H700" s="141"/>
      <c r="I700" s="141"/>
      <c r="J700" s="141"/>
      <c r="K700" s="141"/>
      <c r="L700" s="141"/>
      <c r="M700" s="143"/>
      <c r="N700" s="144"/>
      <c r="O700" s="141"/>
      <c r="P700" s="145"/>
      <c r="Q700" s="141"/>
      <c r="R700" s="143"/>
      <c r="S700" s="141"/>
      <c r="T700" s="141"/>
      <c r="U700" s="141"/>
    </row>
    <row r="701" ht="12.75" customHeight="1">
      <c r="A701" s="141"/>
      <c r="B701" s="141"/>
      <c r="C701" s="141"/>
      <c r="D701" s="141"/>
      <c r="E701" s="142"/>
      <c r="F701" s="141"/>
      <c r="G701" s="141"/>
      <c r="H701" s="141"/>
      <c r="I701" s="141"/>
      <c r="J701" s="141"/>
      <c r="K701" s="141"/>
      <c r="L701" s="141"/>
      <c r="M701" s="143"/>
      <c r="N701" s="144"/>
      <c r="O701" s="141"/>
      <c r="P701" s="145"/>
      <c r="Q701" s="141"/>
      <c r="R701" s="143"/>
      <c r="S701" s="141"/>
      <c r="T701" s="141"/>
      <c r="U701" s="141"/>
    </row>
    <row r="702" ht="12.75" customHeight="1">
      <c r="A702" s="141"/>
      <c r="B702" s="141"/>
      <c r="C702" s="141"/>
      <c r="D702" s="141"/>
      <c r="E702" s="142"/>
      <c r="F702" s="141"/>
      <c r="G702" s="141"/>
      <c r="H702" s="141"/>
      <c r="I702" s="141"/>
      <c r="J702" s="141"/>
      <c r="K702" s="141"/>
      <c r="L702" s="141"/>
      <c r="M702" s="143"/>
      <c r="N702" s="144"/>
      <c r="O702" s="141"/>
      <c r="P702" s="145"/>
      <c r="Q702" s="141"/>
      <c r="R702" s="143"/>
      <c r="S702" s="141"/>
      <c r="T702" s="141"/>
      <c r="U702" s="141"/>
    </row>
    <row r="703" ht="12.75" customHeight="1">
      <c r="A703" s="141"/>
      <c r="B703" s="141"/>
      <c r="C703" s="141"/>
      <c r="D703" s="141"/>
      <c r="E703" s="142"/>
      <c r="F703" s="141"/>
      <c r="G703" s="141"/>
      <c r="H703" s="141"/>
      <c r="I703" s="141"/>
      <c r="J703" s="141"/>
      <c r="K703" s="141"/>
      <c r="L703" s="141"/>
      <c r="M703" s="143"/>
      <c r="N703" s="144"/>
      <c r="O703" s="141"/>
      <c r="P703" s="145"/>
      <c r="Q703" s="141"/>
      <c r="R703" s="143"/>
      <c r="S703" s="141"/>
      <c r="T703" s="141"/>
      <c r="U703" s="141"/>
    </row>
    <row r="704" ht="12.75" customHeight="1">
      <c r="A704" s="141"/>
      <c r="B704" s="141"/>
      <c r="C704" s="141"/>
      <c r="D704" s="141"/>
      <c r="E704" s="142"/>
      <c r="F704" s="141"/>
      <c r="G704" s="141"/>
      <c r="H704" s="141"/>
      <c r="I704" s="141"/>
      <c r="J704" s="141"/>
      <c r="K704" s="141"/>
      <c r="L704" s="141"/>
      <c r="M704" s="143"/>
      <c r="N704" s="144"/>
      <c r="O704" s="141"/>
      <c r="P704" s="145"/>
      <c r="Q704" s="141"/>
      <c r="R704" s="143"/>
      <c r="S704" s="141"/>
      <c r="T704" s="141"/>
      <c r="U704" s="141"/>
    </row>
    <row r="705" ht="12.75" customHeight="1">
      <c r="A705" s="141"/>
      <c r="B705" s="141"/>
      <c r="C705" s="141"/>
      <c r="D705" s="141"/>
      <c r="E705" s="142"/>
      <c r="F705" s="141"/>
      <c r="G705" s="141"/>
      <c r="H705" s="141"/>
      <c r="I705" s="141"/>
      <c r="J705" s="141"/>
      <c r="K705" s="141"/>
      <c r="L705" s="141"/>
      <c r="M705" s="143"/>
      <c r="N705" s="144"/>
      <c r="O705" s="141"/>
      <c r="P705" s="145"/>
      <c r="Q705" s="141"/>
      <c r="R705" s="143"/>
      <c r="S705" s="141"/>
      <c r="T705" s="141"/>
      <c r="U705" s="141"/>
    </row>
    <row r="706" ht="12.75" customHeight="1">
      <c r="A706" s="141"/>
      <c r="B706" s="141"/>
      <c r="C706" s="141"/>
      <c r="D706" s="141"/>
      <c r="E706" s="142"/>
      <c r="F706" s="141"/>
      <c r="G706" s="141"/>
      <c r="H706" s="141"/>
      <c r="I706" s="141"/>
      <c r="J706" s="141"/>
      <c r="K706" s="141"/>
      <c r="L706" s="141"/>
      <c r="M706" s="143"/>
      <c r="N706" s="144"/>
      <c r="O706" s="141"/>
      <c r="P706" s="145"/>
      <c r="Q706" s="141"/>
      <c r="R706" s="143"/>
      <c r="S706" s="141"/>
      <c r="T706" s="141"/>
      <c r="U706" s="141"/>
    </row>
    <row r="707" ht="12.75" customHeight="1">
      <c r="A707" s="141"/>
      <c r="B707" s="141"/>
      <c r="C707" s="141"/>
      <c r="D707" s="141"/>
      <c r="E707" s="142"/>
      <c r="F707" s="141"/>
      <c r="G707" s="141"/>
      <c r="H707" s="141"/>
      <c r="I707" s="141"/>
      <c r="J707" s="141"/>
      <c r="K707" s="141"/>
      <c r="L707" s="141"/>
      <c r="M707" s="143"/>
      <c r="N707" s="144"/>
      <c r="O707" s="141"/>
      <c r="P707" s="145"/>
      <c r="Q707" s="141"/>
      <c r="R707" s="143"/>
      <c r="S707" s="141"/>
      <c r="T707" s="141"/>
      <c r="U707" s="141"/>
    </row>
    <row r="708" ht="12.75" customHeight="1">
      <c r="A708" s="141"/>
      <c r="B708" s="141"/>
      <c r="C708" s="141"/>
      <c r="D708" s="141"/>
      <c r="E708" s="142"/>
      <c r="F708" s="141"/>
      <c r="G708" s="141"/>
      <c r="H708" s="141"/>
      <c r="I708" s="141"/>
      <c r="J708" s="141"/>
      <c r="K708" s="141"/>
      <c r="L708" s="141"/>
      <c r="M708" s="143"/>
      <c r="N708" s="144"/>
      <c r="O708" s="141"/>
      <c r="P708" s="145"/>
      <c r="Q708" s="141"/>
      <c r="R708" s="143"/>
      <c r="S708" s="141"/>
      <c r="T708" s="141"/>
      <c r="U708" s="141"/>
    </row>
    <row r="709" ht="12.75" customHeight="1">
      <c r="A709" s="141"/>
      <c r="B709" s="141"/>
      <c r="C709" s="141"/>
      <c r="D709" s="141"/>
      <c r="E709" s="142"/>
      <c r="F709" s="141"/>
      <c r="G709" s="141"/>
      <c r="H709" s="141"/>
      <c r="I709" s="141"/>
      <c r="J709" s="141"/>
      <c r="K709" s="141"/>
      <c r="L709" s="141"/>
      <c r="M709" s="143"/>
      <c r="N709" s="144"/>
      <c r="O709" s="141"/>
      <c r="P709" s="145"/>
      <c r="Q709" s="141"/>
      <c r="R709" s="143"/>
      <c r="S709" s="141"/>
      <c r="T709" s="141"/>
      <c r="U709" s="141"/>
    </row>
    <row r="710" ht="12.75" customHeight="1">
      <c r="A710" s="141"/>
      <c r="B710" s="141"/>
      <c r="C710" s="141"/>
      <c r="D710" s="141"/>
      <c r="E710" s="142"/>
      <c r="F710" s="141"/>
      <c r="G710" s="141"/>
      <c r="H710" s="141"/>
      <c r="I710" s="141"/>
      <c r="J710" s="141"/>
      <c r="K710" s="141"/>
      <c r="L710" s="141"/>
      <c r="M710" s="143"/>
      <c r="N710" s="144"/>
      <c r="O710" s="141"/>
      <c r="P710" s="145"/>
      <c r="Q710" s="141"/>
      <c r="R710" s="143"/>
      <c r="S710" s="141"/>
      <c r="T710" s="141"/>
      <c r="U710" s="141"/>
    </row>
    <row r="711" ht="12.75" customHeight="1">
      <c r="A711" s="141"/>
      <c r="B711" s="141"/>
      <c r="C711" s="141"/>
      <c r="D711" s="141"/>
      <c r="E711" s="142"/>
      <c r="F711" s="141"/>
      <c r="G711" s="141"/>
      <c r="H711" s="141"/>
      <c r="I711" s="141"/>
      <c r="J711" s="141"/>
      <c r="K711" s="141"/>
      <c r="L711" s="141"/>
      <c r="M711" s="143"/>
      <c r="N711" s="144"/>
      <c r="O711" s="141"/>
      <c r="P711" s="145"/>
      <c r="Q711" s="141"/>
      <c r="R711" s="143"/>
      <c r="S711" s="141"/>
      <c r="T711" s="141"/>
      <c r="U711" s="141"/>
    </row>
    <row r="712" ht="12.75" customHeight="1">
      <c r="A712" s="141"/>
      <c r="B712" s="141"/>
      <c r="C712" s="141"/>
      <c r="D712" s="141"/>
      <c r="E712" s="142"/>
      <c r="F712" s="141"/>
      <c r="G712" s="141"/>
      <c r="H712" s="141"/>
      <c r="I712" s="141"/>
      <c r="J712" s="141"/>
      <c r="K712" s="141"/>
      <c r="L712" s="141"/>
      <c r="M712" s="143"/>
      <c r="N712" s="144"/>
      <c r="O712" s="141"/>
      <c r="P712" s="145"/>
      <c r="Q712" s="141"/>
      <c r="R712" s="143"/>
      <c r="S712" s="141"/>
      <c r="T712" s="141"/>
      <c r="U712" s="141"/>
    </row>
    <row r="713" ht="12.75" customHeight="1">
      <c r="A713" s="141"/>
      <c r="B713" s="141"/>
      <c r="C713" s="141"/>
      <c r="D713" s="141"/>
      <c r="E713" s="142"/>
      <c r="F713" s="141"/>
      <c r="G713" s="141"/>
      <c r="H713" s="141"/>
      <c r="I713" s="141"/>
      <c r="J713" s="141"/>
      <c r="K713" s="141"/>
      <c r="L713" s="141"/>
      <c r="M713" s="143"/>
      <c r="N713" s="144"/>
      <c r="O713" s="141"/>
      <c r="P713" s="145"/>
      <c r="Q713" s="141"/>
      <c r="R713" s="143"/>
      <c r="S713" s="141"/>
      <c r="T713" s="141"/>
      <c r="U713" s="141"/>
    </row>
    <row r="714" ht="12.75" customHeight="1">
      <c r="A714" s="141"/>
      <c r="B714" s="141"/>
      <c r="C714" s="141"/>
      <c r="D714" s="141"/>
      <c r="E714" s="142"/>
      <c r="F714" s="141"/>
      <c r="G714" s="141"/>
      <c r="H714" s="141"/>
      <c r="I714" s="141"/>
      <c r="J714" s="141"/>
      <c r="K714" s="141"/>
      <c r="L714" s="141"/>
      <c r="M714" s="143"/>
      <c r="N714" s="144"/>
      <c r="O714" s="141"/>
      <c r="P714" s="145"/>
      <c r="Q714" s="141"/>
      <c r="R714" s="143"/>
      <c r="S714" s="141"/>
      <c r="T714" s="141"/>
      <c r="U714" s="141"/>
    </row>
    <row r="715" ht="12.75" customHeight="1">
      <c r="A715" s="141"/>
      <c r="B715" s="141"/>
      <c r="C715" s="141"/>
      <c r="D715" s="141"/>
      <c r="E715" s="142"/>
      <c r="F715" s="141"/>
      <c r="G715" s="141"/>
      <c r="H715" s="141"/>
      <c r="I715" s="141"/>
      <c r="J715" s="141"/>
      <c r="K715" s="141"/>
      <c r="L715" s="141"/>
      <c r="M715" s="143"/>
      <c r="N715" s="144"/>
      <c r="O715" s="141"/>
      <c r="P715" s="145"/>
      <c r="Q715" s="141"/>
      <c r="R715" s="143"/>
      <c r="S715" s="141"/>
      <c r="T715" s="141"/>
      <c r="U715" s="141"/>
    </row>
    <row r="716" ht="12.75" customHeight="1">
      <c r="A716" s="141"/>
      <c r="B716" s="141"/>
      <c r="C716" s="141"/>
      <c r="D716" s="141"/>
      <c r="E716" s="142"/>
      <c r="F716" s="141"/>
      <c r="G716" s="141"/>
      <c r="H716" s="141"/>
      <c r="I716" s="141"/>
      <c r="J716" s="141"/>
      <c r="K716" s="141"/>
      <c r="L716" s="141"/>
      <c r="M716" s="143"/>
      <c r="N716" s="144"/>
      <c r="O716" s="141"/>
      <c r="P716" s="145"/>
      <c r="Q716" s="141"/>
      <c r="R716" s="143"/>
      <c r="S716" s="141"/>
      <c r="T716" s="141"/>
      <c r="U716" s="141"/>
    </row>
    <row r="717" ht="12.75" customHeight="1">
      <c r="A717" s="141"/>
      <c r="B717" s="141"/>
      <c r="C717" s="141"/>
      <c r="D717" s="141"/>
      <c r="E717" s="142"/>
      <c r="F717" s="141"/>
      <c r="G717" s="141"/>
      <c r="H717" s="141"/>
      <c r="I717" s="141"/>
      <c r="J717" s="141"/>
      <c r="K717" s="141"/>
      <c r="L717" s="141"/>
      <c r="M717" s="143"/>
      <c r="N717" s="144"/>
      <c r="O717" s="141"/>
      <c r="P717" s="145"/>
      <c r="Q717" s="141"/>
      <c r="R717" s="143"/>
      <c r="S717" s="141"/>
      <c r="T717" s="141"/>
      <c r="U717" s="141"/>
    </row>
    <row r="718" ht="12.75" customHeight="1">
      <c r="A718" s="141"/>
      <c r="B718" s="141"/>
      <c r="C718" s="141"/>
      <c r="D718" s="141"/>
      <c r="E718" s="142"/>
      <c r="F718" s="141"/>
      <c r="G718" s="141"/>
      <c r="H718" s="141"/>
      <c r="I718" s="141"/>
      <c r="J718" s="141"/>
      <c r="K718" s="141"/>
      <c r="L718" s="141"/>
      <c r="M718" s="143"/>
      <c r="N718" s="144"/>
      <c r="O718" s="141"/>
      <c r="P718" s="145"/>
      <c r="Q718" s="141"/>
      <c r="R718" s="143"/>
      <c r="S718" s="141"/>
      <c r="T718" s="141"/>
      <c r="U718" s="141"/>
    </row>
    <row r="719" ht="12.75" customHeight="1">
      <c r="A719" s="141"/>
      <c r="B719" s="141"/>
      <c r="C719" s="141"/>
      <c r="D719" s="141"/>
      <c r="E719" s="142"/>
      <c r="F719" s="141"/>
      <c r="G719" s="141"/>
      <c r="H719" s="141"/>
      <c r="I719" s="141"/>
      <c r="J719" s="141"/>
      <c r="K719" s="141"/>
      <c r="L719" s="141"/>
      <c r="M719" s="143"/>
      <c r="N719" s="144"/>
      <c r="O719" s="141"/>
      <c r="P719" s="145"/>
      <c r="Q719" s="141"/>
      <c r="R719" s="143"/>
      <c r="S719" s="141"/>
      <c r="T719" s="141"/>
      <c r="U719" s="141"/>
    </row>
    <row r="720" ht="12.75" customHeight="1">
      <c r="A720" s="141"/>
      <c r="B720" s="141"/>
      <c r="C720" s="141"/>
      <c r="D720" s="141"/>
      <c r="E720" s="142"/>
      <c r="F720" s="141"/>
      <c r="G720" s="141"/>
      <c r="H720" s="141"/>
      <c r="I720" s="141"/>
      <c r="J720" s="141"/>
      <c r="K720" s="141"/>
      <c r="L720" s="141"/>
      <c r="M720" s="143"/>
      <c r="N720" s="144"/>
      <c r="O720" s="141"/>
      <c r="P720" s="145"/>
      <c r="Q720" s="141"/>
      <c r="R720" s="143"/>
      <c r="S720" s="141"/>
      <c r="T720" s="141"/>
      <c r="U720" s="141"/>
    </row>
    <row r="721" ht="12.75" customHeight="1">
      <c r="A721" s="141"/>
      <c r="B721" s="141"/>
      <c r="C721" s="141"/>
      <c r="D721" s="141"/>
      <c r="E721" s="142"/>
      <c r="F721" s="141"/>
      <c r="G721" s="141"/>
      <c r="H721" s="141"/>
      <c r="I721" s="141"/>
      <c r="J721" s="141"/>
      <c r="K721" s="141"/>
      <c r="L721" s="141"/>
      <c r="M721" s="143"/>
      <c r="N721" s="144"/>
      <c r="O721" s="141"/>
      <c r="P721" s="145"/>
      <c r="Q721" s="141"/>
      <c r="R721" s="143"/>
      <c r="S721" s="141"/>
      <c r="T721" s="141"/>
      <c r="U721" s="141"/>
    </row>
    <row r="722" ht="12.75" customHeight="1">
      <c r="A722" s="141"/>
      <c r="B722" s="141"/>
      <c r="C722" s="141"/>
      <c r="D722" s="141"/>
      <c r="E722" s="142"/>
      <c r="F722" s="141"/>
      <c r="G722" s="141"/>
      <c r="H722" s="141"/>
      <c r="I722" s="141"/>
      <c r="J722" s="141"/>
      <c r="K722" s="141"/>
      <c r="L722" s="141"/>
      <c r="M722" s="143"/>
      <c r="N722" s="144"/>
      <c r="O722" s="141"/>
      <c r="P722" s="145"/>
      <c r="Q722" s="141"/>
      <c r="R722" s="143"/>
      <c r="S722" s="141"/>
      <c r="T722" s="141"/>
      <c r="U722" s="141"/>
    </row>
    <row r="723" ht="12.75" customHeight="1">
      <c r="A723" s="141"/>
      <c r="B723" s="141"/>
      <c r="C723" s="141"/>
      <c r="D723" s="141"/>
      <c r="E723" s="142"/>
      <c r="F723" s="141"/>
      <c r="G723" s="141"/>
      <c r="H723" s="141"/>
      <c r="I723" s="141"/>
      <c r="J723" s="141"/>
      <c r="K723" s="141"/>
      <c r="L723" s="141"/>
      <c r="M723" s="143"/>
      <c r="N723" s="144"/>
      <c r="O723" s="141"/>
      <c r="P723" s="145"/>
      <c r="Q723" s="141"/>
      <c r="R723" s="143"/>
      <c r="S723" s="141"/>
      <c r="T723" s="141"/>
      <c r="U723" s="141"/>
    </row>
    <row r="724" ht="12.75" customHeight="1">
      <c r="A724" s="141"/>
      <c r="B724" s="141"/>
      <c r="C724" s="141"/>
      <c r="D724" s="141"/>
      <c r="E724" s="142"/>
      <c r="F724" s="141"/>
      <c r="G724" s="141"/>
      <c r="H724" s="141"/>
      <c r="I724" s="141"/>
      <c r="J724" s="141"/>
      <c r="K724" s="141"/>
      <c r="L724" s="141"/>
      <c r="M724" s="143"/>
      <c r="N724" s="144"/>
      <c r="O724" s="141"/>
      <c r="P724" s="145"/>
      <c r="Q724" s="141"/>
      <c r="R724" s="143"/>
      <c r="S724" s="141"/>
      <c r="T724" s="141"/>
      <c r="U724" s="141"/>
    </row>
    <row r="725" ht="12.75" customHeight="1">
      <c r="A725" s="141"/>
      <c r="B725" s="141"/>
      <c r="C725" s="141"/>
      <c r="D725" s="141"/>
      <c r="E725" s="142"/>
      <c r="F725" s="141"/>
      <c r="G725" s="141"/>
      <c r="H725" s="141"/>
      <c r="I725" s="141"/>
      <c r="J725" s="141"/>
      <c r="K725" s="141"/>
      <c r="L725" s="141"/>
      <c r="M725" s="143"/>
      <c r="N725" s="144"/>
      <c r="O725" s="141"/>
      <c r="P725" s="145"/>
      <c r="Q725" s="141"/>
      <c r="R725" s="143"/>
      <c r="S725" s="141"/>
      <c r="T725" s="141"/>
      <c r="U725" s="141"/>
    </row>
    <row r="726" ht="12.75" customHeight="1">
      <c r="A726" s="141"/>
      <c r="B726" s="141"/>
      <c r="C726" s="141"/>
      <c r="D726" s="141"/>
      <c r="E726" s="142"/>
      <c r="F726" s="141"/>
      <c r="G726" s="141"/>
      <c r="H726" s="141"/>
      <c r="I726" s="141"/>
      <c r="J726" s="141"/>
      <c r="K726" s="141"/>
      <c r="L726" s="141"/>
      <c r="M726" s="143"/>
      <c r="N726" s="144"/>
      <c r="O726" s="141"/>
      <c r="P726" s="145"/>
      <c r="Q726" s="141"/>
      <c r="R726" s="143"/>
      <c r="S726" s="141"/>
      <c r="T726" s="141"/>
      <c r="U726" s="141"/>
    </row>
    <row r="727" ht="12.75" customHeight="1">
      <c r="A727" s="141"/>
      <c r="B727" s="141"/>
      <c r="C727" s="141"/>
      <c r="D727" s="141"/>
      <c r="E727" s="142"/>
      <c r="F727" s="141"/>
      <c r="G727" s="141"/>
      <c r="H727" s="141"/>
      <c r="I727" s="141"/>
      <c r="J727" s="141"/>
      <c r="K727" s="141"/>
      <c r="L727" s="141"/>
      <c r="M727" s="143"/>
      <c r="N727" s="144"/>
      <c r="O727" s="141"/>
      <c r="P727" s="145"/>
      <c r="Q727" s="141"/>
      <c r="R727" s="143"/>
      <c r="S727" s="141"/>
      <c r="T727" s="141"/>
      <c r="U727" s="141"/>
    </row>
    <row r="728" ht="12.75" customHeight="1">
      <c r="A728" s="141"/>
      <c r="B728" s="141"/>
      <c r="C728" s="141"/>
      <c r="D728" s="141"/>
      <c r="E728" s="142"/>
      <c r="F728" s="141"/>
      <c r="G728" s="141"/>
      <c r="H728" s="141"/>
      <c r="I728" s="141"/>
      <c r="J728" s="141"/>
      <c r="K728" s="141"/>
      <c r="L728" s="141"/>
      <c r="M728" s="143"/>
      <c r="N728" s="144"/>
      <c r="O728" s="141"/>
      <c r="P728" s="145"/>
      <c r="Q728" s="141"/>
      <c r="R728" s="143"/>
      <c r="S728" s="141"/>
      <c r="T728" s="141"/>
      <c r="U728" s="141"/>
    </row>
    <row r="729" ht="12.75" customHeight="1">
      <c r="A729" s="141"/>
      <c r="B729" s="141"/>
      <c r="C729" s="141"/>
      <c r="D729" s="141"/>
      <c r="E729" s="142"/>
      <c r="F729" s="141"/>
      <c r="G729" s="141"/>
      <c r="H729" s="141"/>
      <c r="I729" s="141"/>
      <c r="J729" s="141"/>
      <c r="K729" s="141"/>
      <c r="L729" s="141"/>
      <c r="M729" s="143"/>
      <c r="N729" s="144"/>
      <c r="O729" s="141"/>
      <c r="P729" s="145"/>
      <c r="Q729" s="141"/>
      <c r="R729" s="143"/>
      <c r="S729" s="141"/>
      <c r="T729" s="141"/>
      <c r="U729" s="141"/>
    </row>
    <row r="730" ht="12.75" customHeight="1">
      <c r="A730" s="141"/>
      <c r="B730" s="141"/>
      <c r="C730" s="141"/>
      <c r="D730" s="141"/>
      <c r="E730" s="142"/>
      <c r="F730" s="141"/>
      <c r="G730" s="141"/>
      <c r="H730" s="141"/>
      <c r="I730" s="141"/>
      <c r="J730" s="141"/>
      <c r="K730" s="141"/>
      <c r="L730" s="141"/>
      <c r="M730" s="143"/>
      <c r="N730" s="144"/>
      <c r="O730" s="141"/>
      <c r="P730" s="145"/>
      <c r="Q730" s="141"/>
      <c r="R730" s="143"/>
      <c r="S730" s="141"/>
      <c r="T730" s="141"/>
      <c r="U730" s="141"/>
    </row>
    <row r="731" ht="12.75" customHeight="1">
      <c r="A731" s="141"/>
      <c r="B731" s="141"/>
      <c r="C731" s="141"/>
      <c r="D731" s="141"/>
      <c r="E731" s="142"/>
      <c r="F731" s="141"/>
      <c r="G731" s="141"/>
      <c r="H731" s="141"/>
      <c r="I731" s="141"/>
      <c r="J731" s="141"/>
      <c r="K731" s="141"/>
      <c r="L731" s="141"/>
      <c r="M731" s="143"/>
      <c r="N731" s="144"/>
      <c r="O731" s="141"/>
      <c r="P731" s="145"/>
      <c r="Q731" s="141"/>
      <c r="R731" s="143"/>
      <c r="S731" s="141"/>
      <c r="T731" s="141"/>
      <c r="U731" s="141"/>
    </row>
    <row r="732" ht="12.75" customHeight="1">
      <c r="A732" s="141"/>
      <c r="B732" s="141"/>
      <c r="C732" s="141"/>
      <c r="D732" s="141"/>
      <c r="E732" s="142"/>
      <c r="F732" s="141"/>
      <c r="G732" s="141"/>
      <c r="H732" s="141"/>
      <c r="I732" s="141"/>
      <c r="J732" s="141"/>
      <c r="K732" s="141"/>
      <c r="L732" s="141"/>
      <c r="M732" s="143"/>
      <c r="N732" s="144"/>
      <c r="O732" s="141"/>
      <c r="P732" s="145"/>
      <c r="Q732" s="141"/>
      <c r="R732" s="143"/>
      <c r="S732" s="141"/>
      <c r="T732" s="141"/>
      <c r="U732" s="141"/>
    </row>
    <row r="733" ht="12.75" customHeight="1">
      <c r="A733" s="141"/>
      <c r="B733" s="141"/>
      <c r="C733" s="141"/>
      <c r="D733" s="141"/>
      <c r="E733" s="142"/>
      <c r="F733" s="141"/>
      <c r="G733" s="141"/>
      <c r="H733" s="141"/>
      <c r="I733" s="141"/>
      <c r="J733" s="141"/>
      <c r="K733" s="141"/>
      <c r="L733" s="141"/>
      <c r="M733" s="143"/>
      <c r="N733" s="144"/>
      <c r="O733" s="141"/>
      <c r="P733" s="145"/>
      <c r="Q733" s="141"/>
      <c r="R733" s="143"/>
      <c r="S733" s="141"/>
      <c r="T733" s="141"/>
      <c r="U733" s="141"/>
    </row>
    <row r="734" ht="12.75" customHeight="1">
      <c r="A734" s="141"/>
      <c r="B734" s="141"/>
      <c r="C734" s="141"/>
      <c r="D734" s="141"/>
      <c r="E734" s="142"/>
      <c r="F734" s="141"/>
      <c r="G734" s="141"/>
      <c r="H734" s="141"/>
      <c r="I734" s="141"/>
      <c r="J734" s="141"/>
      <c r="K734" s="141"/>
      <c r="L734" s="141"/>
      <c r="M734" s="143"/>
      <c r="N734" s="144"/>
      <c r="O734" s="141"/>
      <c r="P734" s="145"/>
      <c r="Q734" s="141"/>
      <c r="R734" s="143"/>
      <c r="S734" s="141"/>
      <c r="T734" s="141"/>
      <c r="U734" s="141"/>
    </row>
    <row r="735" ht="12.75" customHeight="1">
      <c r="A735" s="141"/>
      <c r="B735" s="141"/>
      <c r="C735" s="141"/>
      <c r="D735" s="141"/>
      <c r="E735" s="142"/>
      <c r="F735" s="141"/>
      <c r="G735" s="141"/>
      <c r="H735" s="141"/>
      <c r="I735" s="141"/>
      <c r="J735" s="141"/>
      <c r="K735" s="141"/>
      <c r="L735" s="141"/>
      <c r="M735" s="143"/>
      <c r="N735" s="144"/>
      <c r="O735" s="141"/>
      <c r="P735" s="145"/>
      <c r="Q735" s="141"/>
      <c r="R735" s="143"/>
      <c r="S735" s="141"/>
      <c r="T735" s="141"/>
      <c r="U735" s="141"/>
    </row>
    <row r="736" ht="12.75" customHeight="1">
      <c r="A736" s="141"/>
      <c r="B736" s="141"/>
      <c r="C736" s="141"/>
      <c r="D736" s="141"/>
      <c r="E736" s="142"/>
      <c r="F736" s="141"/>
      <c r="G736" s="141"/>
      <c r="H736" s="141"/>
      <c r="I736" s="141"/>
      <c r="J736" s="141"/>
      <c r="K736" s="141"/>
      <c r="L736" s="141"/>
      <c r="M736" s="143"/>
      <c r="N736" s="144"/>
      <c r="O736" s="141"/>
      <c r="P736" s="145"/>
      <c r="Q736" s="141"/>
      <c r="R736" s="143"/>
      <c r="S736" s="141"/>
      <c r="T736" s="141"/>
      <c r="U736" s="141"/>
    </row>
    <row r="737" ht="12.75" customHeight="1">
      <c r="A737" s="141"/>
      <c r="B737" s="141"/>
      <c r="C737" s="141"/>
      <c r="D737" s="141"/>
      <c r="E737" s="142"/>
      <c r="F737" s="141"/>
      <c r="G737" s="141"/>
      <c r="H737" s="141"/>
      <c r="I737" s="141"/>
      <c r="J737" s="141"/>
      <c r="K737" s="141"/>
      <c r="L737" s="141"/>
      <c r="M737" s="143"/>
      <c r="N737" s="144"/>
      <c r="O737" s="141"/>
      <c r="P737" s="145"/>
      <c r="Q737" s="141"/>
      <c r="R737" s="143"/>
      <c r="S737" s="141"/>
      <c r="T737" s="141"/>
      <c r="U737" s="141"/>
    </row>
    <row r="738" ht="12.75" customHeight="1">
      <c r="A738" s="141"/>
      <c r="B738" s="141"/>
      <c r="C738" s="141"/>
      <c r="D738" s="141"/>
      <c r="E738" s="142"/>
      <c r="F738" s="141"/>
      <c r="G738" s="141"/>
      <c r="H738" s="141"/>
      <c r="I738" s="141"/>
      <c r="J738" s="141"/>
      <c r="K738" s="141"/>
      <c r="L738" s="141"/>
      <c r="M738" s="143"/>
      <c r="N738" s="144"/>
      <c r="O738" s="141"/>
      <c r="P738" s="145"/>
      <c r="Q738" s="141"/>
      <c r="R738" s="143"/>
      <c r="S738" s="141"/>
      <c r="T738" s="141"/>
      <c r="U738" s="141"/>
    </row>
    <row r="739" ht="12.75" customHeight="1">
      <c r="A739" s="141"/>
      <c r="B739" s="141"/>
      <c r="C739" s="141"/>
      <c r="D739" s="141"/>
      <c r="E739" s="142"/>
      <c r="F739" s="141"/>
      <c r="G739" s="141"/>
      <c r="H739" s="141"/>
      <c r="I739" s="141"/>
      <c r="J739" s="141"/>
      <c r="K739" s="141"/>
      <c r="L739" s="141"/>
      <c r="M739" s="143"/>
      <c r="N739" s="144"/>
      <c r="O739" s="141"/>
      <c r="P739" s="145"/>
      <c r="Q739" s="141"/>
      <c r="R739" s="143"/>
      <c r="S739" s="141"/>
      <c r="T739" s="141"/>
      <c r="U739" s="141"/>
    </row>
    <row r="740" ht="12.75" customHeight="1">
      <c r="A740" s="141"/>
      <c r="B740" s="141"/>
      <c r="C740" s="141"/>
      <c r="D740" s="141"/>
      <c r="E740" s="142"/>
      <c r="F740" s="141"/>
      <c r="G740" s="141"/>
      <c r="H740" s="141"/>
      <c r="I740" s="141"/>
      <c r="J740" s="141"/>
      <c r="K740" s="141"/>
      <c r="L740" s="141"/>
      <c r="M740" s="143"/>
      <c r="N740" s="144"/>
      <c r="O740" s="141"/>
      <c r="P740" s="145"/>
      <c r="Q740" s="141"/>
      <c r="R740" s="143"/>
      <c r="S740" s="141"/>
      <c r="T740" s="141"/>
      <c r="U740" s="141"/>
    </row>
    <row r="741" ht="12.75" customHeight="1">
      <c r="A741" s="141"/>
      <c r="B741" s="141"/>
      <c r="C741" s="141"/>
      <c r="D741" s="141"/>
      <c r="E741" s="142"/>
      <c r="F741" s="141"/>
      <c r="G741" s="141"/>
      <c r="H741" s="141"/>
      <c r="I741" s="141"/>
      <c r="J741" s="141"/>
      <c r="K741" s="141"/>
      <c r="L741" s="141"/>
      <c r="M741" s="143"/>
      <c r="N741" s="144"/>
      <c r="O741" s="141"/>
      <c r="P741" s="145"/>
      <c r="Q741" s="141"/>
      <c r="R741" s="143"/>
      <c r="S741" s="141"/>
      <c r="T741" s="141"/>
      <c r="U741" s="141"/>
    </row>
    <row r="742" ht="12.75" customHeight="1">
      <c r="A742" s="141"/>
      <c r="B742" s="141"/>
      <c r="C742" s="141"/>
      <c r="D742" s="141"/>
      <c r="E742" s="142"/>
      <c r="F742" s="141"/>
      <c r="G742" s="141"/>
      <c r="H742" s="141"/>
      <c r="I742" s="141"/>
      <c r="J742" s="141"/>
      <c r="K742" s="141"/>
      <c r="L742" s="141"/>
      <c r="M742" s="143"/>
      <c r="N742" s="144"/>
      <c r="O742" s="141"/>
      <c r="P742" s="145"/>
      <c r="Q742" s="141"/>
      <c r="R742" s="143"/>
      <c r="S742" s="141"/>
      <c r="T742" s="141"/>
      <c r="U742" s="141"/>
    </row>
    <row r="743" ht="12.75" customHeight="1">
      <c r="A743" s="141"/>
      <c r="B743" s="141"/>
      <c r="C743" s="141"/>
      <c r="D743" s="141"/>
      <c r="E743" s="142"/>
      <c r="F743" s="141"/>
      <c r="G743" s="141"/>
      <c r="H743" s="141"/>
      <c r="I743" s="141"/>
      <c r="J743" s="141"/>
      <c r="K743" s="141"/>
      <c r="L743" s="141"/>
      <c r="M743" s="143"/>
      <c r="N743" s="144"/>
      <c r="O743" s="141"/>
      <c r="P743" s="145"/>
      <c r="Q743" s="141"/>
      <c r="R743" s="143"/>
      <c r="S743" s="141"/>
      <c r="T743" s="141"/>
      <c r="U743" s="141"/>
    </row>
    <row r="744" ht="12.75" customHeight="1">
      <c r="A744" s="141"/>
      <c r="B744" s="141"/>
      <c r="C744" s="141"/>
      <c r="D744" s="141"/>
      <c r="E744" s="142"/>
      <c r="F744" s="141"/>
      <c r="G744" s="141"/>
      <c r="H744" s="141"/>
      <c r="I744" s="141"/>
      <c r="J744" s="141"/>
      <c r="K744" s="141"/>
      <c r="L744" s="141"/>
      <c r="M744" s="143"/>
      <c r="N744" s="144"/>
      <c r="O744" s="141"/>
      <c r="P744" s="145"/>
      <c r="Q744" s="141"/>
      <c r="R744" s="143"/>
      <c r="S744" s="141"/>
      <c r="T744" s="141"/>
      <c r="U744" s="141"/>
    </row>
    <row r="745" ht="12.75" customHeight="1">
      <c r="A745" s="141"/>
      <c r="B745" s="141"/>
      <c r="C745" s="141"/>
      <c r="D745" s="141"/>
      <c r="E745" s="142"/>
      <c r="F745" s="141"/>
      <c r="G745" s="141"/>
      <c r="H745" s="141"/>
      <c r="I745" s="141"/>
      <c r="J745" s="141"/>
      <c r="K745" s="141"/>
      <c r="L745" s="141"/>
      <c r="M745" s="143"/>
      <c r="N745" s="144"/>
      <c r="O745" s="141"/>
      <c r="P745" s="145"/>
      <c r="Q745" s="141"/>
      <c r="R745" s="143"/>
      <c r="S745" s="141"/>
      <c r="T745" s="141"/>
      <c r="U745" s="141"/>
    </row>
    <row r="746" ht="12.75" customHeight="1">
      <c r="A746" s="141"/>
      <c r="B746" s="141"/>
      <c r="C746" s="141"/>
      <c r="D746" s="141"/>
      <c r="E746" s="142"/>
      <c r="F746" s="141"/>
      <c r="G746" s="141"/>
      <c r="H746" s="141"/>
      <c r="I746" s="141"/>
      <c r="J746" s="141"/>
      <c r="K746" s="141"/>
      <c r="L746" s="141"/>
      <c r="M746" s="143"/>
      <c r="N746" s="144"/>
      <c r="O746" s="141"/>
      <c r="P746" s="145"/>
      <c r="Q746" s="141"/>
      <c r="R746" s="143"/>
      <c r="S746" s="141"/>
      <c r="T746" s="141"/>
      <c r="U746" s="141"/>
    </row>
    <row r="747" ht="12.75" customHeight="1">
      <c r="A747" s="141"/>
      <c r="B747" s="141"/>
      <c r="C747" s="141"/>
      <c r="D747" s="141"/>
      <c r="E747" s="142"/>
      <c r="F747" s="141"/>
      <c r="G747" s="141"/>
      <c r="H747" s="141"/>
      <c r="I747" s="141"/>
      <c r="J747" s="141"/>
      <c r="K747" s="141"/>
      <c r="L747" s="141"/>
      <c r="M747" s="143"/>
      <c r="N747" s="144"/>
      <c r="O747" s="141"/>
      <c r="P747" s="145"/>
      <c r="Q747" s="141"/>
      <c r="R747" s="143"/>
      <c r="S747" s="141"/>
      <c r="T747" s="141"/>
      <c r="U747" s="141"/>
    </row>
    <row r="748" ht="12.75" customHeight="1">
      <c r="A748" s="141"/>
      <c r="B748" s="141"/>
      <c r="C748" s="141"/>
      <c r="D748" s="141"/>
      <c r="E748" s="142"/>
      <c r="F748" s="141"/>
      <c r="G748" s="141"/>
      <c r="H748" s="141"/>
      <c r="I748" s="141"/>
      <c r="J748" s="141"/>
      <c r="K748" s="141"/>
      <c r="L748" s="141"/>
      <c r="M748" s="143"/>
      <c r="N748" s="144"/>
      <c r="O748" s="141"/>
      <c r="P748" s="145"/>
      <c r="Q748" s="141"/>
      <c r="R748" s="143"/>
      <c r="S748" s="141"/>
      <c r="T748" s="141"/>
      <c r="U748" s="141"/>
    </row>
    <row r="749" ht="12.75" customHeight="1">
      <c r="A749" s="141"/>
      <c r="B749" s="141"/>
      <c r="C749" s="141"/>
      <c r="D749" s="141"/>
      <c r="E749" s="142"/>
      <c r="F749" s="141"/>
      <c r="G749" s="141"/>
      <c r="H749" s="141"/>
      <c r="I749" s="141"/>
      <c r="J749" s="141"/>
      <c r="K749" s="141"/>
      <c r="L749" s="141"/>
      <c r="M749" s="143"/>
      <c r="N749" s="144"/>
      <c r="O749" s="141"/>
      <c r="P749" s="145"/>
      <c r="Q749" s="141"/>
      <c r="R749" s="143"/>
      <c r="S749" s="141"/>
      <c r="T749" s="141"/>
      <c r="U749" s="141"/>
    </row>
    <row r="750" ht="12.75" customHeight="1">
      <c r="A750" s="141"/>
      <c r="B750" s="141"/>
      <c r="C750" s="141"/>
      <c r="D750" s="141"/>
      <c r="E750" s="142"/>
      <c r="F750" s="141"/>
      <c r="G750" s="141"/>
      <c r="H750" s="141"/>
      <c r="I750" s="141"/>
      <c r="J750" s="141"/>
      <c r="K750" s="141"/>
      <c r="L750" s="141"/>
      <c r="M750" s="143"/>
      <c r="N750" s="144"/>
      <c r="O750" s="141"/>
      <c r="P750" s="145"/>
      <c r="Q750" s="141"/>
      <c r="R750" s="143"/>
      <c r="S750" s="141"/>
      <c r="T750" s="141"/>
      <c r="U750" s="141"/>
    </row>
    <row r="751" ht="12.75" customHeight="1">
      <c r="A751" s="141"/>
      <c r="B751" s="141"/>
      <c r="C751" s="141"/>
      <c r="D751" s="141"/>
      <c r="E751" s="142"/>
      <c r="F751" s="141"/>
      <c r="G751" s="141"/>
      <c r="H751" s="141"/>
      <c r="I751" s="141"/>
      <c r="J751" s="141"/>
      <c r="K751" s="141"/>
      <c r="L751" s="141"/>
      <c r="M751" s="143"/>
      <c r="N751" s="144"/>
      <c r="O751" s="141"/>
      <c r="P751" s="145"/>
      <c r="Q751" s="141"/>
      <c r="R751" s="143"/>
      <c r="S751" s="141"/>
      <c r="T751" s="141"/>
      <c r="U751" s="141"/>
    </row>
    <row r="752" ht="12.75" customHeight="1">
      <c r="A752" s="141"/>
      <c r="B752" s="141"/>
      <c r="C752" s="141"/>
      <c r="D752" s="141"/>
      <c r="E752" s="142"/>
      <c r="F752" s="141"/>
      <c r="G752" s="141"/>
      <c r="H752" s="141"/>
      <c r="I752" s="141"/>
      <c r="J752" s="141"/>
      <c r="K752" s="141"/>
      <c r="L752" s="141"/>
      <c r="M752" s="143"/>
      <c r="N752" s="144"/>
      <c r="O752" s="141"/>
      <c r="P752" s="145"/>
      <c r="Q752" s="141"/>
      <c r="R752" s="143"/>
      <c r="S752" s="141"/>
      <c r="T752" s="141"/>
      <c r="U752" s="141"/>
    </row>
    <row r="753" ht="12.75" customHeight="1">
      <c r="A753" s="141"/>
      <c r="B753" s="141"/>
      <c r="C753" s="141"/>
      <c r="D753" s="141"/>
      <c r="E753" s="142"/>
      <c r="F753" s="141"/>
      <c r="G753" s="141"/>
      <c r="H753" s="141"/>
      <c r="I753" s="141"/>
      <c r="J753" s="141"/>
      <c r="K753" s="141"/>
      <c r="L753" s="141"/>
      <c r="M753" s="143"/>
      <c r="N753" s="144"/>
      <c r="O753" s="141"/>
      <c r="P753" s="145"/>
      <c r="Q753" s="141"/>
      <c r="R753" s="143"/>
      <c r="S753" s="141"/>
      <c r="T753" s="141"/>
      <c r="U753" s="141"/>
    </row>
    <row r="754" ht="12.75" customHeight="1">
      <c r="A754" s="141"/>
      <c r="B754" s="141"/>
      <c r="C754" s="141"/>
      <c r="D754" s="141"/>
      <c r="E754" s="142"/>
      <c r="F754" s="141"/>
      <c r="G754" s="141"/>
      <c r="H754" s="141"/>
      <c r="I754" s="141"/>
      <c r="J754" s="141"/>
      <c r="K754" s="141"/>
      <c r="L754" s="141"/>
      <c r="M754" s="143"/>
      <c r="N754" s="144"/>
      <c r="O754" s="141"/>
      <c r="P754" s="145"/>
      <c r="Q754" s="141"/>
      <c r="R754" s="143"/>
      <c r="S754" s="141"/>
      <c r="T754" s="141"/>
      <c r="U754" s="141"/>
    </row>
    <row r="755" ht="12.75" customHeight="1">
      <c r="A755" s="141"/>
      <c r="B755" s="141"/>
      <c r="C755" s="141"/>
      <c r="D755" s="141"/>
      <c r="E755" s="142"/>
      <c r="F755" s="141"/>
      <c r="G755" s="141"/>
      <c r="H755" s="141"/>
      <c r="I755" s="141"/>
      <c r="J755" s="141"/>
      <c r="K755" s="141"/>
      <c r="L755" s="141"/>
      <c r="M755" s="143"/>
      <c r="N755" s="144"/>
      <c r="O755" s="141"/>
      <c r="P755" s="145"/>
      <c r="Q755" s="141"/>
      <c r="R755" s="143"/>
      <c r="S755" s="141"/>
      <c r="T755" s="141"/>
      <c r="U755" s="141"/>
    </row>
    <row r="756" ht="12.75" customHeight="1">
      <c r="A756" s="141"/>
      <c r="B756" s="141"/>
      <c r="C756" s="141"/>
      <c r="D756" s="141"/>
      <c r="E756" s="142"/>
      <c r="F756" s="141"/>
      <c r="G756" s="141"/>
      <c r="H756" s="141"/>
      <c r="I756" s="141"/>
      <c r="J756" s="141"/>
      <c r="K756" s="141"/>
      <c r="L756" s="141"/>
      <c r="M756" s="143"/>
      <c r="N756" s="144"/>
      <c r="O756" s="141"/>
      <c r="P756" s="145"/>
      <c r="Q756" s="141"/>
      <c r="R756" s="143"/>
      <c r="S756" s="141"/>
      <c r="T756" s="141"/>
      <c r="U756" s="141"/>
    </row>
    <row r="757" ht="12.75" customHeight="1">
      <c r="A757" s="141"/>
      <c r="B757" s="141"/>
      <c r="C757" s="141"/>
      <c r="D757" s="141"/>
      <c r="E757" s="142"/>
      <c r="F757" s="141"/>
      <c r="G757" s="141"/>
      <c r="H757" s="141"/>
      <c r="I757" s="141"/>
      <c r="J757" s="141"/>
      <c r="K757" s="141"/>
      <c r="L757" s="141"/>
      <c r="M757" s="143"/>
      <c r="N757" s="144"/>
      <c r="O757" s="141"/>
      <c r="P757" s="145"/>
      <c r="Q757" s="141"/>
      <c r="R757" s="143"/>
      <c r="S757" s="141"/>
      <c r="T757" s="141"/>
      <c r="U757" s="141"/>
    </row>
    <row r="758" ht="12.75" customHeight="1">
      <c r="A758" s="141"/>
      <c r="B758" s="141"/>
      <c r="C758" s="141"/>
      <c r="D758" s="141"/>
      <c r="E758" s="142"/>
      <c r="F758" s="141"/>
      <c r="G758" s="141"/>
      <c r="H758" s="141"/>
      <c r="I758" s="141"/>
      <c r="J758" s="141"/>
      <c r="K758" s="141"/>
      <c r="L758" s="141"/>
      <c r="M758" s="143"/>
      <c r="N758" s="144"/>
      <c r="O758" s="141"/>
      <c r="P758" s="145"/>
      <c r="Q758" s="141"/>
      <c r="R758" s="143"/>
      <c r="S758" s="141"/>
      <c r="T758" s="141"/>
      <c r="U758" s="141"/>
    </row>
    <row r="759" ht="12.75" customHeight="1">
      <c r="A759" s="141"/>
      <c r="B759" s="141"/>
      <c r="C759" s="141"/>
      <c r="D759" s="141"/>
      <c r="E759" s="142"/>
      <c r="F759" s="141"/>
      <c r="G759" s="141"/>
      <c r="H759" s="141"/>
      <c r="I759" s="141"/>
      <c r="J759" s="141"/>
      <c r="K759" s="141"/>
      <c r="L759" s="141"/>
      <c r="M759" s="143"/>
      <c r="N759" s="144"/>
      <c r="O759" s="141"/>
      <c r="P759" s="145"/>
      <c r="Q759" s="141"/>
      <c r="R759" s="143"/>
      <c r="S759" s="141"/>
      <c r="T759" s="141"/>
      <c r="U759" s="141"/>
    </row>
    <row r="760" ht="12.75" customHeight="1">
      <c r="A760" s="141"/>
      <c r="B760" s="141"/>
      <c r="C760" s="141"/>
      <c r="D760" s="141"/>
      <c r="E760" s="142"/>
      <c r="F760" s="141"/>
      <c r="G760" s="141"/>
      <c r="H760" s="141"/>
      <c r="I760" s="141"/>
      <c r="J760" s="141"/>
      <c r="K760" s="141"/>
      <c r="L760" s="141"/>
      <c r="M760" s="143"/>
      <c r="N760" s="144"/>
      <c r="O760" s="141"/>
      <c r="P760" s="145"/>
      <c r="Q760" s="141"/>
      <c r="R760" s="143"/>
      <c r="S760" s="141"/>
      <c r="T760" s="141"/>
      <c r="U760" s="141"/>
    </row>
    <row r="761" ht="12.75" customHeight="1">
      <c r="A761" s="141"/>
      <c r="B761" s="141"/>
      <c r="C761" s="141"/>
      <c r="D761" s="141"/>
      <c r="E761" s="142"/>
      <c r="F761" s="141"/>
      <c r="G761" s="141"/>
      <c r="H761" s="141"/>
      <c r="I761" s="141"/>
      <c r="J761" s="141"/>
      <c r="K761" s="141"/>
      <c r="L761" s="141"/>
      <c r="M761" s="143"/>
      <c r="N761" s="144"/>
      <c r="O761" s="141"/>
      <c r="P761" s="145"/>
      <c r="Q761" s="141"/>
      <c r="R761" s="143"/>
      <c r="S761" s="141"/>
      <c r="T761" s="141"/>
      <c r="U761" s="141"/>
    </row>
    <row r="762" ht="12.75" customHeight="1">
      <c r="A762" s="141"/>
      <c r="B762" s="141"/>
      <c r="C762" s="141"/>
      <c r="D762" s="141"/>
      <c r="E762" s="142"/>
      <c r="F762" s="141"/>
      <c r="G762" s="141"/>
      <c r="H762" s="141"/>
      <c r="I762" s="141"/>
      <c r="J762" s="141"/>
      <c r="K762" s="141"/>
      <c r="L762" s="141"/>
      <c r="M762" s="143"/>
      <c r="N762" s="144"/>
      <c r="O762" s="141"/>
      <c r="P762" s="145"/>
      <c r="Q762" s="141"/>
      <c r="R762" s="143"/>
      <c r="S762" s="141"/>
      <c r="T762" s="141"/>
      <c r="U762" s="141"/>
    </row>
    <row r="763" ht="12.75" customHeight="1">
      <c r="A763" s="141"/>
      <c r="B763" s="141"/>
      <c r="C763" s="141"/>
      <c r="D763" s="141"/>
      <c r="E763" s="142"/>
      <c r="F763" s="141"/>
      <c r="G763" s="141"/>
      <c r="H763" s="141"/>
      <c r="I763" s="141"/>
      <c r="J763" s="141"/>
      <c r="K763" s="141"/>
      <c r="L763" s="141"/>
      <c r="M763" s="143"/>
      <c r="N763" s="144"/>
      <c r="O763" s="141"/>
      <c r="P763" s="145"/>
      <c r="Q763" s="141"/>
      <c r="R763" s="143"/>
      <c r="S763" s="141"/>
      <c r="T763" s="141"/>
      <c r="U763" s="141"/>
    </row>
    <row r="764" ht="12.75" customHeight="1">
      <c r="A764" s="141"/>
      <c r="B764" s="141"/>
      <c r="C764" s="141"/>
      <c r="D764" s="141"/>
      <c r="E764" s="142"/>
      <c r="F764" s="141"/>
      <c r="G764" s="141"/>
      <c r="H764" s="141"/>
      <c r="I764" s="141"/>
      <c r="J764" s="141"/>
      <c r="K764" s="141"/>
      <c r="L764" s="141"/>
      <c r="M764" s="143"/>
      <c r="N764" s="144"/>
      <c r="O764" s="141"/>
      <c r="P764" s="145"/>
      <c r="Q764" s="141"/>
      <c r="R764" s="143"/>
      <c r="S764" s="141"/>
      <c r="T764" s="141"/>
      <c r="U764" s="141"/>
    </row>
    <row r="765" ht="12.75" customHeight="1">
      <c r="A765" s="141"/>
      <c r="B765" s="141"/>
      <c r="C765" s="141"/>
      <c r="D765" s="141"/>
      <c r="E765" s="142"/>
      <c r="F765" s="141"/>
      <c r="G765" s="141"/>
      <c r="H765" s="141"/>
      <c r="I765" s="141"/>
      <c r="J765" s="141"/>
      <c r="K765" s="141"/>
      <c r="L765" s="141"/>
      <c r="M765" s="143"/>
      <c r="N765" s="144"/>
      <c r="O765" s="141"/>
      <c r="P765" s="145"/>
      <c r="Q765" s="141"/>
      <c r="R765" s="143"/>
      <c r="S765" s="141"/>
      <c r="T765" s="141"/>
      <c r="U765" s="141"/>
    </row>
    <row r="766" ht="12.75" customHeight="1">
      <c r="A766" s="141"/>
      <c r="B766" s="141"/>
      <c r="C766" s="141"/>
      <c r="D766" s="141"/>
      <c r="E766" s="142"/>
      <c r="F766" s="141"/>
      <c r="G766" s="141"/>
      <c r="H766" s="141"/>
      <c r="I766" s="141"/>
      <c r="J766" s="141"/>
      <c r="K766" s="141"/>
      <c r="L766" s="141"/>
      <c r="M766" s="143"/>
      <c r="N766" s="144"/>
      <c r="O766" s="141"/>
      <c r="P766" s="145"/>
      <c r="Q766" s="141"/>
      <c r="R766" s="143"/>
      <c r="S766" s="141"/>
      <c r="T766" s="141"/>
      <c r="U766" s="141"/>
    </row>
    <row r="767" ht="12.75" customHeight="1">
      <c r="A767" s="141"/>
      <c r="B767" s="141"/>
      <c r="C767" s="141"/>
      <c r="D767" s="141"/>
      <c r="E767" s="142"/>
      <c r="F767" s="141"/>
      <c r="G767" s="141"/>
      <c r="H767" s="141"/>
      <c r="I767" s="141"/>
      <c r="J767" s="141"/>
      <c r="K767" s="141"/>
      <c r="L767" s="141"/>
      <c r="M767" s="143"/>
      <c r="N767" s="144"/>
      <c r="O767" s="141"/>
      <c r="P767" s="145"/>
      <c r="Q767" s="141"/>
      <c r="R767" s="143"/>
      <c r="S767" s="141"/>
      <c r="T767" s="141"/>
      <c r="U767" s="141"/>
    </row>
    <row r="768" ht="12.75" customHeight="1">
      <c r="A768" s="141"/>
      <c r="B768" s="141"/>
      <c r="C768" s="141"/>
      <c r="D768" s="141"/>
      <c r="E768" s="142"/>
      <c r="F768" s="141"/>
      <c r="G768" s="141"/>
      <c r="H768" s="141"/>
      <c r="I768" s="141"/>
      <c r="J768" s="141"/>
      <c r="K768" s="141"/>
      <c r="L768" s="141"/>
      <c r="M768" s="143"/>
      <c r="N768" s="144"/>
      <c r="O768" s="141"/>
      <c r="P768" s="145"/>
      <c r="Q768" s="141"/>
      <c r="R768" s="143"/>
      <c r="S768" s="141"/>
      <c r="T768" s="141"/>
      <c r="U768" s="141"/>
    </row>
    <row r="769" ht="12.75" customHeight="1">
      <c r="A769" s="141"/>
      <c r="B769" s="141"/>
      <c r="C769" s="141"/>
      <c r="D769" s="141"/>
      <c r="E769" s="142"/>
      <c r="F769" s="141"/>
      <c r="G769" s="141"/>
      <c r="H769" s="141"/>
      <c r="I769" s="141"/>
      <c r="J769" s="141"/>
      <c r="K769" s="141"/>
      <c r="L769" s="141"/>
      <c r="M769" s="143"/>
      <c r="N769" s="144"/>
      <c r="O769" s="141"/>
      <c r="P769" s="145"/>
      <c r="Q769" s="141"/>
      <c r="R769" s="143"/>
      <c r="S769" s="141"/>
      <c r="T769" s="141"/>
      <c r="U769" s="141"/>
    </row>
    <row r="770" ht="12.75" customHeight="1">
      <c r="A770" s="141"/>
      <c r="B770" s="141"/>
      <c r="C770" s="141"/>
      <c r="D770" s="141"/>
      <c r="E770" s="142"/>
      <c r="F770" s="141"/>
      <c r="G770" s="141"/>
      <c r="H770" s="141"/>
      <c r="I770" s="141"/>
      <c r="J770" s="141"/>
      <c r="K770" s="141"/>
      <c r="L770" s="141"/>
      <c r="M770" s="143"/>
      <c r="N770" s="144"/>
      <c r="O770" s="141"/>
      <c r="P770" s="145"/>
      <c r="Q770" s="141"/>
      <c r="R770" s="143"/>
      <c r="S770" s="141"/>
      <c r="T770" s="141"/>
      <c r="U770" s="141"/>
    </row>
    <row r="771" ht="12.75" customHeight="1">
      <c r="A771" s="141"/>
      <c r="B771" s="141"/>
      <c r="C771" s="141"/>
      <c r="D771" s="141"/>
      <c r="E771" s="142"/>
      <c r="F771" s="141"/>
      <c r="G771" s="141"/>
      <c r="H771" s="141"/>
      <c r="I771" s="141"/>
      <c r="J771" s="141"/>
      <c r="K771" s="141"/>
      <c r="L771" s="141"/>
      <c r="M771" s="143"/>
      <c r="N771" s="144"/>
      <c r="O771" s="141"/>
      <c r="P771" s="145"/>
      <c r="Q771" s="141"/>
      <c r="R771" s="143"/>
      <c r="S771" s="141"/>
      <c r="T771" s="141"/>
      <c r="U771" s="141"/>
    </row>
    <row r="772" ht="12.75" customHeight="1">
      <c r="A772" s="141"/>
      <c r="B772" s="141"/>
      <c r="C772" s="141"/>
      <c r="D772" s="141"/>
      <c r="E772" s="142"/>
      <c r="F772" s="141"/>
      <c r="G772" s="141"/>
      <c r="H772" s="141"/>
      <c r="I772" s="141"/>
      <c r="J772" s="141"/>
      <c r="K772" s="141"/>
      <c r="L772" s="141"/>
      <c r="M772" s="143"/>
      <c r="N772" s="144"/>
      <c r="O772" s="141"/>
      <c r="P772" s="145"/>
      <c r="Q772" s="141"/>
      <c r="R772" s="143"/>
      <c r="S772" s="141"/>
      <c r="T772" s="141"/>
      <c r="U772" s="141"/>
    </row>
    <row r="773" ht="12.75" customHeight="1">
      <c r="A773" s="141"/>
      <c r="B773" s="141"/>
      <c r="C773" s="141"/>
      <c r="D773" s="141"/>
      <c r="E773" s="142"/>
      <c r="F773" s="141"/>
      <c r="G773" s="141"/>
      <c r="H773" s="141"/>
      <c r="I773" s="141"/>
      <c r="J773" s="141"/>
      <c r="K773" s="141"/>
      <c r="L773" s="141"/>
      <c r="M773" s="143"/>
      <c r="N773" s="144"/>
      <c r="O773" s="141"/>
      <c r="P773" s="145"/>
      <c r="Q773" s="141"/>
      <c r="R773" s="143"/>
      <c r="S773" s="141"/>
      <c r="T773" s="141"/>
      <c r="U773" s="141"/>
    </row>
    <row r="774" ht="12.75" customHeight="1">
      <c r="A774" s="141"/>
      <c r="B774" s="141"/>
      <c r="C774" s="141"/>
      <c r="D774" s="141"/>
      <c r="E774" s="142"/>
      <c r="F774" s="141"/>
      <c r="G774" s="141"/>
      <c r="H774" s="141"/>
      <c r="I774" s="141"/>
      <c r="J774" s="141"/>
      <c r="K774" s="141"/>
      <c r="L774" s="141"/>
      <c r="M774" s="143"/>
      <c r="N774" s="144"/>
      <c r="O774" s="141"/>
      <c r="P774" s="145"/>
      <c r="Q774" s="141"/>
      <c r="R774" s="143"/>
      <c r="S774" s="141"/>
      <c r="T774" s="141"/>
      <c r="U774" s="141"/>
    </row>
    <row r="775" ht="12.75" customHeight="1">
      <c r="A775" s="141"/>
      <c r="B775" s="141"/>
      <c r="C775" s="141"/>
      <c r="D775" s="141"/>
      <c r="E775" s="142"/>
      <c r="F775" s="141"/>
      <c r="G775" s="141"/>
      <c r="H775" s="141"/>
      <c r="I775" s="141"/>
      <c r="J775" s="141"/>
      <c r="K775" s="141"/>
      <c r="L775" s="141"/>
      <c r="M775" s="143"/>
      <c r="N775" s="144"/>
      <c r="O775" s="141"/>
      <c r="P775" s="145"/>
      <c r="Q775" s="141"/>
      <c r="R775" s="143"/>
      <c r="S775" s="141"/>
      <c r="T775" s="141"/>
      <c r="U775" s="141"/>
    </row>
    <row r="776" ht="12.75" customHeight="1">
      <c r="A776" s="141"/>
      <c r="B776" s="141"/>
      <c r="C776" s="141"/>
      <c r="D776" s="141"/>
      <c r="E776" s="142"/>
      <c r="F776" s="141"/>
      <c r="G776" s="141"/>
      <c r="H776" s="141"/>
      <c r="I776" s="141"/>
      <c r="J776" s="141"/>
      <c r="K776" s="141"/>
      <c r="L776" s="141"/>
      <c r="M776" s="143"/>
      <c r="N776" s="144"/>
      <c r="O776" s="141"/>
      <c r="P776" s="145"/>
      <c r="Q776" s="141"/>
      <c r="R776" s="143"/>
      <c r="S776" s="141"/>
      <c r="T776" s="141"/>
      <c r="U776" s="141"/>
    </row>
    <row r="777" ht="12.75" customHeight="1">
      <c r="A777" s="141"/>
      <c r="B777" s="141"/>
      <c r="C777" s="141"/>
      <c r="D777" s="141"/>
      <c r="E777" s="142"/>
      <c r="F777" s="141"/>
      <c r="G777" s="141"/>
      <c r="H777" s="141"/>
      <c r="I777" s="141"/>
      <c r="J777" s="141"/>
      <c r="K777" s="141"/>
      <c r="L777" s="141"/>
      <c r="M777" s="143"/>
      <c r="N777" s="144"/>
      <c r="O777" s="141"/>
      <c r="P777" s="145"/>
      <c r="Q777" s="141"/>
      <c r="R777" s="143"/>
      <c r="S777" s="141"/>
      <c r="T777" s="141"/>
      <c r="U777" s="141"/>
    </row>
    <row r="778" ht="12.75" customHeight="1">
      <c r="A778" s="141"/>
      <c r="B778" s="141"/>
      <c r="C778" s="141"/>
      <c r="D778" s="141"/>
      <c r="E778" s="142"/>
      <c r="F778" s="141"/>
      <c r="G778" s="141"/>
      <c r="H778" s="141"/>
      <c r="I778" s="141"/>
      <c r="J778" s="141"/>
      <c r="K778" s="141"/>
      <c r="L778" s="141"/>
      <c r="M778" s="143"/>
      <c r="N778" s="144"/>
      <c r="O778" s="141"/>
      <c r="P778" s="145"/>
      <c r="Q778" s="141"/>
      <c r="R778" s="143"/>
      <c r="S778" s="141"/>
      <c r="T778" s="141"/>
      <c r="U778" s="141"/>
    </row>
    <row r="779" ht="12.75" customHeight="1">
      <c r="A779" s="141"/>
      <c r="B779" s="141"/>
      <c r="C779" s="141"/>
      <c r="D779" s="141"/>
      <c r="E779" s="142"/>
      <c r="F779" s="141"/>
      <c r="G779" s="141"/>
      <c r="H779" s="141"/>
      <c r="I779" s="141"/>
      <c r="J779" s="141"/>
      <c r="K779" s="141"/>
      <c r="L779" s="141"/>
      <c r="M779" s="143"/>
      <c r="N779" s="144"/>
      <c r="O779" s="141"/>
      <c r="P779" s="145"/>
      <c r="Q779" s="141"/>
      <c r="R779" s="143"/>
      <c r="S779" s="141"/>
      <c r="T779" s="141"/>
      <c r="U779" s="141"/>
    </row>
    <row r="780" ht="12.75" customHeight="1">
      <c r="A780" s="141"/>
      <c r="B780" s="141"/>
      <c r="C780" s="141"/>
      <c r="D780" s="141"/>
      <c r="E780" s="142"/>
      <c r="F780" s="141"/>
      <c r="G780" s="141"/>
      <c r="H780" s="141"/>
      <c r="I780" s="141"/>
      <c r="J780" s="141"/>
      <c r="K780" s="141"/>
      <c r="L780" s="141"/>
      <c r="M780" s="143"/>
      <c r="N780" s="144"/>
      <c r="O780" s="141"/>
      <c r="P780" s="145"/>
      <c r="Q780" s="141"/>
      <c r="R780" s="143"/>
      <c r="S780" s="141"/>
      <c r="T780" s="141"/>
      <c r="U780" s="141"/>
    </row>
    <row r="781" ht="12.75" customHeight="1">
      <c r="A781" s="141"/>
      <c r="B781" s="141"/>
      <c r="C781" s="141"/>
      <c r="D781" s="141"/>
      <c r="E781" s="142"/>
      <c r="F781" s="141"/>
      <c r="G781" s="141"/>
      <c r="H781" s="141"/>
      <c r="I781" s="141"/>
      <c r="J781" s="141"/>
      <c r="K781" s="141"/>
      <c r="L781" s="141"/>
      <c r="M781" s="143"/>
      <c r="N781" s="144"/>
      <c r="O781" s="141"/>
      <c r="P781" s="145"/>
      <c r="Q781" s="141"/>
      <c r="R781" s="143"/>
      <c r="S781" s="141"/>
      <c r="T781" s="141"/>
      <c r="U781" s="141"/>
    </row>
    <row r="782" ht="12.75" customHeight="1">
      <c r="A782" s="141"/>
      <c r="B782" s="141"/>
      <c r="C782" s="141"/>
      <c r="D782" s="141"/>
      <c r="E782" s="142"/>
      <c r="F782" s="141"/>
      <c r="G782" s="141"/>
      <c r="H782" s="141"/>
      <c r="I782" s="141"/>
      <c r="J782" s="141"/>
      <c r="K782" s="141"/>
      <c r="L782" s="141"/>
      <c r="M782" s="143"/>
      <c r="N782" s="144"/>
      <c r="O782" s="141"/>
      <c r="P782" s="145"/>
      <c r="Q782" s="141"/>
      <c r="R782" s="143"/>
      <c r="S782" s="141"/>
      <c r="T782" s="141"/>
      <c r="U782" s="141"/>
    </row>
    <row r="783" ht="12.75" customHeight="1">
      <c r="A783" s="141"/>
      <c r="B783" s="141"/>
      <c r="C783" s="141"/>
      <c r="D783" s="141"/>
      <c r="E783" s="142"/>
      <c r="F783" s="141"/>
      <c r="G783" s="141"/>
      <c r="H783" s="141"/>
      <c r="I783" s="141"/>
      <c r="J783" s="141"/>
      <c r="K783" s="141"/>
      <c r="L783" s="141"/>
      <c r="M783" s="143"/>
      <c r="N783" s="144"/>
      <c r="O783" s="141"/>
      <c r="P783" s="145"/>
      <c r="Q783" s="141"/>
      <c r="R783" s="143"/>
      <c r="S783" s="141"/>
      <c r="T783" s="141"/>
      <c r="U783" s="141"/>
    </row>
    <row r="784" ht="12.75" customHeight="1">
      <c r="A784" s="141"/>
      <c r="B784" s="141"/>
      <c r="C784" s="141"/>
      <c r="D784" s="141"/>
      <c r="E784" s="142"/>
      <c r="F784" s="141"/>
      <c r="G784" s="141"/>
      <c r="H784" s="141"/>
      <c r="I784" s="141"/>
      <c r="J784" s="141"/>
      <c r="K784" s="141"/>
      <c r="L784" s="141"/>
      <c r="M784" s="143"/>
      <c r="N784" s="144"/>
      <c r="O784" s="141"/>
      <c r="P784" s="145"/>
      <c r="Q784" s="141"/>
      <c r="R784" s="143"/>
      <c r="S784" s="141"/>
      <c r="T784" s="141"/>
      <c r="U784" s="141"/>
    </row>
    <row r="785" ht="12.75" customHeight="1">
      <c r="A785" s="141"/>
      <c r="B785" s="141"/>
      <c r="C785" s="141"/>
      <c r="D785" s="141"/>
      <c r="E785" s="142"/>
      <c r="F785" s="141"/>
      <c r="G785" s="141"/>
      <c r="H785" s="141"/>
      <c r="I785" s="141"/>
      <c r="J785" s="141"/>
      <c r="K785" s="141"/>
      <c r="L785" s="141"/>
      <c r="M785" s="143"/>
      <c r="N785" s="144"/>
      <c r="O785" s="141"/>
      <c r="P785" s="145"/>
      <c r="Q785" s="141"/>
      <c r="R785" s="143"/>
      <c r="S785" s="141"/>
      <c r="T785" s="141"/>
      <c r="U785" s="141"/>
    </row>
    <row r="786" ht="12.75" customHeight="1">
      <c r="A786" s="141"/>
      <c r="B786" s="141"/>
      <c r="C786" s="141"/>
      <c r="D786" s="141"/>
      <c r="E786" s="142"/>
      <c r="F786" s="141"/>
      <c r="G786" s="141"/>
      <c r="H786" s="141"/>
      <c r="I786" s="141"/>
      <c r="J786" s="141"/>
      <c r="K786" s="141"/>
      <c r="L786" s="141"/>
      <c r="M786" s="143"/>
      <c r="N786" s="144"/>
      <c r="O786" s="141"/>
      <c r="P786" s="145"/>
      <c r="Q786" s="141"/>
      <c r="R786" s="143"/>
      <c r="S786" s="141"/>
      <c r="T786" s="141"/>
      <c r="U786" s="141"/>
    </row>
    <row r="787" ht="12.75" customHeight="1">
      <c r="A787" s="141"/>
      <c r="B787" s="141"/>
      <c r="C787" s="141"/>
      <c r="D787" s="141"/>
      <c r="E787" s="142"/>
      <c r="F787" s="141"/>
      <c r="G787" s="141"/>
      <c r="H787" s="141"/>
      <c r="I787" s="141"/>
      <c r="J787" s="141"/>
      <c r="K787" s="141"/>
      <c r="L787" s="141"/>
      <c r="M787" s="143"/>
      <c r="N787" s="144"/>
      <c r="O787" s="141"/>
      <c r="P787" s="145"/>
      <c r="Q787" s="141"/>
      <c r="R787" s="143"/>
      <c r="S787" s="141"/>
      <c r="T787" s="141"/>
      <c r="U787" s="141"/>
    </row>
    <row r="788" ht="12.75" customHeight="1">
      <c r="A788" s="141"/>
      <c r="B788" s="141"/>
      <c r="C788" s="141"/>
      <c r="D788" s="141"/>
      <c r="E788" s="142"/>
      <c r="F788" s="141"/>
      <c r="G788" s="141"/>
      <c r="H788" s="141"/>
      <c r="I788" s="141"/>
      <c r="J788" s="141"/>
      <c r="K788" s="141"/>
      <c r="L788" s="141"/>
      <c r="M788" s="143"/>
      <c r="N788" s="144"/>
      <c r="O788" s="141"/>
      <c r="P788" s="145"/>
      <c r="Q788" s="141"/>
      <c r="R788" s="143"/>
      <c r="S788" s="141"/>
      <c r="T788" s="141"/>
      <c r="U788" s="141"/>
    </row>
    <row r="789" ht="12.75" customHeight="1">
      <c r="A789" s="141"/>
      <c r="B789" s="141"/>
      <c r="C789" s="141"/>
      <c r="D789" s="141"/>
      <c r="E789" s="142"/>
      <c r="F789" s="141"/>
      <c r="G789" s="141"/>
      <c r="H789" s="141"/>
      <c r="I789" s="141"/>
      <c r="J789" s="141"/>
      <c r="K789" s="141"/>
      <c r="L789" s="141"/>
      <c r="M789" s="143"/>
      <c r="N789" s="144"/>
      <c r="O789" s="141"/>
      <c r="P789" s="145"/>
      <c r="Q789" s="141"/>
      <c r="R789" s="143"/>
      <c r="S789" s="141"/>
      <c r="T789" s="141"/>
      <c r="U789" s="141"/>
    </row>
    <row r="790" ht="12.75" customHeight="1">
      <c r="A790" s="141"/>
      <c r="B790" s="141"/>
      <c r="C790" s="141"/>
      <c r="D790" s="141"/>
      <c r="E790" s="142"/>
      <c r="F790" s="141"/>
      <c r="G790" s="141"/>
      <c r="H790" s="141"/>
      <c r="I790" s="141"/>
      <c r="J790" s="141"/>
      <c r="K790" s="141"/>
      <c r="L790" s="141"/>
      <c r="M790" s="143"/>
      <c r="N790" s="144"/>
      <c r="O790" s="141"/>
      <c r="P790" s="145"/>
      <c r="Q790" s="141"/>
      <c r="R790" s="143"/>
      <c r="S790" s="141"/>
      <c r="T790" s="141"/>
      <c r="U790" s="141"/>
    </row>
    <row r="791" ht="12.75" customHeight="1">
      <c r="A791" s="141"/>
      <c r="B791" s="141"/>
      <c r="C791" s="141"/>
      <c r="D791" s="141"/>
      <c r="E791" s="142"/>
      <c r="F791" s="141"/>
      <c r="G791" s="141"/>
      <c r="H791" s="141"/>
      <c r="I791" s="141"/>
      <c r="J791" s="141"/>
      <c r="K791" s="141"/>
      <c r="L791" s="141"/>
      <c r="M791" s="143"/>
      <c r="N791" s="144"/>
      <c r="O791" s="141"/>
      <c r="P791" s="145"/>
      <c r="Q791" s="141"/>
      <c r="R791" s="143"/>
      <c r="S791" s="141"/>
      <c r="T791" s="141"/>
      <c r="U791" s="141"/>
    </row>
    <row r="792" ht="12.75" customHeight="1">
      <c r="A792" s="141"/>
      <c r="B792" s="141"/>
      <c r="C792" s="141"/>
      <c r="D792" s="141"/>
      <c r="E792" s="142"/>
      <c r="F792" s="141"/>
      <c r="G792" s="141"/>
      <c r="H792" s="141"/>
      <c r="I792" s="141"/>
      <c r="J792" s="141"/>
      <c r="K792" s="141"/>
      <c r="L792" s="141"/>
      <c r="M792" s="143"/>
      <c r="N792" s="144"/>
      <c r="O792" s="141"/>
      <c r="P792" s="145"/>
      <c r="Q792" s="141"/>
      <c r="R792" s="143"/>
      <c r="S792" s="141"/>
      <c r="T792" s="141"/>
      <c r="U792" s="141"/>
    </row>
    <row r="793" ht="12.75" customHeight="1">
      <c r="A793" s="141"/>
      <c r="B793" s="141"/>
      <c r="C793" s="141"/>
      <c r="D793" s="141"/>
      <c r="E793" s="142"/>
      <c r="F793" s="141"/>
      <c r="G793" s="141"/>
      <c r="H793" s="141"/>
      <c r="I793" s="141"/>
      <c r="J793" s="141"/>
      <c r="K793" s="141"/>
      <c r="L793" s="141"/>
      <c r="M793" s="143"/>
      <c r="N793" s="144"/>
      <c r="O793" s="141"/>
      <c r="P793" s="145"/>
      <c r="Q793" s="141"/>
      <c r="R793" s="143"/>
      <c r="S793" s="141"/>
      <c r="T793" s="141"/>
      <c r="U793" s="141"/>
    </row>
    <row r="794" ht="12.75" customHeight="1">
      <c r="A794" s="141"/>
      <c r="B794" s="141"/>
      <c r="C794" s="141"/>
      <c r="D794" s="141"/>
      <c r="E794" s="142"/>
      <c r="F794" s="141"/>
      <c r="G794" s="141"/>
      <c r="H794" s="141"/>
      <c r="I794" s="141"/>
      <c r="J794" s="141"/>
      <c r="K794" s="141"/>
      <c r="L794" s="141"/>
      <c r="M794" s="143"/>
      <c r="N794" s="144"/>
      <c r="O794" s="141"/>
      <c r="P794" s="145"/>
      <c r="Q794" s="141"/>
      <c r="R794" s="143"/>
      <c r="S794" s="141"/>
      <c r="T794" s="141"/>
      <c r="U794" s="141"/>
    </row>
    <row r="795" ht="12.75" customHeight="1">
      <c r="A795" s="141"/>
      <c r="B795" s="141"/>
      <c r="C795" s="141"/>
      <c r="D795" s="141"/>
      <c r="E795" s="142"/>
      <c r="F795" s="141"/>
      <c r="G795" s="141"/>
      <c r="H795" s="141"/>
      <c r="I795" s="141"/>
      <c r="J795" s="141"/>
      <c r="K795" s="141"/>
      <c r="L795" s="141"/>
      <c r="M795" s="143"/>
      <c r="N795" s="144"/>
      <c r="O795" s="141"/>
      <c r="P795" s="145"/>
      <c r="Q795" s="141"/>
      <c r="R795" s="143"/>
      <c r="S795" s="141"/>
      <c r="T795" s="141"/>
      <c r="U795" s="141"/>
    </row>
    <row r="796" ht="12.75" customHeight="1">
      <c r="A796" s="141"/>
      <c r="B796" s="141"/>
      <c r="C796" s="141"/>
      <c r="D796" s="141"/>
      <c r="E796" s="142"/>
      <c r="F796" s="141"/>
      <c r="G796" s="141"/>
      <c r="H796" s="141"/>
      <c r="I796" s="141"/>
      <c r="J796" s="141"/>
      <c r="K796" s="141"/>
      <c r="L796" s="141"/>
      <c r="M796" s="143"/>
      <c r="N796" s="144"/>
      <c r="O796" s="141"/>
      <c r="P796" s="145"/>
      <c r="Q796" s="141"/>
      <c r="R796" s="143"/>
      <c r="S796" s="141"/>
      <c r="T796" s="141"/>
      <c r="U796" s="141"/>
    </row>
    <row r="797" ht="12.75" customHeight="1">
      <c r="A797" s="141"/>
      <c r="B797" s="141"/>
      <c r="C797" s="141"/>
      <c r="D797" s="141"/>
      <c r="E797" s="142"/>
      <c r="F797" s="141"/>
      <c r="G797" s="141"/>
      <c r="H797" s="141"/>
      <c r="I797" s="141"/>
      <c r="J797" s="141"/>
      <c r="K797" s="141"/>
      <c r="L797" s="141"/>
      <c r="M797" s="143"/>
      <c r="N797" s="144"/>
      <c r="O797" s="141"/>
      <c r="P797" s="145"/>
      <c r="Q797" s="141"/>
      <c r="R797" s="143"/>
      <c r="S797" s="141"/>
      <c r="T797" s="141"/>
      <c r="U797" s="141"/>
    </row>
    <row r="798" ht="12.75" customHeight="1">
      <c r="A798" s="141"/>
      <c r="B798" s="141"/>
      <c r="C798" s="141"/>
      <c r="D798" s="141"/>
      <c r="E798" s="142"/>
      <c r="F798" s="141"/>
      <c r="G798" s="141"/>
      <c r="H798" s="141"/>
      <c r="I798" s="141"/>
      <c r="J798" s="141"/>
      <c r="K798" s="141"/>
      <c r="L798" s="141"/>
      <c r="M798" s="143"/>
      <c r="N798" s="144"/>
      <c r="O798" s="141"/>
      <c r="P798" s="145"/>
      <c r="Q798" s="141"/>
      <c r="R798" s="143"/>
      <c r="S798" s="141"/>
      <c r="T798" s="141"/>
      <c r="U798" s="141"/>
    </row>
    <row r="799" ht="12.75" customHeight="1">
      <c r="A799" s="141"/>
      <c r="B799" s="141"/>
      <c r="C799" s="141"/>
      <c r="D799" s="141"/>
      <c r="E799" s="142"/>
      <c r="F799" s="141"/>
      <c r="G799" s="141"/>
      <c r="H799" s="141"/>
      <c r="I799" s="141"/>
      <c r="J799" s="141"/>
      <c r="K799" s="141"/>
      <c r="L799" s="141"/>
      <c r="M799" s="143"/>
      <c r="N799" s="144"/>
      <c r="O799" s="141"/>
      <c r="P799" s="145"/>
      <c r="Q799" s="141"/>
      <c r="R799" s="143"/>
      <c r="S799" s="141"/>
      <c r="T799" s="141"/>
      <c r="U799" s="141"/>
    </row>
    <row r="800" ht="12.75" customHeight="1">
      <c r="A800" s="141"/>
      <c r="B800" s="141"/>
      <c r="C800" s="141"/>
      <c r="D800" s="141"/>
      <c r="E800" s="142"/>
      <c r="F800" s="141"/>
      <c r="G800" s="141"/>
      <c r="H800" s="141"/>
      <c r="I800" s="141"/>
      <c r="J800" s="141"/>
      <c r="K800" s="141"/>
      <c r="L800" s="141"/>
      <c r="M800" s="143"/>
      <c r="N800" s="144"/>
      <c r="O800" s="141"/>
      <c r="P800" s="145"/>
      <c r="Q800" s="141"/>
      <c r="R800" s="143"/>
      <c r="S800" s="141"/>
      <c r="T800" s="141"/>
      <c r="U800" s="141"/>
    </row>
    <row r="801" ht="12.75" customHeight="1">
      <c r="A801" s="141"/>
      <c r="B801" s="141"/>
      <c r="C801" s="141"/>
      <c r="D801" s="141"/>
      <c r="E801" s="142"/>
      <c r="F801" s="141"/>
      <c r="G801" s="141"/>
      <c r="H801" s="141"/>
      <c r="I801" s="141"/>
      <c r="J801" s="141"/>
      <c r="K801" s="141"/>
      <c r="L801" s="141"/>
      <c r="M801" s="143"/>
      <c r="N801" s="144"/>
      <c r="O801" s="141"/>
      <c r="P801" s="145"/>
      <c r="Q801" s="141"/>
      <c r="R801" s="143"/>
      <c r="S801" s="141"/>
      <c r="T801" s="141"/>
      <c r="U801" s="141"/>
    </row>
    <row r="802" ht="12.75" customHeight="1">
      <c r="A802" s="141"/>
      <c r="B802" s="141"/>
      <c r="C802" s="141"/>
      <c r="D802" s="141"/>
      <c r="E802" s="142"/>
      <c r="F802" s="141"/>
      <c r="G802" s="141"/>
      <c r="H802" s="141"/>
      <c r="I802" s="141"/>
      <c r="J802" s="141"/>
      <c r="K802" s="141"/>
      <c r="L802" s="141"/>
      <c r="M802" s="143"/>
      <c r="N802" s="144"/>
      <c r="O802" s="141"/>
      <c r="P802" s="145"/>
      <c r="Q802" s="141"/>
      <c r="R802" s="143"/>
      <c r="S802" s="141"/>
      <c r="T802" s="141"/>
      <c r="U802" s="141"/>
    </row>
    <row r="803" ht="12.75" customHeight="1">
      <c r="A803" s="141"/>
      <c r="B803" s="141"/>
      <c r="C803" s="141"/>
      <c r="D803" s="141"/>
      <c r="E803" s="142"/>
      <c r="F803" s="141"/>
      <c r="G803" s="141"/>
      <c r="H803" s="141"/>
      <c r="I803" s="141"/>
      <c r="J803" s="141"/>
      <c r="K803" s="141"/>
      <c r="L803" s="141"/>
      <c r="M803" s="143"/>
      <c r="N803" s="144"/>
      <c r="O803" s="141"/>
      <c r="P803" s="145"/>
      <c r="Q803" s="141"/>
      <c r="R803" s="143"/>
      <c r="S803" s="141"/>
      <c r="T803" s="141"/>
      <c r="U803" s="141"/>
    </row>
    <row r="804" ht="12.75" customHeight="1">
      <c r="A804" s="141"/>
      <c r="B804" s="141"/>
      <c r="C804" s="141"/>
      <c r="D804" s="141"/>
      <c r="E804" s="142"/>
      <c r="F804" s="141"/>
      <c r="G804" s="141"/>
      <c r="H804" s="141"/>
      <c r="I804" s="141"/>
      <c r="J804" s="141"/>
      <c r="K804" s="141"/>
      <c r="L804" s="141"/>
      <c r="M804" s="143"/>
      <c r="N804" s="144"/>
      <c r="O804" s="141"/>
      <c r="P804" s="145"/>
      <c r="Q804" s="141"/>
      <c r="R804" s="143"/>
      <c r="S804" s="141"/>
      <c r="T804" s="141"/>
      <c r="U804" s="141"/>
    </row>
    <row r="805" ht="12.75" customHeight="1">
      <c r="A805" s="141"/>
      <c r="B805" s="141"/>
      <c r="C805" s="141"/>
      <c r="D805" s="141"/>
      <c r="E805" s="142"/>
      <c r="F805" s="141"/>
      <c r="G805" s="141"/>
      <c r="H805" s="141"/>
      <c r="I805" s="141"/>
      <c r="J805" s="141"/>
      <c r="K805" s="141"/>
      <c r="L805" s="141"/>
      <c r="M805" s="143"/>
      <c r="N805" s="144"/>
      <c r="O805" s="141"/>
      <c r="P805" s="145"/>
      <c r="Q805" s="141"/>
      <c r="R805" s="143"/>
      <c r="S805" s="141"/>
      <c r="T805" s="141"/>
      <c r="U805" s="141"/>
    </row>
    <row r="806" ht="12.75" customHeight="1">
      <c r="A806" s="141"/>
      <c r="B806" s="141"/>
      <c r="C806" s="141"/>
      <c r="D806" s="141"/>
      <c r="E806" s="142"/>
      <c r="F806" s="141"/>
      <c r="G806" s="141"/>
      <c r="H806" s="141"/>
      <c r="I806" s="141"/>
      <c r="J806" s="141"/>
      <c r="K806" s="141"/>
      <c r="L806" s="141"/>
      <c r="M806" s="143"/>
      <c r="N806" s="144"/>
      <c r="O806" s="141"/>
      <c r="P806" s="145"/>
      <c r="Q806" s="141"/>
      <c r="R806" s="143"/>
      <c r="S806" s="141"/>
      <c r="T806" s="141"/>
      <c r="U806" s="141"/>
    </row>
    <row r="807" ht="12.75" customHeight="1">
      <c r="A807" s="141"/>
      <c r="B807" s="141"/>
      <c r="C807" s="141"/>
      <c r="D807" s="141"/>
      <c r="E807" s="142"/>
      <c r="F807" s="141"/>
      <c r="G807" s="141"/>
      <c r="H807" s="141"/>
      <c r="I807" s="141"/>
      <c r="J807" s="141"/>
      <c r="K807" s="141"/>
      <c r="L807" s="141"/>
      <c r="M807" s="143"/>
      <c r="N807" s="144"/>
      <c r="O807" s="141"/>
      <c r="P807" s="145"/>
      <c r="Q807" s="141"/>
      <c r="R807" s="143"/>
      <c r="S807" s="141"/>
      <c r="T807" s="141"/>
      <c r="U807" s="141"/>
    </row>
    <row r="808" ht="12.75" customHeight="1">
      <c r="A808" s="141"/>
      <c r="B808" s="141"/>
      <c r="C808" s="141"/>
      <c r="D808" s="141"/>
      <c r="E808" s="142"/>
      <c r="F808" s="141"/>
      <c r="G808" s="141"/>
      <c r="H808" s="141"/>
      <c r="I808" s="141"/>
      <c r="J808" s="141"/>
      <c r="K808" s="141"/>
      <c r="L808" s="141"/>
      <c r="M808" s="143"/>
      <c r="N808" s="144"/>
      <c r="O808" s="141"/>
      <c r="P808" s="145"/>
      <c r="Q808" s="141"/>
      <c r="R808" s="143"/>
      <c r="S808" s="141"/>
      <c r="T808" s="141"/>
      <c r="U808" s="141"/>
    </row>
    <row r="809" ht="12.75" customHeight="1">
      <c r="A809" s="141"/>
      <c r="B809" s="141"/>
      <c r="C809" s="141"/>
      <c r="D809" s="141"/>
      <c r="E809" s="142"/>
      <c r="F809" s="141"/>
      <c r="G809" s="141"/>
      <c r="H809" s="141"/>
      <c r="I809" s="141"/>
      <c r="J809" s="141"/>
      <c r="K809" s="141"/>
      <c r="L809" s="141"/>
      <c r="M809" s="143"/>
      <c r="N809" s="144"/>
      <c r="O809" s="141"/>
      <c r="P809" s="145"/>
      <c r="Q809" s="141"/>
      <c r="R809" s="143"/>
      <c r="S809" s="141"/>
      <c r="T809" s="141"/>
      <c r="U809" s="141"/>
    </row>
    <row r="810" ht="12.75" customHeight="1">
      <c r="A810" s="141"/>
      <c r="B810" s="141"/>
      <c r="C810" s="141"/>
      <c r="D810" s="141"/>
      <c r="E810" s="142"/>
      <c r="F810" s="141"/>
      <c r="G810" s="141"/>
      <c r="H810" s="141"/>
      <c r="I810" s="141"/>
      <c r="J810" s="141"/>
      <c r="K810" s="141"/>
      <c r="L810" s="141"/>
      <c r="M810" s="143"/>
      <c r="N810" s="144"/>
      <c r="O810" s="141"/>
      <c r="P810" s="145"/>
      <c r="Q810" s="141"/>
      <c r="R810" s="143"/>
      <c r="S810" s="141"/>
      <c r="T810" s="141"/>
      <c r="U810" s="141"/>
    </row>
    <row r="811" ht="12.75" customHeight="1">
      <c r="A811" s="141"/>
      <c r="B811" s="141"/>
      <c r="C811" s="141"/>
      <c r="D811" s="141"/>
      <c r="E811" s="142"/>
      <c r="F811" s="141"/>
      <c r="G811" s="141"/>
      <c r="H811" s="141"/>
      <c r="I811" s="141"/>
      <c r="J811" s="141"/>
      <c r="K811" s="141"/>
      <c r="L811" s="141"/>
      <c r="M811" s="143"/>
      <c r="N811" s="144"/>
      <c r="O811" s="141"/>
      <c r="P811" s="145"/>
      <c r="Q811" s="141"/>
      <c r="R811" s="143"/>
      <c r="S811" s="141"/>
      <c r="T811" s="141"/>
      <c r="U811" s="141"/>
    </row>
    <row r="812" ht="12.75" customHeight="1">
      <c r="A812" s="141"/>
      <c r="B812" s="141"/>
      <c r="C812" s="141"/>
      <c r="D812" s="141"/>
      <c r="E812" s="142"/>
      <c r="F812" s="141"/>
      <c r="G812" s="141"/>
      <c r="H812" s="141"/>
      <c r="I812" s="141"/>
      <c r="J812" s="141"/>
      <c r="K812" s="141"/>
      <c r="L812" s="141"/>
      <c r="M812" s="143"/>
      <c r="N812" s="144"/>
      <c r="O812" s="141"/>
      <c r="P812" s="145"/>
      <c r="Q812" s="141"/>
      <c r="R812" s="143"/>
      <c r="S812" s="141"/>
      <c r="T812" s="141"/>
      <c r="U812" s="141"/>
    </row>
    <row r="813" ht="12.75" customHeight="1">
      <c r="A813" s="141"/>
      <c r="B813" s="141"/>
      <c r="C813" s="141"/>
      <c r="D813" s="141"/>
      <c r="E813" s="142"/>
      <c r="F813" s="141"/>
      <c r="G813" s="141"/>
      <c r="H813" s="141"/>
      <c r="I813" s="141"/>
      <c r="J813" s="141"/>
      <c r="K813" s="141"/>
      <c r="L813" s="141"/>
      <c r="M813" s="143"/>
      <c r="N813" s="144"/>
      <c r="O813" s="141"/>
      <c r="P813" s="145"/>
      <c r="Q813" s="141"/>
      <c r="R813" s="143"/>
      <c r="S813" s="141"/>
      <c r="T813" s="141"/>
      <c r="U813" s="141"/>
    </row>
    <row r="814" ht="12.75" customHeight="1">
      <c r="A814" s="141"/>
      <c r="B814" s="141"/>
      <c r="C814" s="141"/>
      <c r="D814" s="141"/>
      <c r="E814" s="142"/>
      <c r="F814" s="141"/>
      <c r="G814" s="141"/>
      <c r="H814" s="141"/>
      <c r="I814" s="141"/>
      <c r="J814" s="141"/>
      <c r="K814" s="141"/>
      <c r="L814" s="141"/>
      <c r="M814" s="143"/>
      <c r="N814" s="144"/>
      <c r="O814" s="141"/>
      <c r="P814" s="145"/>
      <c r="Q814" s="141"/>
      <c r="R814" s="143"/>
      <c r="S814" s="141"/>
      <c r="T814" s="141"/>
      <c r="U814" s="141"/>
    </row>
    <row r="815" ht="12.75" customHeight="1">
      <c r="A815" s="141"/>
      <c r="B815" s="141"/>
      <c r="C815" s="141"/>
      <c r="D815" s="141"/>
      <c r="E815" s="142"/>
      <c r="F815" s="141"/>
      <c r="G815" s="141"/>
      <c r="H815" s="141"/>
      <c r="I815" s="141"/>
      <c r="J815" s="141"/>
      <c r="K815" s="141"/>
      <c r="L815" s="141"/>
      <c r="M815" s="143"/>
      <c r="N815" s="144"/>
      <c r="O815" s="141"/>
      <c r="P815" s="145"/>
      <c r="Q815" s="141"/>
      <c r="R815" s="143"/>
      <c r="S815" s="141"/>
      <c r="T815" s="141"/>
      <c r="U815" s="141"/>
    </row>
    <row r="816" ht="12.75" customHeight="1">
      <c r="A816" s="141"/>
      <c r="B816" s="141"/>
      <c r="C816" s="141"/>
      <c r="D816" s="141"/>
      <c r="E816" s="142"/>
      <c r="F816" s="141"/>
      <c r="G816" s="141"/>
      <c r="H816" s="141"/>
      <c r="I816" s="141"/>
      <c r="J816" s="141"/>
      <c r="K816" s="141"/>
      <c r="L816" s="141"/>
      <c r="M816" s="143"/>
      <c r="N816" s="144"/>
      <c r="O816" s="141"/>
      <c r="P816" s="145"/>
      <c r="Q816" s="141"/>
      <c r="R816" s="143"/>
      <c r="S816" s="141"/>
      <c r="T816" s="141"/>
      <c r="U816" s="141"/>
    </row>
    <row r="817" ht="12.75" customHeight="1">
      <c r="A817" s="141"/>
      <c r="B817" s="141"/>
      <c r="C817" s="141"/>
      <c r="D817" s="141"/>
      <c r="E817" s="142"/>
      <c r="F817" s="141"/>
      <c r="G817" s="141"/>
      <c r="H817" s="141"/>
      <c r="I817" s="141"/>
      <c r="J817" s="141"/>
      <c r="K817" s="141"/>
      <c r="L817" s="141"/>
      <c r="M817" s="143"/>
      <c r="N817" s="144"/>
      <c r="O817" s="141"/>
      <c r="P817" s="145"/>
      <c r="Q817" s="141"/>
      <c r="R817" s="143"/>
      <c r="S817" s="141"/>
      <c r="T817" s="141"/>
      <c r="U817" s="141"/>
    </row>
    <row r="818" ht="12.75" customHeight="1">
      <c r="A818" s="141"/>
      <c r="B818" s="141"/>
      <c r="C818" s="141"/>
      <c r="D818" s="141"/>
      <c r="E818" s="142"/>
      <c r="F818" s="141"/>
      <c r="G818" s="141"/>
      <c r="H818" s="141"/>
      <c r="I818" s="141"/>
      <c r="J818" s="141"/>
      <c r="K818" s="141"/>
      <c r="L818" s="141"/>
      <c r="M818" s="143"/>
      <c r="N818" s="144"/>
      <c r="O818" s="141"/>
      <c r="P818" s="145"/>
      <c r="Q818" s="141"/>
      <c r="R818" s="143"/>
      <c r="S818" s="141"/>
      <c r="T818" s="141"/>
      <c r="U818" s="141"/>
    </row>
    <row r="819" ht="12.75" customHeight="1">
      <c r="A819" s="141"/>
      <c r="B819" s="141"/>
      <c r="C819" s="141"/>
      <c r="D819" s="141"/>
      <c r="E819" s="142"/>
      <c r="F819" s="141"/>
      <c r="G819" s="141"/>
      <c r="H819" s="141"/>
      <c r="I819" s="141"/>
      <c r="J819" s="141"/>
      <c r="K819" s="141"/>
      <c r="L819" s="141"/>
      <c r="M819" s="143"/>
      <c r="N819" s="144"/>
      <c r="O819" s="141"/>
      <c r="P819" s="145"/>
      <c r="Q819" s="141"/>
      <c r="R819" s="143"/>
      <c r="S819" s="141"/>
      <c r="T819" s="141"/>
      <c r="U819" s="141"/>
    </row>
    <row r="820" ht="12.75" customHeight="1">
      <c r="A820" s="141"/>
      <c r="B820" s="141"/>
      <c r="C820" s="141"/>
      <c r="D820" s="141"/>
      <c r="E820" s="142"/>
      <c r="F820" s="141"/>
      <c r="G820" s="141"/>
      <c r="H820" s="141"/>
      <c r="I820" s="141"/>
      <c r="J820" s="141"/>
      <c r="K820" s="141"/>
      <c r="L820" s="141"/>
      <c r="M820" s="143"/>
      <c r="N820" s="144"/>
      <c r="O820" s="141"/>
      <c r="P820" s="145"/>
      <c r="Q820" s="141"/>
      <c r="R820" s="143"/>
      <c r="S820" s="141"/>
      <c r="T820" s="141"/>
      <c r="U820" s="141"/>
    </row>
    <row r="821" ht="12.75" customHeight="1">
      <c r="A821" s="141"/>
      <c r="B821" s="141"/>
      <c r="C821" s="141"/>
      <c r="D821" s="141"/>
      <c r="E821" s="142"/>
      <c r="F821" s="141"/>
      <c r="G821" s="141"/>
      <c r="H821" s="141"/>
      <c r="I821" s="141"/>
      <c r="J821" s="141"/>
      <c r="K821" s="141"/>
      <c r="L821" s="141"/>
      <c r="M821" s="143"/>
      <c r="N821" s="144"/>
      <c r="O821" s="141"/>
      <c r="P821" s="145"/>
      <c r="Q821" s="141"/>
      <c r="R821" s="143"/>
      <c r="S821" s="141"/>
      <c r="T821" s="141"/>
      <c r="U821" s="141"/>
    </row>
    <row r="822" ht="12.75" customHeight="1">
      <c r="A822" s="141"/>
      <c r="B822" s="141"/>
      <c r="C822" s="141"/>
      <c r="D822" s="141"/>
      <c r="E822" s="142"/>
      <c r="F822" s="141"/>
      <c r="G822" s="141"/>
      <c r="H822" s="141"/>
      <c r="I822" s="141"/>
      <c r="J822" s="141"/>
      <c r="K822" s="141"/>
      <c r="L822" s="141"/>
      <c r="M822" s="143"/>
      <c r="N822" s="144"/>
      <c r="O822" s="141"/>
      <c r="P822" s="145"/>
      <c r="Q822" s="141"/>
      <c r="R822" s="143"/>
      <c r="S822" s="141"/>
      <c r="T822" s="141"/>
      <c r="U822" s="141"/>
    </row>
    <row r="823" ht="12.75" customHeight="1">
      <c r="A823" s="141"/>
      <c r="B823" s="141"/>
      <c r="C823" s="141"/>
      <c r="D823" s="141"/>
      <c r="E823" s="142"/>
      <c r="F823" s="141"/>
      <c r="G823" s="141"/>
      <c r="H823" s="141"/>
      <c r="I823" s="141"/>
      <c r="J823" s="141"/>
      <c r="K823" s="141"/>
      <c r="L823" s="141"/>
      <c r="M823" s="143"/>
      <c r="N823" s="144"/>
      <c r="O823" s="141"/>
      <c r="P823" s="145"/>
      <c r="Q823" s="141"/>
      <c r="R823" s="143"/>
      <c r="S823" s="141"/>
      <c r="T823" s="141"/>
      <c r="U823" s="141"/>
    </row>
    <row r="824" ht="12.75" customHeight="1">
      <c r="A824" s="141"/>
      <c r="B824" s="141"/>
      <c r="C824" s="141"/>
      <c r="D824" s="141"/>
      <c r="E824" s="142"/>
      <c r="F824" s="141"/>
      <c r="G824" s="141"/>
      <c r="H824" s="141"/>
      <c r="I824" s="141"/>
      <c r="J824" s="141"/>
      <c r="K824" s="141"/>
      <c r="L824" s="141"/>
      <c r="M824" s="143"/>
      <c r="N824" s="144"/>
      <c r="O824" s="141"/>
      <c r="P824" s="145"/>
      <c r="Q824" s="141"/>
      <c r="R824" s="143"/>
      <c r="S824" s="141"/>
      <c r="T824" s="141"/>
      <c r="U824" s="141"/>
    </row>
    <row r="825" ht="12.75" customHeight="1">
      <c r="A825" s="141"/>
      <c r="B825" s="141"/>
      <c r="C825" s="141"/>
      <c r="D825" s="141"/>
      <c r="E825" s="142"/>
      <c r="F825" s="141"/>
      <c r="G825" s="141"/>
      <c r="H825" s="141"/>
      <c r="I825" s="141"/>
      <c r="J825" s="141"/>
      <c r="K825" s="141"/>
      <c r="L825" s="141"/>
      <c r="M825" s="143"/>
      <c r="N825" s="144"/>
      <c r="O825" s="141"/>
      <c r="P825" s="145"/>
      <c r="Q825" s="141"/>
      <c r="R825" s="143"/>
      <c r="S825" s="141"/>
      <c r="T825" s="141"/>
      <c r="U825" s="141"/>
    </row>
    <row r="826" ht="12.75" customHeight="1">
      <c r="A826" s="141"/>
      <c r="B826" s="141"/>
      <c r="C826" s="141"/>
      <c r="D826" s="141"/>
      <c r="E826" s="142"/>
      <c r="F826" s="141"/>
      <c r="G826" s="141"/>
      <c r="H826" s="141"/>
      <c r="I826" s="141"/>
      <c r="J826" s="141"/>
      <c r="K826" s="141"/>
      <c r="L826" s="141"/>
      <c r="M826" s="143"/>
      <c r="N826" s="144"/>
      <c r="O826" s="141"/>
      <c r="P826" s="145"/>
      <c r="Q826" s="141"/>
      <c r="R826" s="143"/>
      <c r="S826" s="141"/>
      <c r="T826" s="141"/>
      <c r="U826" s="141"/>
    </row>
    <row r="827" ht="12.75" customHeight="1">
      <c r="A827" s="141"/>
      <c r="B827" s="141"/>
      <c r="C827" s="141"/>
      <c r="D827" s="141"/>
      <c r="E827" s="142"/>
      <c r="F827" s="141"/>
      <c r="G827" s="141"/>
      <c r="H827" s="141"/>
      <c r="I827" s="141"/>
      <c r="J827" s="141"/>
      <c r="K827" s="141"/>
      <c r="L827" s="141"/>
      <c r="M827" s="143"/>
      <c r="N827" s="144"/>
      <c r="O827" s="141"/>
      <c r="P827" s="145"/>
      <c r="Q827" s="141"/>
      <c r="R827" s="143"/>
      <c r="S827" s="141"/>
      <c r="T827" s="141"/>
      <c r="U827" s="141"/>
    </row>
    <row r="828" ht="12.75" customHeight="1">
      <c r="A828" s="141"/>
      <c r="B828" s="141"/>
      <c r="C828" s="141"/>
      <c r="D828" s="141"/>
      <c r="E828" s="142"/>
      <c r="F828" s="141"/>
      <c r="G828" s="141"/>
      <c r="H828" s="141"/>
      <c r="I828" s="141"/>
      <c r="J828" s="141"/>
      <c r="K828" s="141"/>
      <c r="L828" s="141"/>
      <c r="M828" s="143"/>
      <c r="N828" s="144"/>
      <c r="O828" s="141"/>
      <c r="P828" s="145"/>
      <c r="Q828" s="141"/>
      <c r="R828" s="143"/>
      <c r="S828" s="141"/>
      <c r="T828" s="141"/>
      <c r="U828" s="141"/>
    </row>
    <row r="829" ht="12.75" customHeight="1">
      <c r="A829" s="141"/>
      <c r="B829" s="141"/>
      <c r="C829" s="141"/>
      <c r="D829" s="141"/>
      <c r="E829" s="142"/>
      <c r="F829" s="141"/>
      <c r="G829" s="141"/>
      <c r="H829" s="141"/>
      <c r="I829" s="141"/>
      <c r="J829" s="141"/>
      <c r="K829" s="141"/>
      <c r="L829" s="141"/>
      <c r="M829" s="143"/>
      <c r="N829" s="144"/>
      <c r="O829" s="141"/>
      <c r="P829" s="145"/>
      <c r="Q829" s="141"/>
      <c r="R829" s="143"/>
      <c r="S829" s="141"/>
      <c r="T829" s="141"/>
      <c r="U829" s="141"/>
    </row>
    <row r="830" ht="12.75" customHeight="1">
      <c r="A830" s="141"/>
      <c r="B830" s="141"/>
      <c r="C830" s="141"/>
      <c r="D830" s="141"/>
      <c r="E830" s="142"/>
      <c r="F830" s="141"/>
      <c r="G830" s="141"/>
      <c r="H830" s="141"/>
      <c r="I830" s="141"/>
      <c r="J830" s="141"/>
      <c r="K830" s="141"/>
      <c r="L830" s="141"/>
      <c r="M830" s="143"/>
      <c r="N830" s="144"/>
      <c r="O830" s="141"/>
      <c r="P830" s="145"/>
      <c r="Q830" s="141"/>
      <c r="R830" s="143"/>
      <c r="S830" s="141"/>
      <c r="T830" s="141"/>
      <c r="U830" s="141"/>
    </row>
    <row r="831" ht="12.75" customHeight="1">
      <c r="A831" s="141"/>
      <c r="B831" s="141"/>
      <c r="C831" s="141"/>
      <c r="D831" s="141"/>
      <c r="E831" s="142"/>
      <c r="F831" s="141"/>
      <c r="G831" s="141"/>
      <c r="H831" s="141"/>
      <c r="I831" s="141"/>
      <c r="J831" s="141"/>
      <c r="K831" s="141"/>
      <c r="L831" s="141"/>
      <c r="M831" s="143"/>
      <c r="N831" s="144"/>
      <c r="O831" s="141"/>
      <c r="P831" s="145"/>
      <c r="Q831" s="141"/>
      <c r="R831" s="143"/>
      <c r="S831" s="141"/>
      <c r="T831" s="141"/>
      <c r="U831" s="141"/>
    </row>
    <row r="832" ht="12.75" customHeight="1">
      <c r="A832" s="141"/>
      <c r="B832" s="141"/>
      <c r="C832" s="141"/>
      <c r="D832" s="141"/>
      <c r="E832" s="142"/>
      <c r="F832" s="141"/>
      <c r="G832" s="141"/>
      <c r="H832" s="141"/>
      <c r="I832" s="141"/>
      <c r="J832" s="141"/>
      <c r="K832" s="141"/>
      <c r="L832" s="141"/>
      <c r="M832" s="143"/>
      <c r="N832" s="144"/>
      <c r="O832" s="141"/>
      <c r="P832" s="145"/>
      <c r="Q832" s="141"/>
      <c r="R832" s="143"/>
      <c r="S832" s="141"/>
      <c r="T832" s="141"/>
      <c r="U832" s="141"/>
    </row>
    <row r="833" ht="12.75" customHeight="1">
      <c r="A833" s="141"/>
      <c r="B833" s="141"/>
      <c r="C833" s="141"/>
      <c r="D833" s="141"/>
      <c r="E833" s="142"/>
      <c r="F833" s="141"/>
      <c r="G833" s="141"/>
      <c r="H833" s="141"/>
      <c r="I833" s="141"/>
      <c r="J833" s="141"/>
      <c r="K833" s="141"/>
      <c r="L833" s="141"/>
      <c r="M833" s="143"/>
      <c r="N833" s="144"/>
      <c r="O833" s="141"/>
      <c r="P833" s="145"/>
      <c r="Q833" s="141"/>
      <c r="R833" s="143"/>
      <c r="S833" s="141"/>
      <c r="T833" s="141"/>
      <c r="U833" s="141"/>
    </row>
    <row r="834" ht="12.75" customHeight="1">
      <c r="A834" s="141"/>
      <c r="B834" s="141"/>
      <c r="C834" s="141"/>
      <c r="D834" s="141"/>
      <c r="E834" s="142"/>
      <c r="F834" s="141"/>
      <c r="G834" s="141"/>
      <c r="H834" s="141"/>
      <c r="I834" s="141"/>
      <c r="J834" s="141"/>
      <c r="K834" s="141"/>
      <c r="L834" s="141"/>
      <c r="M834" s="143"/>
      <c r="N834" s="144"/>
      <c r="O834" s="141"/>
      <c r="P834" s="145"/>
      <c r="Q834" s="141"/>
      <c r="R834" s="143"/>
      <c r="S834" s="141"/>
      <c r="T834" s="141"/>
      <c r="U834" s="141"/>
    </row>
    <row r="835" ht="12.75" customHeight="1">
      <c r="A835" s="141"/>
      <c r="B835" s="141"/>
      <c r="C835" s="141"/>
      <c r="D835" s="141"/>
      <c r="E835" s="142"/>
      <c r="F835" s="141"/>
      <c r="G835" s="141"/>
      <c r="H835" s="141"/>
      <c r="I835" s="141"/>
      <c r="J835" s="141"/>
      <c r="K835" s="141"/>
      <c r="L835" s="141"/>
      <c r="M835" s="143"/>
      <c r="N835" s="144"/>
      <c r="O835" s="141"/>
      <c r="P835" s="145"/>
      <c r="Q835" s="141"/>
      <c r="R835" s="143"/>
      <c r="S835" s="141"/>
      <c r="T835" s="141"/>
      <c r="U835" s="141"/>
    </row>
    <row r="836" ht="12.75" customHeight="1">
      <c r="A836" s="141"/>
      <c r="B836" s="141"/>
      <c r="C836" s="141"/>
      <c r="D836" s="141"/>
      <c r="E836" s="142"/>
      <c r="F836" s="141"/>
      <c r="G836" s="141"/>
      <c r="H836" s="141"/>
      <c r="I836" s="141"/>
      <c r="J836" s="141"/>
      <c r="K836" s="141"/>
      <c r="L836" s="141"/>
      <c r="M836" s="143"/>
      <c r="N836" s="144"/>
      <c r="O836" s="141"/>
      <c r="P836" s="145"/>
      <c r="Q836" s="141"/>
      <c r="R836" s="143"/>
      <c r="S836" s="141"/>
      <c r="T836" s="141"/>
      <c r="U836" s="141"/>
    </row>
    <row r="837" ht="12.75" customHeight="1">
      <c r="A837" s="141"/>
      <c r="B837" s="141"/>
      <c r="C837" s="141"/>
      <c r="D837" s="141"/>
      <c r="E837" s="142"/>
      <c r="F837" s="141"/>
      <c r="G837" s="141"/>
      <c r="H837" s="141"/>
      <c r="I837" s="141"/>
      <c r="J837" s="141"/>
      <c r="K837" s="141"/>
      <c r="L837" s="141"/>
      <c r="M837" s="143"/>
      <c r="N837" s="144"/>
      <c r="O837" s="141"/>
      <c r="P837" s="145"/>
      <c r="Q837" s="141"/>
      <c r="R837" s="143"/>
      <c r="S837" s="141"/>
      <c r="T837" s="141"/>
      <c r="U837" s="141"/>
    </row>
    <row r="838" ht="12.75" customHeight="1">
      <c r="A838" s="141"/>
      <c r="B838" s="141"/>
      <c r="C838" s="141"/>
      <c r="D838" s="141"/>
      <c r="E838" s="142"/>
      <c r="F838" s="141"/>
      <c r="G838" s="141"/>
      <c r="H838" s="141"/>
      <c r="I838" s="141"/>
      <c r="J838" s="141"/>
      <c r="K838" s="141"/>
      <c r="L838" s="141"/>
      <c r="M838" s="143"/>
      <c r="N838" s="144"/>
      <c r="O838" s="141"/>
      <c r="P838" s="145"/>
      <c r="Q838" s="141"/>
      <c r="R838" s="143"/>
      <c r="S838" s="141"/>
      <c r="T838" s="141"/>
      <c r="U838" s="141"/>
    </row>
    <row r="839" ht="12.75" customHeight="1">
      <c r="A839" s="141"/>
      <c r="B839" s="141"/>
      <c r="C839" s="141"/>
      <c r="D839" s="141"/>
      <c r="E839" s="142"/>
      <c r="F839" s="141"/>
      <c r="G839" s="141"/>
      <c r="H839" s="141"/>
      <c r="I839" s="141"/>
      <c r="J839" s="141"/>
      <c r="K839" s="141"/>
      <c r="L839" s="141"/>
      <c r="M839" s="143"/>
      <c r="N839" s="144"/>
      <c r="O839" s="141"/>
      <c r="P839" s="145"/>
      <c r="Q839" s="141"/>
      <c r="R839" s="143"/>
      <c r="S839" s="141"/>
      <c r="T839" s="141"/>
      <c r="U839" s="141"/>
    </row>
    <row r="840" ht="12.75" customHeight="1">
      <c r="A840" s="141"/>
      <c r="B840" s="141"/>
      <c r="C840" s="141"/>
      <c r="D840" s="141"/>
      <c r="E840" s="142"/>
      <c r="F840" s="141"/>
      <c r="G840" s="141"/>
      <c r="H840" s="141"/>
      <c r="I840" s="141"/>
      <c r="J840" s="141"/>
      <c r="K840" s="141"/>
      <c r="L840" s="141"/>
      <c r="M840" s="143"/>
      <c r="N840" s="144"/>
      <c r="O840" s="141"/>
      <c r="P840" s="145"/>
      <c r="Q840" s="141"/>
      <c r="R840" s="143"/>
      <c r="S840" s="141"/>
      <c r="T840" s="141"/>
      <c r="U840" s="141"/>
    </row>
    <row r="841" ht="12.75" customHeight="1">
      <c r="A841" s="141"/>
      <c r="B841" s="141"/>
      <c r="C841" s="141"/>
      <c r="D841" s="141"/>
      <c r="E841" s="142"/>
      <c r="F841" s="141"/>
      <c r="G841" s="141"/>
      <c r="H841" s="141"/>
      <c r="I841" s="141"/>
      <c r="J841" s="141"/>
      <c r="K841" s="141"/>
      <c r="L841" s="141"/>
      <c r="M841" s="143"/>
      <c r="N841" s="144"/>
      <c r="O841" s="141"/>
      <c r="P841" s="145"/>
      <c r="Q841" s="141"/>
      <c r="R841" s="143"/>
      <c r="S841" s="141"/>
      <c r="T841" s="141"/>
      <c r="U841" s="141"/>
    </row>
    <row r="842" ht="12.75" customHeight="1">
      <c r="A842" s="141"/>
      <c r="B842" s="141"/>
      <c r="C842" s="141"/>
      <c r="D842" s="141"/>
      <c r="E842" s="142"/>
      <c r="F842" s="141"/>
      <c r="G842" s="141"/>
      <c r="H842" s="141"/>
      <c r="I842" s="141"/>
      <c r="J842" s="141"/>
      <c r="K842" s="141"/>
      <c r="L842" s="141"/>
      <c r="M842" s="143"/>
      <c r="N842" s="144"/>
      <c r="O842" s="141"/>
      <c r="P842" s="145"/>
      <c r="Q842" s="141"/>
      <c r="R842" s="143"/>
      <c r="S842" s="141"/>
      <c r="T842" s="141"/>
      <c r="U842" s="141"/>
    </row>
    <row r="843" ht="12.75" customHeight="1">
      <c r="A843" s="141"/>
      <c r="B843" s="141"/>
      <c r="C843" s="141"/>
      <c r="D843" s="141"/>
      <c r="E843" s="142"/>
      <c r="F843" s="141"/>
      <c r="G843" s="141"/>
      <c r="H843" s="141"/>
      <c r="I843" s="141"/>
      <c r="J843" s="141"/>
      <c r="K843" s="141"/>
      <c r="L843" s="141"/>
      <c r="M843" s="143"/>
      <c r="N843" s="144"/>
      <c r="O843" s="141"/>
      <c r="P843" s="145"/>
      <c r="Q843" s="141"/>
      <c r="R843" s="143"/>
      <c r="S843" s="141"/>
      <c r="T843" s="141"/>
      <c r="U843" s="141"/>
    </row>
    <row r="844" ht="12.75" customHeight="1">
      <c r="A844" s="141"/>
      <c r="B844" s="141"/>
      <c r="C844" s="141"/>
      <c r="D844" s="141"/>
      <c r="E844" s="142"/>
      <c r="F844" s="141"/>
      <c r="G844" s="141"/>
      <c r="H844" s="141"/>
      <c r="I844" s="141"/>
      <c r="J844" s="141"/>
      <c r="K844" s="141"/>
      <c r="L844" s="141"/>
      <c r="M844" s="143"/>
      <c r="N844" s="144"/>
      <c r="O844" s="141"/>
      <c r="P844" s="145"/>
      <c r="Q844" s="141"/>
      <c r="R844" s="143"/>
      <c r="S844" s="141"/>
      <c r="T844" s="141"/>
      <c r="U844" s="141"/>
    </row>
    <row r="845" ht="12.75" customHeight="1">
      <c r="A845" s="141"/>
      <c r="B845" s="141"/>
      <c r="C845" s="141"/>
      <c r="D845" s="141"/>
      <c r="E845" s="142"/>
      <c r="F845" s="141"/>
      <c r="G845" s="141"/>
      <c r="H845" s="141"/>
      <c r="I845" s="141"/>
      <c r="J845" s="141"/>
      <c r="K845" s="141"/>
      <c r="L845" s="141"/>
      <c r="M845" s="143"/>
      <c r="N845" s="144"/>
      <c r="O845" s="141"/>
      <c r="P845" s="145"/>
      <c r="Q845" s="141"/>
      <c r="R845" s="143"/>
      <c r="S845" s="141"/>
      <c r="T845" s="141"/>
      <c r="U845" s="141"/>
    </row>
    <row r="846" ht="12.75" customHeight="1">
      <c r="A846" s="141"/>
      <c r="B846" s="141"/>
      <c r="C846" s="141"/>
      <c r="D846" s="141"/>
      <c r="E846" s="142"/>
      <c r="F846" s="141"/>
      <c r="G846" s="141"/>
      <c r="H846" s="141"/>
      <c r="I846" s="141"/>
      <c r="J846" s="141"/>
      <c r="K846" s="141"/>
      <c r="L846" s="141"/>
      <c r="M846" s="143"/>
      <c r="N846" s="144"/>
      <c r="O846" s="141"/>
      <c r="P846" s="145"/>
      <c r="Q846" s="141"/>
      <c r="R846" s="143"/>
      <c r="S846" s="141"/>
      <c r="T846" s="141"/>
      <c r="U846" s="141"/>
    </row>
    <row r="847" ht="12.75" customHeight="1">
      <c r="A847" s="141"/>
      <c r="B847" s="141"/>
      <c r="C847" s="141"/>
      <c r="D847" s="141"/>
      <c r="E847" s="142"/>
      <c r="F847" s="141"/>
      <c r="G847" s="141"/>
      <c r="H847" s="141"/>
      <c r="I847" s="141"/>
      <c r="J847" s="141"/>
      <c r="K847" s="141"/>
      <c r="L847" s="141"/>
      <c r="M847" s="143"/>
      <c r="N847" s="144"/>
      <c r="O847" s="141"/>
      <c r="P847" s="145"/>
      <c r="Q847" s="141"/>
      <c r="R847" s="143"/>
      <c r="S847" s="141"/>
      <c r="T847" s="141"/>
      <c r="U847" s="141"/>
    </row>
    <row r="848" ht="12.75" customHeight="1">
      <c r="A848" s="141"/>
      <c r="B848" s="141"/>
      <c r="C848" s="141"/>
      <c r="D848" s="141"/>
      <c r="E848" s="142"/>
      <c r="F848" s="141"/>
      <c r="G848" s="141"/>
      <c r="H848" s="141"/>
      <c r="I848" s="141"/>
      <c r="J848" s="141"/>
      <c r="K848" s="141"/>
      <c r="L848" s="141"/>
      <c r="M848" s="143"/>
      <c r="N848" s="144"/>
      <c r="O848" s="141"/>
      <c r="P848" s="145"/>
      <c r="Q848" s="141"/>
      <c r="R848" s="143"/>
      <c r="S848" s="141"/>
      <c r="T848" s="141"/>
      <c r="U848" s="141"/>
    </row>
    <row r="849" ht="12.75" customHeight="1">
      <c r="A849" s="141"/>
      <c r="B849" s="141"/>
      <c r="C849" s="141"/>
      <c r="D849" s="141"/>
      <c r="E849" s="142"/>
      <c r="F849" s="141"/>
      <c r="G849" s="141"/>
      <c r="H849" s="141"/>
      <c r="I849" s="141"/>
      <c r="J849" s="141"/>
      <c r="K849" s="141"/>
      <c r="L849" s="141"/>
      <c r="M849" s="143"/>
      <c r="N849" s="144"/>
      <c r="O849" s="141"/>
      <c r="P849" s="145"/>
      <c r="Q849" s="141"/>
      <c r="R849" s="143"/>
      <c r="S849" s="141"/>
      <c r="T849" s="141"/>
      <c r="U849" s="141"/>
    </row>
    <row r="850" ht="12.75" customHeight="1">
      <c r="A850" s="141"/>
      <c r="B850" s="141"/>
      <c r="C850" s="141"/>
      <c r="D850" s="141"/>
      <c r="E850" s="142"/>
      <c r="F850" s="141"/>
      <c r="G850" s="141"/>
      <c r="H850" s="141"/>
      <c r="I850" s="141"/>
      <c r="J850" s="141"/>
      <c r="K850" s="141"/>
      <c r="L850" s="141"/>
      <c r="M850" s="143"/>
      <c r="N850" s="144"/>
      <c r="O850" s="141"/>
      <c r="P850" s="145"/>
      <c r="Q850" s="141"/>
      <c r="R850" s="143"/>
      <c r="S850" s="141"/>
      <c r="T850" s="141"/>
      <c r="U850" s="141"/>
    </row>
    <row r="851" ht="12.75" customHeight="1">
      <c r="A851" s="141"/>
      <c r="B851" s="141"/>
      <c r="C851" s="141"/>
      <c r="D851" s="141"/>
      <c r="E851" s="142"/>
      <c r="F851" s="141"/>
      <c r="G851" s="141"/>
      <c r="H851" s="141"/>
      <c r="I851" s="141"/>
      <c r="J851" s="141"/>
      <c r="K851" s="141"/>
      <c r="L851" s="141"/>
      <c r="M851" s="143"/>
      <c r="N851" s="144"/>
      <c r="O851" s="141"/>
      <c r="P851" s="145"/>
      <c r="Q851" s="141"/>
      <c r="R851" s="143"/>
      <c r="S851" s="141"/>
      <c r="T851" s="141"/>
      <c r="U851" s="141"/>
    </row>
    <row r="852" ht="12.75" customHeight="1">
      <c r="A852" s="141"/>
      <c r="B852" s="141"/>
      <c r="C852" s="141"/>
      <c r="D852" s="141"/>
      <c r="E852" s="142"/>
      <c r="F852" s="141"/>
      <c r="G852" s="141"/>
      <c r="H852" s="141"/>
      <c r="I852" s="141"/>
      <c r="J852" s="141"/>
      <c r="K852" s="141"/>
      <c r="L852" s="141"/>
      <c r="M852" s="143"/>
      <c r="N852" s="144"/>
      <c r="O852" s="141"/>
      <c r="P852" s="145"/>
      <c r="Q852" s="141"/>
      <c r="R852" s="143"/>
      <c r="S852" s="141"/>
      <c r="T852" s="141"/>
      <c r="U852" s="141"/>
    </row>
    <row r="853" ht="12.75" customHeight="1">
      <c r="A853" s="141"/>
      <c r="B853" s="141"/>
      <c r="C853" s="141"/>
      <c r="D853" s="141"/>
      <c r="E853" s="142"/>
      <c r="F853" s="141"/>
      <c r="G853" s="141"/>
      <c r="H853" s="141"/>
      <c r="I853" s="141"/>
      <c r="J853" s="141"/>
      <c r="K853" s="141"/>
      <c r="L853" s="141"/>
      <c r="M853" s="143"/>
      <c r="N853" s="144"/>
      <c r="O853" s="141"/>
      <c r="P853" s="145"/>
      <c r="Q853" s="141"/>
      <c r="R853" s="143"/>
      <c r="S853" s="141"/>
      <c r="T853" s="141"/>
      <c r="U853" s="141"/>
    </row>
    <row r="854" ht="12.75" customHeight="1">
      <c r="A854" s="141"/>
      <c r="B854" s="141"/>
      <c r="C854" s="141"/>
      <c r="D854" s="141"/>
      <c r="E854" s="142"/>
      <c r="F854" s="141"/>
      <c r="G854" s="141"/>
      <c r="H854" s="141"/>
      <c r="I854" s="141"/>
      <c r="J854" s="141"/>
      <c r="K854" s="141"/>
      <c r="L854" s="141"/>
      <c r="M854" s="143"/>
      <c r="N854" s="144"/>
      <c r="O854" s="141"/>
      <c r="P854" s="145"/>
      <c r="Q854" s="141"/>
      <c r="R854" s="143"/>
      <c r="S854" s="141"/>
      <c r="T854" s="141"/>
      <c r="U854" s="141"/>
    </row>
    <row r="855" ht="12.75" customHeight="1">
      <c r="A855" s="141"/>
      <c r="B855" s="141"/>
      <c r="C855" s="141"/>
      <c r="D855" s="141"/>
      <c r="E855" s="142"/>
      <c r="F855" s="141"/>
      <c r="G855" s="141"/>
      <c r="H855" s="141"/>
      <c r="I855" s="141"/>
      <c r="J855" s="141"/>
      <c r="K855" s="141"/>
      <c r="L855" s="141"/>
      <c r="M855" s="143"/>
      <c r="N855" s="144"/>
      <c r="O855" s="141"/>
      <c r="P855" s="145"/>
      <c r="Q855" s="141"/>
      <c r="R855" s="143"/>
      <c r="S855" s="141"/>
      <c r="T855" s="141"/>
      <c r="U855" s="141"/>
    </row>
    <row r="856" ht="12.75" customHeight="1">
      <c r="A856" s="141"/>
      <c r="B856" s="141"/>
      <c r="C856" s="141"/>
      <c r="D856" s="141"/>
      <c r="E856" s="142"/>
      <c r="F856" s="141"/>
      <c r="G856" s="141"/>
      <c r="H856" s="141"/>
      <c r="I856" s="141"/>
      <c r="J856" s="141"/>
      <c r="K856" s="141"/>
      <c r="L856" s="141"/>
      <c r="M856" s="143"/>
      <c r="N856" s="144"/>
      <c r="O856" s="141"/>
      <c r="P856" s="145"/>
      <c r="Q856" s="141"/>
      <c r="R856" s="143"/>
      <c r="S856" s="141"/>
      <c r="T856" s="141"/>
      <c r="U856" s="141"/>
    </row>
    <row r="857" ht="12.75" customHeight="1">
      <c r="A857" s="141"/>
      <c r="B857" s="141"/>
      <c r="C857" s="141"/>
      <c r="D857" s="141"/>
      <c r="E857" s="142"/>
      <c r="F857" s="141"/>
      <c r="G857" s="141"/>
      <c r="H857" s="141"/>
      <c r="I857" s="141"/>
      <c r="J857" s="141"/>
      <c r="K857" s="141"/>
      <c r="L857" s="141"/>
      <c r="M857" s="143"/>
      <c r="N857" s="144"/>
      <c r="O857" s="141"/>
      <c r="P857" s="145"/>
      <c r="Q857" s="141"/>
      <c r="R857" s="143"/>
      <c r="S857" s="141"/>
      <c r="T857" s="141"/>
      <c r="U857" s="141"/>
    </row>
    <row r="858" ht="12.75" customHeight="1">
      <c r="A858" s="141"/>
      <c r="B858" s="141"/>
      <c r="C858" s="141"/>
      <c r="D858" s="141"/>
      <c r="E858" s="142"/>
      <c r="F858" s="141"/>
      <c r="G858" s="141"/>
      <c r="H858" s="141"/>
      <c r="I858" s="141"/>
      <c r="J858" s="141"/>
      <c r="K858" s="141"/>
      <c r="L858" s="141"/>
      <c r="M858" s="143"/>
      <c r="N858" s="144"/>
      <c r="O858" s="141"/>
      <c r="P858" s="145"/>
      <c r="Q858" s="141"/>
      <c r="R858" s="143"/>
      <c r="S858" s="141"/>
      <c r="T858" s="141"/>
      <c r="U858" s="141"/>
    </row>
    <row r="859" ht="12.75" customHeight="1">
      <c r="A859" s="141"/>
      <c r="B859" s="141"/>
      <c r="C859" s="141"/>
      <c r="D859" s="141"/>
      <c r="E859" s="142"/>
      <c r="F859" s="141"/>
      <c r="G859" s="141"/>
      <c r="H859" s="141"/>
      <c r="I859" s="141"/>
      <c r="J859" s="141"/>
      <c r="K859" s="141"/>
      <c r="L859" s="141"/>
      <c r="M859" s="143"/>
      <c r="N859" s="144"/>
      <c r="O859" s="141"/>
      <c r="P859" s="145"/>
      <c r="Q859" s="141"/>
      <c r="R859" s="143"/>
      <c r="S859" s="141"/>
      <c r="T859" s="141"/>
      <c r="U859" s="141"/>
    </row>
    <row r="860" ht="12.75" customHeight="1">
      <c r="A860" s="141"/>
      <c r="B860" s="141"/>
      <c r="C860" s="141"/>
      <c r="D860" s="141"/>
      <c r="E860" s="142"/>
      <c r="F860" s="141"/>
      <c r="G860" s="141"/>
      <c r="H860" s="141"/>
      <c r="I860" s="141"/>
      <c r="J860" s="141"/>
      <c r="K860" s="141"/>
      <c r="L860" s="141"/>
      <c r="M860" s="143"/>
      <c r="N860" s="144"/>
      <c r="O860" s="141"/>
      <c r="P860" s="145"/>
      <c r="Q860" s="141"/>
      <c r="R860" s="143"/>
      <c r="S860" s="141"/>
      <c r="T860" s="141"/>
      <c r="U860" s="141"/>
    </row>
    <row r="861" ht="12.75" customHeight="1">
      <c r="A861" s="141"/>
      <c r="B861" s="141"/>
      <c r="C861" s="141"/>
      <c r="D861" s="141"/>
      <c r="E861" s="142"/>
      <c r="F861" s="141"/>
      <c r="G861" s="141"/>
      <c r="H861" s="141"/>
      <c r="I861" s="141"/>
      <c r="J861" s="141"/>
      <c r="K861" s="141"/>
      <c r="L861" s="141"/>
      <c r="M861" s="143"/>
      <c r="N861" s="144"/>
      <c r="O861" s="141"/>
      <c r="P861" s="145"/>
      <c r="Q861" s="141"/>
      <c r="R861" s="143"/>
      <c r="S861" s="141"/>
      <c r="T861" s="141"/>
      <c r="U861" s="141"/>
    </row>
    <row r="862" ht="12.75" customHeight="1">
      <c r="A862" s="141"/>
      <c r="B862" s="141"/>
      <c r="C862" s="141"/>
      <c r="D862" s="141"/>
      <c r="E862" s="142"/>
      <c r="F862" s="141"/>
      <c r="G862" s="141"/>
      <c r="H862" s="141"/>
      <c r="I862" s="141"/>
      <c r="J862" s="141"/>
      <c r="K862" s="141"/>
      <c r="L862" s="141"/>
      <c r="M862" s="143"/>
      <c r="N862" s="144"/>
      <c r="O862" s="141"/>
      <c r="P862" s="145"/>
      <c r="Q862" s="141"/>
      <c r="R862" s="143"/>
      <c r="S862" s="141"/>
      <c r="T862" s="141"/>
      <c r="U862" s="141"/>
    </row>
    <row r="863" ht="12.75" customHeight="1">
      <c r="A863" s="141"/>
      <c r="B863" s="141"/>
      <c r="C863" s="141"/>
      <c r="D863" s="141"/>
      <c r="E863" s="142"/>
      <c r="F863" s="141"/>
      <c r="G863" s="141"/>
      <c r="H863" s="141"/>
      <c r="I863" s="141"/>
      <c r="J863" s="141"/>
      <c r="K863" s="141"/>
      <c r="L863" s="141"/>
      <c r="M863" s="143"/>
      <c r="N863" s="144"/>
      <c r="O863" s="141"/>
      <c r="P863" s="145"/>
      <c r="Q863" s="141"/>
      <c r="R863" s="143"/>
      <c r="S863" s="141"/>
      <c r="T863" s="141"/>
      <c r="U863" s="141"/>
    </row>
    <row r="864" ht="12.75" customHeight="1">
      <c r="A864" s="141"/>
      <c r="B864" s="141"/>
      <c r="C864" s="141"/>
      <c r="D864" s="141"/>
      <c r="E864" s="142"/>
      <c r="F864" s="141"/>
      <c r="G864" s="141"/>
      <c r="H864" s="141"/>
      <c r="I864" s="141"/>
      <c r="J864" s="141"/>
      <c r="K864" s="141"/>
      <c r="L864" s="141"/>
      <c r="M864" s="143"/>
      <c r="N864" s="144"/>
      <c r="O864" s="141"/>
      <c r="P864" s="145"/>
      <c r="Q864" s="141"/>
      <c r="R864" s="143"/>
      <c r="S864" s="141"/>
      <c r="T864" s="141"/>
      <c r="U864" s="141"/>
    </row>
    <row r="865" ht="12.75" customHeight="1">
      <c r="A865" s="141"/>
      <c r="B865" s="141"/>
      <c r="C865" s="141"/>
      <c r="D865" s="141"/>
      <c r="E865" s="142"/>
      <c r="F865" s="141"/>
      <c r="G865" s="141"/>
      <c r="H865" s="141"/>
      <c r="I865" s="141"/>
      <c r="J865" s="141"/>
      <c r="K865" s="141"/>
      <c r="L865" s="141"/>
      <c r="M865" s="143"/>
      <c r="N865" s="144"/>
      <c r="O865" s="141"/>
      <c r="P865" s="145"/>
      <c r="Q865" s="141"/>
      <c r="R865" s="143"/>
      <c r="S865" s="141"/>
      <c r="T865" s="141"/>
      <c r="U865" s="141"/>
    </row>
    <row r="866" ht="12.75" customHeight="1">
      <c r="A866" s="141"/>
      <c r="B866" s="141"/>
      <c r="C866" s="141"/>
      <c r="D866" s="141"/>
      <c r="E866" s="142"/>
      <c r="F866" s="141"/>
      <c r="G866" s="141"/>
      <c r="H866" s="141"/>
      <c r="I866" s="141"/>
      <c r="J866" s="141"/>
      <c r="K866" s="141"/>
      <c r="L866" s="141"/>
      <c r="M866" s="143"/>
      <c r="N866" s="144"/>
      <c r="O866" s="141"/>
      <c r="P866" s="145"/>
      <c r="Q866" s="141"/>
      <c r="R866" s="143"/>
      <c r="S866" s="141"/>
      <c r="T866" s="141"/>
      <c r="U866" s="141"/>
    </row>
    <row r="867" ht="12.75" customHeight="1">
      <c r="A867" s="141"/>
      <c r="B867" s="141"/>
      <c r="C867" s="141"/>
      <c r="D867" s="141"/>
      <c r="E867" s="142"/>
      <c r="F867" s="141"/>
      <c r="G867" s="141"/>
      <c r="H867" s="141"/>
      <c r="I867" s="141"/>
      <c r="J867" s="141"/>
      <c r="K867" s="141"/>
      <c r="L867" s="141"/>
      <c r="M867" s="143"/>
      <c r="N867" s="144"/>
      <c r="O867" s="141"/>
      <c r="P867" s="145"/>
      <c r="Q867" s="141"/>
      <c r="R867" s="143"/>
      <c r="S867" s="141"/>
      <c r="T867" s="141"/>
      <c r="U867" s="141"/>
    </row>
    <row r="868" ht="12.75" customHeight="1">
      <c r="A868" s="141"/>
      <c r="B868" s="141"/>
      <c r="C868" s="141"/>
      <c r="D868" s="141"/>
      <c r="E868" s="142"/>
      <c r="F868" s="141"/>
      <c r="G868" s="141"/>
      <c r="H868" s="141"/>
      <c r="I868" s="141"/>
      <c r="J868" s="141"/>
      <c r="K868" s="141"/>
      <c r="L868" s="141"/>
      <c r="M868" s="143"/>
      <c r="N868" s="144"/>
      <c r="O868" s="141"/>
      <c r="P868" s="145"/>
      <c r="Q868" s="141"/>
      <c r="R868" s="143"/>
      <c r="S868" s="141"/>
      <c r="T868" s="141"/>
      <c r="U868" s="141"/>
    </row>
    <row r="869" ht="12.75" customHeight="1">
      <c r="A869" s="141"/>
      <c r="B869" s="141"/>
      <c r="C869" s="141"/>
      <c r="D869" s="141"/>
      <c r="E869" s="142"/>
      <c r="F869" s="141"/>
      <c r="G869" s="141"/>
      <c r="H869" s="141"/>
      <c r="I869" s="141"/>
      <c r="J869" s="141"/>
      <c r="K869" s="141"/>
      <c r="L869" s="141"/>
      <c r="M869" s="143"/>
      <c r="N869" s="144"/>
      <c r="O869" s="141"/>
      <c r="P869" s="145"/>
      <c r="Q869" s="141"/>
      <c r="R869" s="143"/>
      <c r="S869" s="141"/>
      <c r="T869" s="141"/>
      <c r="U869" s="141"/>
    </row>
    <row r="870" ht="12.75" customHeight="1">
      <c r="A870" s="141"/>
      <c r="B870" s="141"/>
      <c r="C870" s="141"/>
      <c r="D870" s="141"/>
      <c r="E870" s="142"/>
      <c r="F870" s="141"/>
      <c r="G870" s="141"/>
      <c r="H870" s="141"/>
      <c r="I870" s="141"/>
      <c r="J870" s="141"/>
      <c r="K870" s="141"/>
      <c r="L870" s="141"/>
      <c r="M870" s="143"/>
      <c r="N870" s="144"/>
      <c r="O870" s="141"/>
      <c r="P870" s="145"/>
      <c r="Q870" s="141"/>
      <c r="R870" s="143"/>
      <c r="S870" s="141"/>
      <c r="T870" s="141"/>
      <c r="U870" s="141"/>
    </row>
    <row r="871" ht="12.75" customHeight="1">
      <c r="A871" s="141"/>
      <c r="B871" s="141"/>
      <c r="C871" s="141"/>
      <c r="D871" s="141"/>
      <c r="E871" s="142"/>
      <c r="F871" s="141"/>
      <c r="G871" s="141"/>
      <c r="H871" s="141"/>
      <c r="I871" s="141"/>
      <c r="J871" s="141"/>
      <c r="K871" s="141"/>
      <c r="L871" s="141"/>
      <c r="M871" s="143"/>
      <c r="N871" s="144"/>
      <c r="O871" s="141"/>
      <c r="P871" s="145"/>
      <c r="Q871" s="141"/>
      <c r="R871" s="143"/>
      <c r="S871" s="141"/>
      <c r="T871" s="141"/>
      <c r="U871" s="141"/>
    </row>
    <row r="872" ht="12.75" customHeight="1">
      <c r="A872" s="141"/>
      <c r="B872" s="141"/>
      <c r="C872" s="141"/>
      <c r="D872" s="141"/>
      <c r="E872" s="142"/>
      <c r="F872" s="141"/>
      <c r="G872" s="141"/>
      <c r="H872" s="141"/>
      <c r="I872" s="141"/>
      <c r="J872" s="141"/>
      <c r="K872" s="141"/>
      <c r="L872" s="141"/>
      <c r="M872" s="143"/>
      <c r="N872" s="144"/>
      <c r="O872" s="141"/>
      <c r="P872" s="145"/>
      <c r="Q872" s="141"/>
      <c r="R872" s="143"/>
      <c r="S872" s="141"/>
      <c r="T872" s="141"/>
      <c r="U872" s="141"/>
    </row>
    <row r="873" ht="12.75" customHeight="1">
      <c r="A873" s="141"/>
      <c r="B873" s="141"/>
      <c r="C873" s="141"/>
      <c r="D873" s="141"/>
      <c r="E873" s="142"/>
      <c r="F873" s="141"/>
      <c r="G873" s="141"/>
      <c r="H873" s="141"/>
      <c r="I873" s="141"/>
      <c r="J873" s="141"/>
      <c r="K873" s="141"/>
      <c r="L873" s="141"/>
      <c r="M873" s="143"/>
      <c r="N873" s="144"/>
      <c r="O873" s="141"/>
      <c r="P873" s="145"/>
      <c r="Q873" s="141"/>
      <c r="R873" s="143"/>
      <c r="S873" s="141"/>
      <c r="T873" s="141"/>
      <c r="U873" s="141"/>
    </row>
    <row r="874" ht="12.75" customHeight="1">
      <c r="A874" s="141"/>
      <c r="B874" s="141"/>
      <c r="C874" s="141"/>
      <c r="D874" s="141"/>
      <c r="E874" s="142"/>
      <c r="F874" s="141"/>
      <c r="G874" s="141"/>
      <c r="H874" s="141"/>
      <c r="I874" s="141"/>
      <c r="J874" s="141"/>
      <c r="K874" s="141"/>
      <c r="L874" s="141"/>
      <c r="M874" s="143"/>
      <c r="N874" s="144"/>
      <c r="O874" s="141"/>
      <c r="P874" s="145"/>
      <c r="Q874" s="141"/>
      <c r="R874" s="143"/>
      <c r="S874" s="141"/>
      <c r="T874" s="141"/>
      <c r="U874" s="141"/>
    </row>
    <row r="875" ht="12.75" customHeight="1">
      <c r="A875" s="141"/>
      <c r="B875" s="141"/>
      <c r="C875" s="141"/>
      <c r="D875" s="141"/>
      <c r="E875" s="142"/>
      <c r="F875" s="141"/>
      <c r="G875" s="141"/>
      <c r="H875" s="141"/>
      <c r="I875" s="141"/>
      <c r="J875" s="141"/>
      <c r="K875" s="141"/>
      <c r="L875" s="141"/>
      <c r="M875" s="143"/>
      <c r="N875" s="144"/>
      <c r="O875" s="141"/>
      <c r="P875" s="145"/>
      <c r="Q875" s="141"/>
      <c r="R875" s="143"/>
      <c r="S875" s="141"/>
      <c r="T875" s="141"/>
      <c r="U875" s="141"/>
    </row>
    <row r="876" ht="12.75" customHeight="1">
      <c r="A876" s="141"/>
      <c r="B876" s="141"/>
      <c r="C876" s="141"/>
      <c r="D876" s="141"/>
      <c r="E876" s="142"/>
      <c r="F876" s="141"/>
      <c r="G876" s="141"/>
      <c r="H876" s="141"/>
      <c r="I876" s="141"/>
      <c r="J876" s="141"/>
      <c r="K876" s="141"/>
      <c r="L876" s="141"/>
      <c r="M876" s="143"/>
      <c r="N876" s="144"/>
      <c r="O876" s="141"/>
      <c r="P876" s="145"/>
      <c r="Q876" s="141"/>
      <c r="R876" s="143"/>
      <c r="S876" s="141"/>
      <c r="T876" s="141"/>
      <c r="U876" s="141"/>
    </row>
    <row r="877" ht="12.75" customHeight="1">
      <c r="A877" s="141"/>
      <c r="B877" s="141"/>
      <c r="C877" s="141"/>
      <c r="D877" s="141"/>
      <c r="E877" s="142"/>
      <c r="F877" s="141"/>
      <c r="G877" s="141"/>
      <c r="H877" s="141"/>
      <c r="I877" s="141"/>
      <c r="J877" s="141"/>
      <c r="K877" s="141"/>
      <c r="L877" s="141"/>
      <c r="M877" s="143"/>
      <c r="N877" s="144"/>
      <c r="O877" s="141"/>
      <c r="P877" s="145"/>
      <c r="Q877" s="141"/>
      <c r="R877" s="143"/>
      <c r="S877" s="141"/>
      <c r="T877" s="141"/>
      <c r="U877" s="141"/>
    </row>
    <row r="878" ht="12.75" customHeight="1">
      <c r="A878" s="141"/>
      <c r="B878" s="141"/>
      <c r="C878" s="141"/>
      <c r="D878" s="141"/>
      <c r="E878" s="142"/>
      <c r="F878" s="141"/>
      <c r="G878" s="141"/>
      <c r="H878" s="141"/>
      <c r="I878" s="141"/>
      <c r="J878" s="141"/>
      <c r="K878" s="141"/>
      <c r="L878" s="141"/>
      <c r="M878" s="143"/>
      <c r="N878" s="144"/>
      <c r="O878" s="141"/>
      <c r="P878" s="145"/>
      <c r="Q878" s="141"/>
      <c r="R878" s="143"/>
      <c r="S878" s="141"/>
      <c r="T878" s="141"/>
      <c r="U878" s="141"/>
    </row>
    <row r="879" ht="12.75" customHeight="1">
      <c r="A879" s="141"/>
      <c r="B879" s="141"/>
      <c r="C879" s="141"/>
      <c r="D879" s="141"/>
      <c r="E879" s="142"/>
      <c r="F879" s="141"/>
      <c r="G879" s="141"/>
      <c r="H879" s="141"/>
      <c r="I879" s="141"/>
      <c r="J879" s="141"/>
      <c r="K879" s="141"/>
      <c r="L879" s="141"/>
      <c r="M879" s="143"/>
      <c r="N879" s="144"/>
      <c r="O879" s="141"/>
      <c r="P879" s="145"/>
      <c r="Q879" s="141"/>
      <c r="R879" s="143"/>
      <c r="S879" s="141"/>
      <c r="T879" s="141"/>
      <c r="U879" s="141"/>
    </row>
    <row r="880" ht="12.75" customHeight="1">
      <c r="A880" s="141"/>
      <c r="B880" s="141"/>
      <c r="C880" s="141"/>
      <c r="D880" s="141"/>
      <c r="E880" s="142"/>
      <c r="F880" s="141"/>
      <c r="G880" s="141"/>
      <c r="H880" s="141"/>
      <c r="I880" s="141"/>
      <c r="J880" s="141"/>
      <c r="K880" s="141"/>
      <c r="L880" s="141"/>
      <c r="M880" s="143"/>
      <c r="N880" s="144"/>
      <c r="O880" s="141"/>
      <c r="P880" s="145"/>
      <c r="Q880" s="141"/>
      <c r="R880" s="143"/>
      <c r="S880" s="141"/>
      <c r="T880" s="141"/>
      <c r="U880" s="141"/>
    </row>
    <row r="881" ht="12.75" customHeight="1">
      <c r="A881" s="141"/>
      <c r="B881" s="141"/>
      <c r="C881" s="141"/>
      <c r="D881" s="141"/>
      <c r="E881" s="142"/>
      <c r="F881" s="141"/>
      <c r="G881" s="141"/>
      <c r="H881" s="141"/>
      <c r="I881" s="141"/>
      <c r="J881" s="141"/>
      <c r="K881" s="141"/>
      <c r="L881" s="141"/>
      <c r="M881" s="143"/>
      <c r="N881" s="144"/>
      <c r="O881" s="141"/>
      <c r="P881" s="145"/>
      <c r="Q881" s="141"/>
      <c r="R881" s="143"/>
      <c r="S881" s="141"/>
      <c r="T881" s="141"/>
      <c r="U881" s="141"/>
    </row>
    <row r="882" ht="12.75" customHeight="1">
      <c r="A882" s="141"/>
      <c r="B882" s="141"/>
      <c r="C882" s="141"/>
      <c r="D882" s="141"/>
      <c r="E882" s="142"/>
      <c r="F882" s="141"/>
      <c r="G882" s="141"/>
      <c r="H882" s="141"/>
      <c r="I882" s="141"/>
      <c r="J882" s="141"/>
      <c r="K882" s="141"/>
      <c r="L882" s="141"/>
      <c r="M882" s="143"/>
      <c r="N882" s="144"/>
      <c r="O882" s="141"/>
      <c r="P882" s="145"/>
      <c r="Q882" s="141"/>
      <c r="R882" s="143"/>
      <c r="S882" s="141"/>
      <c r="T882" s="141"/>
      <c r="U882" s="141"/>
    </row>
    <row r="883" ht="12.75" customHeight="1">
      <c r="A883" s="141"/>
      <c r="B883" s="141"/>
      <c r="C883" s="141"/>
      <c r="D883" s="141"/>
      <c r="E883" s="142"/>
      <c r="F883" s="141"/>
      <c r="G883" s="141"/>
      <c r="H883" s="141"/>
      <c r="I883" s="141"/>
      <c r="J883" s="141"/>
      <c r="K883" s="141"/>
      <c r="L883" s="141"/>
      <c r="M883" s="143"/>
      <c r="N883" s="144"/>
      <c r="O883" s="141"/>
      <c r="P883" s="145"/>
      <c r="Q883" s="141"/>
      <c r="R883" s="143"/>
      <c r="S883" s="141"/>
      <c r="T883" s="141"/>
      <c r="U883" s="141"/>
    </row>
    <row r="884" ht="12.75" customHeight="1">
      <c r="A884" s="141"/>
      <c r="B884" s="141"/>
      <c r="C884" s="141"/>
      <c r="D884" s="141"/>
      <c r="E884" s="142"/>
      <c r="F884" s="141"/>
      <c r="G884" s="141"/>
      <c r="H884" s="141"/>
      <c r="I884" s="141"/>
      <c r="J884" s="141"/>
      <c r="K884" s="141"/>
      <c r="L884" s="141"/>
      <c r="M884" s="143"/>
      <c r="N884" s="144"/>
      <c r="O884" s="141"/>
      <c r="P884" s="145"/>
      <c r="Q884" s="141"/>
      <c r="R884" s="143"/>
      <c r="S884" s="141"/>
      <c r="T884" s="141"/>
      <c r="U884" s="141"/>
    </row>
    <row r="885" ht="12.75" customHeight="1">
      <c r="A885" s="141"/>
      <c r="B885" s="141"/>
      <c r="C885" s="141"/>
      <c r="D885" s="141"/>
      <c r="E885" s="142"/>
      <c r="F885" s="141"/>
      <c r="G885" s="141"/>
      <c r="H885" s="141"/>
      <c r="I885" s="141"/>
      <c r="J885" s="141"/>
      <c r="K885" s="141"/>
      <c r="L885" s="141"/>
      <c r="M885" s="143"/>
      <c r="N885" s="144"/>
      <c r="O885" s="141"/>
      <c r="P885" s="145"/>
      <c r="Q885" s="141"/>
      <c r="R885" s="143"/>
      <c r="S885" s="141"/>
      <c r="T885" s="141"/>
      <c r="U885" s="141"/>
    </row>
    <row r="886" ht="12.75" customHeight="1">
      <c r="A886" s="141"/>
      <c r="B886" s="141"/>
      <c r="C886" s="141"/>
      <c r="D886" s="141"/>
      <c r="E886" s="142"/>
      <c r="F886" s="141"/>
      <c r="G886" s="141"/>
      <c r="H886" s="141"/>
      <c r="I886" s="141"/>
      <c r="J886" s="141"/>
      <c r="K886" s="141"/>
      <c r="L886" s="141"/>
      <c r="M886" s="143"/>
      <c r="N886" s="144"/>
      <c r="O886" s="141"/>
      <c r="P886" s="145"/>
      <c r="Q886" s="141"/>
      <c r="R886" s="143"/>
      <c r="S886" s="141"/>
      <c r="T886" s="141"/>
      <c r="U886" s="141"/>
    </row>
    <row r="887" ht="12.75" customHeight="1">
      <c r="A887" s="141"/>
      <c r="B887" s="141"/>
      <c r="C887" s="141"/>
      <c r="D887" s="141"/>
      <c r="E887" s="142"/>
      <c r="F887" s="141"/>
      <c r="G887" s="141"/>
      <c r="H887" s="141"/>
      <c r="I887" s="141"/>
      <c r="J887" s="141"/>
      <c r="K887" s="141"/>
      <c r="L887" s="141"/>
      <c r="M887" s="143"/>
      <c r="N887" s="144"/>
      <c r="O887" s="141"/>
      <c r="P887" s="145"/>
      <c r="Q887" s="141"/>
      <c r="R887" s="143"/>
      <c r="S887" s="141"/>
      <c r="T887" s="141"/>
      <c r="U887" s="141"/>
    </row>
    <row r="888" ht="12.75" customHeight="1">
      <c r="A888" s="141"/>
      <c r="B888" s="141"/>
      <c r="C888" s="141"/>
      <c r="D888" s="141"/>
      <c r="E888" s="142"/>
      <c r="F888" s="141"/>
      <c r="G888" s="141"/>
      <c r="H888" s="141"/>
      <c r="I888" s="141"/>
      <c r="J888" s="141"/>
      <c r="K888" s="141"/>
      <c r="L888" s="141"/>
      <c r="M888" s="143"/>
      <c r="N888" s="144"/>
      <c r="O888" s="141"/>
      <c r="P888" s="145"/>
      <c r="Q888" s="141"/>
      <c r="R888" s="143"/>
      <c r="S888" s="141"/>
      <c r="T888" s="141"/>
      <c r="U888" s="141"/>
    </row>
    <row r="889" ht="12.75" customHeight="1">
      <c r="A889" s="141"/>
      <c r="B889" s="141"/>
      <c r="C889" s="141"/>
      <c r="D889" s="141"/>
      <c r="E889" s="142"/>
      <c r="F889" s="141"/>
      <c r="G889" s="141"/>
      <c r="H889" s="141"/>
      <c r="I889" s="141"/>
      <c r="J889" s="141"/>
      <c r="K889" s="141"/>
      <c r="L889" s="141"/>
      <c r="M889" s="143"/>
      <c r="N889" s="144"/>
      <c r="O889" s="141"/>
      <c r="P889" s="145"/>
      <c r="Q889" s="141"/>
      <c r="R889" s="143"/>
      <c r="S889" s="141"/>
      <c r="T889" s="141"/>
      <c r="U889" s="141"/>
    </row>
    <row r="890" ht="12.75" customHeight="1">
      <c r="A890" s="141"/>
      <c r="B890" s="141"/>
      <c r="C890" s="141"/>
      <c r="D890" s="141"/>
      <c r="E890" s="142"/>
      <c r="F890" s="141"/>
      <c r="G890" s="141"/>
      <c r="H890" s="141"/>
      <c r="I890" s="141"/>
      <c r="J890" s="141"/>
      <c r="K890" s="141"/>
      <c r="L890" s="141"/>
      <c r="M890" s="143"/>
      <c r="N890" s="144"/>
      <c r="O890" s="141"/>
      <c r="P890" s="145"/>
      <c r="Q890" s="141"/>
      <c r="R890" s="143"/>
      <c r="S890" s="141"/>
      <c r="T890" s="141"/>
      <c r="U890" s="141"/>
    </row>
    <row r="891" ht="12.75" customHeight="1">
      <c r="A891" s="141"/>
      <c r="B891" s="141"/>
      <c r="C891" s="141"/>
      <c r="D891" s="141"/>
      <c r="E891" s="142"/>
      <c r="F891" s="141"/>
      <c r="G891" s="141"/>
      <c r="H891" s="141"/>
      <c r="I891" s="141"/>
      <c r="J891" s="141"/>
      <c r="K891" s="141"/>
      <c r="L891" s="141"/>
      <c r="M891" s="143"/>
      <c r="N891" s="144"/>
      <c r="O891" s="141"/>
      <c r="P891" s="145"/>
      <c r="Q891" s="141"/>
      <c r="R891" s="143"/>
      <c r="S891" s="141"/>
      <c r="T891" s="141"/>
      <c r="U891" s="141"/>
    </row>
    <row r="892" ht="12.75" customHeight="1">
      <c r="A892" s="141"/>
      <c r="B892" s="141"/>
      <c r="C892" s="141"/>
      <c r="D892" s="141"/>
      <c r="E892" s="142"/>
      <c r="F892" s="141"/>
      <c r="G892" s="141"/>
      <c r="H892" s="141"/>
      <c r="I892" s="141"/>
      <c r="J892" s="141"/>
      <c r="K892" s="141"/>
      <c r="L892" s="141"/>
      <c r="M892" s="143"/>
      <c r="N892" s="144"/>
      <c r="O892" s="141"/>
      <c r="P892" s="145"/>
      <c r="Q892" s="141"/>
      <c r="R892" s="143"/>
      <c r="S892" s="141"/>
      <c r="T892" s="141"/>
      <c r="U892" s="141"/>
    </row>
    <row r="893" ht="12.75" customHeight="1">
      <c r="A893" s="141"/>
      <c r="B893" s="141"/>
      <c r="C893" s="141"/>
      <c r="D893" s="141"/>
      <c r="E893" s="142"/>
      <c r="F893" s="141"/>
      <c r="G893" s="141"/>
      <c r="H893" s="141"/>
      <c r="I893" s="141"/>
      <c r="J893" s="141"/>
      <c r="K893" s="141"/>
      <c r="L893" s="141"/>
      <c r="M893" s="143"/>
      <c r="N893" s="144"/>
      <c r="O893" s="141"/>
      <c r="P893" s="145"/>
      <c r="Q893" s="141"/>
      <c r="R893" s="143"/>
      <c r="S893" s="141"/>
      <c r="T893" s="141"/>
      <c r="U893" s="141"/>
    </row>
    <row r="894" ht="12.75" customHeight="1">
      <c r="A894" s="141"/>
      <c r="B894" s="141"/>
      <c r="C894" s="141"/>
      <c r="D894" s="141"/>
      <c r="E894" s="142"/>
      <c r="F894" s="141"/>
      <c r="G894" s="141"/>
      <c r="H894" s="141"/>
      <c r="I894" s="141"/>
      <c r="J894" s="141"/>
      <c r="K894" s="141"/>
      <c r="L894" s="141"/>
      <c r="M894" s="143"/>
      <c r="N894" s="144"/>
      <c r="O894" s="141"/>
      <c r="P894" s="145"/>
      <c r="Q894" s="141"/>
      <c r="R894" s="143"/>
      <c r="S894" s="141"/>
      <c r="T894" s="141"/>
      <c r="U894" s="141"/>
    </row>
    <row r="895" ht="12.75" customHeight="1">
      <c r="A895" s="141"/>
      <c r="B895" s="141"/>
      <c r="C895" s="141"/>
      <c r="D895" s="141"/>
      <c r="E895" s="142"/>
      <c r="F895" s="141"/>
      <c r="G895" s="141"/>
      <c r="H895" s="141"/>
      <c r="I895" s="141"/>
      <c r="J895" s="141"/>
      <c r="K895" s="141"/>
      <c r="L895" s="141"/>
      <c r="M895" s="143"/>
      <c r="N895" s="144"/>
      <c r="O895" s="141"/>
      <c r="P895" s="145"/>
      <c r="Q895" s="141"/>
      <c r="R895" s="143"/>
      <c r="S895" s="141"/>
      <c r="T895" s="141"/>
      <c r="U895" s="141"/>
    </row>
    <row r="896" ht="12.75" customHeight="1">
      <c r="A896" s="141"/>
      <c r="B896" s="141"/>
      <c r="C896" s="141"/>
      <c r="D896" s="141"/>
      <c r="E896" s="142"/>
      <c r="F896" s="141"/>
      <c r="G896" s="141"/>
      <c r="H896" s="141"/>
      <c r="I896" s="141"/>
      <c r="J896" s="141"/>
      <c r="K896" s="141"/>
      <c r="L896" s="141"/>
      <c r="M896" s="143"/>
      <c r="N896" s="144"/>
      <c r="O896" s="141"/>
      <c r="P896" s="145"/>
      <c r="Q896" s="141"/>
      <c r="R896" s="143"/>
      <c r="S896" s="141"/>
      <c r="T896" s="141"/>
      <c r="U896" s="141"/>
    </row>
    <row r="897" ht="12.75" customHeight="1">
      <c r="A897" s="141"/>
      <c r="B897" s="141"/>
      <c r="C897" s="141"/>
      <c r="D897" s="141"/>
      <c r="E897" s="142"/>
      <c r="F897" s="141"/>
      <c r="G897" s="141"/>
      <c r="H897" s="141"/>
      <c r="I897" s="141"/>
      <c r="J897" s="141"/>
      <c r="K897" s="141"/>
      <c r="L897" s="141"/>
      <c r="M897" s="143"/>
      <c r="N897" s="144"/>
      <c r="O897" s="141"/>
      <c r="P897" s="145"/>
      <c r="Q897" s="141"/>
      <c r="R897" s="143"/>
      <c r="S897" s="141"/>
      <c r="T897" s="141"/>
      <c r="U897" s="141"/>
    </row>
    <row r="898" ht="12.75" customHeight="1">
      <c r="A898" s="141"/>
      <c r="B898" s="141"/>
      <c r="C898" s="141"/>
      <c r="D898" s="141"/>
      <c r="E898" s="142"/>
      <c r="F898" s="141"/>
      <c r="G898" s="141"/>
      <c r="H898" s="141"/>
      <c r="I898" s="141"/>
      <c r="J898" s="141"/>
      <c r="K898" s="141"/>
      <c r="L898" s="141"/>
      <c r="M898" s="143"/>
      <c r="N898" s="144"/>
      <c r="O898" s="141"/>
      <c r="P898" s="145"/>
      <c r="Q898" s="141"/>
      <c r="R898" s="143"/>
      <c r="S898" s="141"/>
      <c r="T898" s="141"/>
      <c r="U898" s="141"/>
    </row>
    <row r="899" ht="12.75" customHeight="1">
      <c r="A899" s="141"/>
      <c r="B899" s="141"/>
      <c r="C899" s="141"/>
      <c r="D899" s="141"/>
      <c r="E899" s="142"/>
      <c r="F899" s="141"/>
      <c r="G899" s="141"/>
      <c r="H899" s="141"/>
      <c r="I899" s="141"/>
      <c r="J899" s="141"/>
      <c r="K899" s="141"/>
      <c r="L899" s="141"/>
      <c r="M899" s="143"/>
      <c r="N899" s="144"/>
      <c r="O899" s="141"/>
      <c r="P899" s="145"/>
      <c r="Q899" s="141"/>
      <c r="R899" s="143"/>
      <c r="S899" s="141"/>
      <c r="T899" s="141"/>
      <c r="U899" s="141"/>
    </row>
    <row r="900" ht="12.75" customHeight="1">
      <c r="A900" s="141"/>
      <c r="B900" s="141"/>
      <c r="C900" s="141"/>
      <c r="D900" s="141"/>
      <c r="E900" s="142"/>
      <c r="F900" s="141"/>
      <c r="G900" s="141"/>
      <c r="H900" s="141"/>
      <c r="I900" s="141"/>
      <c r="J900" s="141"/>
      <c r="K900" s="141"/>
      <c r="L900" s="141"/>
      <c r="M900" s="143"/>
      <c r="N900" s="144"/>
      <c r="O900" s="141"/>
      <c r="P900" s="145"/>
      <c r="Q900" s="141"/>
      <c r="R900" s="143"/>
      <c r="S900" s="141"/>
      <c r="T900" s="141"/>
      <c r="U900" s="141"/>
    </row>
    <row r="901" ht="12.75" customHeight="1">
      <c r="A901" s="141"/>
      <c r="B901" s="141"/>
      <c r="C901" s="141"/>
      <c r="D901" s="141"/>
      <c r="E901" s="142"/>
      <c r="F901" s="141"/>
      <c r="G901" s="141"/>
      <c r="H901" s="141"/>
      <c r="I901" s="141"/>
      <c r="J901" s="141"/>
      <c r="K901" s="141"/>
      <c r="L901" s="141"/>
      <c r="M901" s="143"/>
      <c r="N901" s="144"/>
      <c r="O901" s="141"/>
      <c r="P901" s="145"/>
      <c r="Q901" s="141"/>
      <c r="R901" s="143"/>
      <c r="S901" s="141"/>
      <c r="T901" s="141"/>
      <c r="U901" s="141"/>
    </row>
    <row r="902" ht="12.75" customHeight="1">
      <c r="A902" s="141"/>
      <c r="B902" s="141"/>
      <c r="C902" s="141"/>
      <c r="D902" s="141"/>
      <c r="E902" s="142"/>
      <c r="F902" s="141"/>
      <c r="G902" s="141"/>
      <c r="H902" s="141"/>
      <c r="I902" s="141"/>
      <c r="J902" s="141"/>
      <c r="K902" s="141"/>
      <c r="L902" s="141"/>
      <c r="M902" s="143"/>
      <c r="N902" s="144"/>
      <c r="O902" s="141"/>
      <c r="P902" s="145"/>
      <c r="Q902" s="141"/>
      <c r="R902" s="143"/>
      <c r="S902" s="141"/>
      <c r="T902" s="141"/>
      <c r="U902" s="141"/>
    </row>
    <row r="903" ht="12.75" customHeight="1">
      <c r="A903" s="141"/>
      <c r="B903" s="141"/>
      <c r="C903" s="141"/>
      <c r="D903" s="141"/>
      <c r="E903" s="142"/>
      <c r="F903" s="141"/>
      <c r="G903" s="141"/>
      <c r="H903" s="141"/>
      <c r="I903" s="141"/>
      <c r="J903" s="141"/>
      <c r="K903" s="141"/>
      <c r="L903" s="141"/>
      <c r="M903" s="143"/>
      <c r="N903" s="144"/>
      <c r="O903" s="141"/>
      <c r="P903" s="145"/>
      <c r="Q903" s="141"/>
      <c r="R903" s="143"/>
      <c r="S903" s="141"/>
      <c r="T903" s="141"/>
      <c r="U903" s="141"/>
    </row>
    <row r="904" ht="12.75" customHeight="1">
      <c r="A904" s="141"/>
      <c r="B904" s="141"/>
      <c r="C904" s="141"/>
      <c r="D904" s="141"/>
      <c r="E904" s="142"/>
      <c r="F904" s="141"/>
      <c r="G904" s="141"/>
      <c r="H904" s="141"/>
      <c r="I904" s="141"/>
      <c r="J904" s="141"/>
      <c r="K904" s="141"/>
      <c r="L904" s="141"/>
      <c r="M904" s="143"/>
      <c r="N904" s="144"/>
      <c r="O904" s="141"/>
      <c r="P904" s="145"/>
      <c r="Q904" s="141"/>
      <c r="R904" s="143"/>
      <c r="S904" s="141"/>
      <c r="T904" s="141"/>
      <c r="U904" s="141"/>
    </row>
    <row r="905" ht="12.75" customHeight="1">
      <c r="A905" s="141"/>
      <c r="B905" s="141"/>
      <c r="C905" s="141"/>
      <c r="D905" s="141"/>
      <c r="E905" s="142"/>
      <c r="F905" s="141"/>
      <c r="G905" s="141"/>
      <c r="H905" s="141"/>
      <c r="I905" s="141"/>
      <c r="J905" s="141"/>
      <c r="K905" s="141"/>
      <c r="L905" s="141"/>
      <c r="M905" s="143"/>
      <c r="N905" s="144"/>
      <c r="O905" s="141"/>
      <c r="P905" s="145"/>
      <c r="Q905" s="141"/>
      <c r="R905" s="143"/>
      <c r="S905" s="141"/>
      <c r="T905" s="141"/>
      <c r="U905" s="141"/>
    </row>
    <row r="906" ht="12.75" customHeight="1">
      <c r="A906" s="141"/>
      <c r="B906" s="141"/>
      <c r="C906" s="141"/>
      <c r="D906" s="141"/>
      <c r="E906" s="142"/>
      <c r="F906" s="141"/>
      <c r="G906" s="141"/>
      <c r="H906" s="141"/>
      <c r="I906" s="141"/>
      <c r="J906" s="141"/>
      <c r="K906" s="141"/>
      <c r="L906" s="141"/>
      <c r="M906" s="143"/>
      <c r="N906" s="144"/>
      <c r="O906" s="141"/>
      <c r="P906" s="145"/>
      <c r="Q906" s="141"/>
      <c r="R906" s="143"/>
      <c r="S906" s="141"/>
      <c r="T906" s="141"/>
      <c r="U906" s="141"/>
    </row>
    <row r="907" ht="12.75" customHeight="1">
      <c r="A907" s="141"/>
      <c r="B907" s="141"/>
      <c r="C907" s="141"/>
      <c r="D907" s="141"/>
      <c r="E907" s="142"/>
      <c r="F907" s="141"/>
      <c r="G907" s="141"/>
      <c r="H907" s="141"/>
      <c r="I907" s="141"/>
      <c r="J907" s="141"/>
      <c r="K907" s="141"/>
      <c r="L907" s="141"/>
      <c r="M907" s="143"/>
      <c r="N907" s="144"/>
      <c r="O907" s="141"/>
      <c r="P907" s="145"/>
      <c r="Q907" s="141"/>
      <c r="R907" s="143"/>
      <c r="S907" s="141"/>
      <c r="T907" s="141"/>
      <c r="U907" s="141"/>
    </row>
    <row r="908" ht="12.75" customHeight="1">
      <c r="A908" s="141"/>
      <c r="B908" s="141"/>
      <c r="C908" s="141"/>
      <c r="D908" s="141"/>
      <c r="E908" s="142"/>
      <c r="F908" s="141"/>
      <c r="G908" s="141"/>
      <c r="H908" s="141"/>
      <c r="I908" s="141"/>
      <c r="J908" s="141"/>
      <c r="K908" s="141"/>
      <c r="L908" s="141"/>
      <c r="M908" s="143"/>
      <c r="N908" s="144"/>
      <c r="O908" s="141"/>
      <c r="P908" s="145"/>
      <c r="Q908" s="141"/>
      <c r="R908" s="143"/>
      <c r="S908" s="141"/>
      <c r="T908" s="141"/>
      <c r="U908" s="141"/>
    </row>
    <row r="909" ht="12.75" customHeight="1">
      <c r="A909" s="141"/>
      <c r="B909" s="141"/>
      <c r="C909" s="141"/>
      <c r="D909" s="141"/>
      <c r="E909" s="142"/>
      <c r="F909" s="141"/>
      <c r="G909" s="141"/>
      <c r="H909" s="141"/>
      <c r="I909" s="141"/>
      <c r="J909" s="141"/>
      <c r="K909" s="141"/>
      <c r="L909" s="141"/>
      <c r="M909" s="143"/>
      <c r="N909" s="144"/>
      <c r="O909" s="141"/>
      <c r="P909" s="145"/>
      <c r="Q909" s="141"/>
      <c r="R909" s="143"/>
      <c r="S909" s="141"/>
      <c r="T909" s="141"/>
      <c r="U909" s="141"/>
    </row>
    <row r="910" ht="12.75" customHeight="1">
      <c r="A910" s="141"/>
      <c r="B910" s="141"/>
      <c r="C910" s="141"/>
      <c r="D910" s="141"/>
      <c r="E910" s="142"/>
      <c r="F910" s="141"/>
      <c r="G910" s="141"/>
      <c r="H910" s="141"/>
      <c r="I910" s="141"/>
      <c r="J910" s="141"/>
      <c r="K910" s="141"/>
      <c r="L910" s="141"/>
      <c r="M910" s="143"/>
      <c r="N910" s="144"/>
      <c r="O910" s="141"/>
      <c r="P910" s="145"/>
      <c r="Q910" s="141"/>
      <c r="R910" s="143"/>
      <c r="S910" s="141"/>
      <c r="T910" s="141"/>
      <c r="U910" s="141"/>
    </row>
    <row r="911" ht="12.75" customHeight="1">
      <c r="A911" s="141"/>
      <c r="B911" s="141"/>
      <c r="C911" s="141"/>
      <c r="D911" s="141"/>
      <c r="E911" s="142"/>
      <c r="F911" s="141"/>
      <c r="G911" s="141"/>
      <c r="H911" s="141"/>
      <c r="I911" s="141"/>
      <c r="J911" s="141"/>
      <c r="K911" s="141"/>
      <c r="L911" s="141"/>
      <c r="M911" s="143"/>
      <c r="N911" s="144"/>
      <c r="O911" s="141"/>
      <c r="P911" s="145"/>
      <c r="Q911" s="141"/>
      <c r="R911" s="143"/>
      <c r="S911" s="141"/>
      <c r="T911" s="141"/>
      <c r="U911" s="141"/>
    </row>
    <row r="912" ht="12.75" customHeight="1">
      <c r="A912" s="141"/>
      <c r="B912" s="141"/>
      <c r="C912" s="141"/>
      <c r="D912" s="141"/>
      <c r="E912" s="142"/>
      <c r="F912" s="141"/>
      <c r="G912" s="141"/>
      <c r="H912" s="141"/>
      <c r="I912" s="141"/>
      <c r="J912" s="141"/>
      <c r="K912" s="141"/>
      <c r="L912" s="141"/>
      <c r="M912" s="143"/>
      <c r="N912" s="144"/>
      <c r="O912" s="141"/>
      <c r="P912" s="145"/>
      <c r="Q912" s="141"/>
      <c r="R912" s="143"/>
      <c r="S912" s="141"/>
      <c r="T912" s="141"/>
      <c r="U912" s="141"/>
    </row>
    <row r="913" ht="12.75" customHeight="1">
      <c r="A913" s="141"/>
      <c r="B913" s="141"/>
      <c r="C913" s="141"/>
      <c r="D913" s="141"/>
      <c r="E913" s="142"/>
      <c r="F913" s="141"/>
      <c r="G913" s="141"/>
      <c r="H913" s="141"/>
      <c r="I913" s="141"/>
      <c r="J913" s="141"/>
      <c r="K913" s="141"/>
      <c r="L913" s="141"/>
      <c r="M913" s="143"/>
      <c r="N913" s="144"/>
      <c r="O913" s="141"/>
      <c r="P913" s="145"/>
      <c r="Q913" s="141"/>
      <c r="R913" s="143"/>
      <c r="S913" s="141"/>
      <c r="T913" s="141"/>
      <c r="U913" s="141"/>
    </row>
    <row r="914" ht="12.75" customHeight="1">
      <c r="A914" s="141"/>
      <c r="B914" s="141"/>
      <c r="C914" s="141"/>
      <c r="D914" s="141"/>
      <c r="E914" s="142"/>
      <c r="F914" s="141"/>
      <c r="G914" s="141"/>
      <c r="H914" s="141"/>
      <c r="I914" s="141"/>
      <c r="J914" s="141"/>
      <c r="K914" s="141"/>
      <c r="L914" s="141"/>
      <c r="M914" s="143"/>
      <c r="N914" s="144"/>
      <c r="O914" s="141"/>
      <c r="P914" s="145"/>
      <c r="Q914" s="141"/>
      <c r="R914" s="143"/>
      <c r="S914" s="141"/>
      <c r="T914" s="141"/>
      <c r="U914" s="141"/>
    </row>
    <row r="915" ht="12.75" customHeight="1">
      <c r="A915" s="141"/>
      <c r="B915" s="141"/>
      <c r="C915" s="141"/>
      <c r="D915" s="141"/>
      <c r="E915" s="142"/>
      <c r="F915" s="141"/>
      <c r="G915" s="141"/>
      <c r="H915" s="141"/>
      <c r="I915" s="141"/>
      <c r="J915" s="141"/>
      <c r="K915" s="141"/>
      <c r="L915" s="141"/>
      <c r="M915" s="143"/>
      <c r="N915" s="144"/>
      <c r="O915" s="141"/>
      <c r="P915" s="145"/>
      <c r="Q915" s="141"/>
      <c r="R915" s="143"/>
      <c r="S915" s="141"/>
      <c r="T915" s="141"/>
      <c r="U915" s="141"/>
    </row>
    <row r="916" ht="12.75" customHeight="1">
      <c r="A916" s="141"/>
      <c r="B916" s="141"/>
      <c r="C916" s="141"/>
      <c r="D916" s="141"/>
      <c r="E916" s="142"/>
      <c r="F916" s="141"/>
      <c r="G916" s="141"/>
      <c r="H916" s="141"/>
      <c r="I916" s="141"/>
      <c r="J916" s="141"/>
      <c r="K916" s="141"/>
      <c r="L916" s="141"/>
      <c r="M916" s="143"/>
      <c r="N916" s="144"/>
      <c r="O916" s="141"/>
      <c r="P916" s="145"/>
      <c r="Q916" s="141"/>
      <c r="R916" s="143"/>
      <c r="S916" s="141"/>
      <c r="T916" s="141"/>
      <c r="U916" s="141"/>
    </row>
    <row r="917" ht="12.75" customHeight="1">
      <c r="A917" s="141"/>
      <c r="B917" s="141"/>
      <c r="C917" s="141"/>
      <c r="D917" s="141"/>
      <c r="E917" s="142"/>
      <c r="F917" s="141"/>
      <c r="G917" s="141"/>
      <c r="H917" s="141"/>
      <c r="I917" s="141"/>
      <c r="J917" s="141"/>
      <c r="K917" s="141"/>
      <c r="L917" s="141"/>
      <c r="M917" s="143"/>
      <c r="N917" s="144"/>
      <c r="O917" s="141"/>
      <c r="P917" s="145"/>
      <c r="Q917" s="141"/>
      <c r="R917" s="143"/>
      <c r="S917" s="141"/>
      <c r="T917" s="141"/>
      <c r="U917" s="141"/>
    </row>
    <row r="918" ht="12.75" customHeight="1">
      <c r="A918" s="141"/>
      <c r="B918" s="141"/>
      <c r="C918" s="141"/>
      <c r="D918" s="141"/>
      <c r="E918" s="142"/>
      <c r="F918" s="141"/>
      <c r="G918" s="141"/>
      <c r="H918" s="141"/>
      <c r="I918" s="141"/>
      <c r="J918" s="141"/>
      <c r="K918" s="141"/>
      <c r="L918" s="141"/>
      <c r="M918" s="143"/>
      <c r="N918" s="144"/>
      <c r="O918" s="141"/>
      <c r="P918" s="145"/>
      <c r="Q918" s="141"/>
      <c r="R918" s="143"/>
      <c r="S918" s="141"/>
      <c r="T918" s="141"/>
      <c r="U918" s="141"/>
    </row>
    <row r="919" ht="12.75" customHeight="1">
      <c r="A919" s="141"/>
      <c r="B919" s="141"/>
      <c r="C919" s="141"/>
      <c r="D919" s="141"/>
      <c r="E919" s="142"/>
      <c r="F919" s="141"/>
      <c r="G919" s="141"/>
      <c r="H919" s="141"/>
      <c r="I919" s="141"/>
      <c r="J919" s="141"/>
      <c r="K919" s="141"/>
      <c r="L919" s="141"/>
      <c r="M919" s="143"/>
      <c r="N919" s="144"/>
      <c r="O919" s="141"/>
      <c r="P919" s="145"/>
      <c r="Q919" s="141"/>
      <c r="R919" s="143"/>
      <c r="S919" s="141"/>
      <c r="T919" s="141"/>
      <c r="U919" s="141"/>
    </row>
    <row r="920" ht="12.75" customHeight="1">
      <c r="A920" s="141"/>
      <c r="B920" s="141"/>
      <c r="C920" s="141"/>
      <c r="D920" s="141"/>
      <c r="E920" s="142"/>
      <c r="F920" s="141"/>
      <c r="G920" s="141"/>
      <c r="H920" s="141"/>
      <c r="I920" s="141"/>
      <c r="J920" s="141"/>
      <c r="K920" s="141"/>
      <c r="L920" s="141"/>
      <c r="M920" s="143"/>
      <c r="N920" s="144"/>
      <c r="O920" s="141"/>
      <c r="P920" s="145"/>
      <c r="Q920" s="141"/>
      <c r="R920" s="143"/>
      <c r="S920" s="141"/>
      <c r="T920" s="141"/>
      <c r="U920" s="141"/>
    </row>
    <row r="921" ht="12.75" customHeight="1">
      <c r="A921" s="141"/>
      <c r="B921" s="141"/>
      <c r="C921" s="141"/>
      <c r="D921" s="141"/>
      <c r="E921" s="142"/>
      <c r="F921" s="141"/>
      <c r="G921" s="141"/>
      <c r="H921" s="141"/>
      <c r="I921" s="141"/>
      <c r="J921" s="141"/>
      <c r="K921" s="141"/>
      <c r="L921" s="141"/>
      <c r="M921" s="143"/>
      <c r="N921" s="144"/>
      <c r="O921" s="141"/>
      <c r="P921" s="145"/>
      <c r="Q921" s="141"/>
      <c r="R921" s="143"/>
      <c r="S921" s="141"/>
      <c r="T921" s="141"/>
      <c r="U921" s="141"/>
    </row>
    <row r="922" ht="12.75" customHeight="1">
      <c r="A922" s="141"/>
      <c r="B922" s="141"/>
      <c r="C922" s="141"/>
      <c r="D922" s="141"/>
      <c r="E922" s="142"/>
      <c r="F922" s="141"/>
      <c r="G922" s="141"/>
      <c r="H922" s="141"/>
      <c r="I922" s="141"/>
      <c r="J922" s="141"/>
      <c r="K922" s="141"/>
      <c r="L922" s="141"/>
      <c r="M922" s="143"/>
      <c r="N922" s="144"/>
      <c r="O922" s="141"/>
      <c r="P922" s="145"/>
      <c r="Q922" s="141"/>
      <c r="R922" s="143"/>
      <c r="S922" s="141"/>
      <c r="T922" s="141"/>
      <c r="U922" s="141"/>
    </row>
    <row r="923" ht="12.75" customHeight="1">
      <c r="A923" s="141"/>
      <c r="B923" s="141"/>
      <c r="C923" s="141"/>
      <c r="D923" s="141"/>
      <c r="E923" s="142"/>
      <c r="F923" s="141"/>
      <c r="G923" s="141"/>
      <c r="H923" s="141"/>
      <c r="I923" s="141"/>
      <c r="J923" s="141"/>
      <c r="K923" s="141"/>
      <c r="L923" s="141"/>
      <c r="M923" s="143"/>
      <c r="N923" s="144"/>
      <c r="O923" s="141"/>
      <c r="P923" s="145"/>
      <c r="Q923" s="141"/>
      <c r="R923" s="143"/>
      <c r="S923" s="141"/>
      <c r="T923" s="141"/>
      <c r="U923" s="141"/>
    </row>
    <row r="924" ht="12.75" customHeight="1">
      <c r="A924" s="141"/>
      <c r="B924" s="141"/>
      <c r="C924" s="141"/>
      <c r="D924" s="141"/>
      <c r="E924" s="142"/>
      <c r="F924" s="141"/>
      <c r="G924" s="141"/>
      <c r="H924" s="141"/>
      <c r="I924" s="141"/>
      <c r="J924" s="141"/>
      <c r="K924" s="141"/>
      <c r="L924" s="141"/>
      <c r="M924" s="143"/>
      <c r="N924" s="144"/>
      <c r="O924" s="141"/>
      <c r="P924" s="145"/>
      <c r="Q924" s="141"/>
      <c r="R924" s="143"/>
      <c r="S924" s="141"/>
      <c r="T924" s="141"/>
      <c r="U924" s="141"/>
    </row>
    <row r="925" ht="12.75" customHeight="1">
      <c r="A925" s="141"/>
      <c r="B925" s="141"/>
      <c r="C925" s="141"/>
      <c r="D925" s="141"/>
      <c r="E925" s="142"/>
      <c r="F925" s="141"/>
      <c r="G925" s="141"/>
      <c r="H925" s="141"/>
      <c r="I925" s="141"/>
      <c r="J925" s="141"/>
      <c r="K925" s="141"/>
      <c r="L925" s="141"/>
      <c r="M925" s="143"/>
      <c r="N925" s="144"/>
      <c r="O925" s="141"/>
      <c r="P925" s="145"/>
      <c r="Q925" s="141"/>
      <c r="R925" s="143"/>
      <c r="S925" s="141"/>
      <c r="T925" s="141"/>
      <c r="U925" s="141"/>
    </row>
    <row r="926" ht="12.75" customHeight="1">
      <c r="A926" s="141"/>
      <c r="B926" s="141"/>
      <c r="C926" s="141"/>
      <c r="D926" s="141"/>
      <c r="E926" s="142"/>
      <c r="F926" s="141"/>
      <c r="G926" s="141"/>
      <c r="H926" s="141"/>
      <c r="I926" s="141"/>
      <c r="J926" s="141"/>
      <c r="K926" s="141"/>
      <c r="L926" s="141"/>
      <c r="M926" s="143"/>
      <c r="N926" s="144"/>
      <c r="O926" s="141"/>
      <c r="P926" s="145"/>
      <c r="Q926" s="141"/>
      <c r="R926" s="143"/>
      <c r="S926" s="141"/>
      <c r="T926" s="141"/>
      <c r="U926" s="141"/>
    </row>
    <row r="927" ht="12.75" customHeight="1">
      <c r="A927" s="141"/>
      <c r="B927" s="141"/>
      <c r="C927" s="141"/>
      <c r="D927" s="141"/>
      <c r="E927" s="142"/>
      <c r="F927" s="141"/>
      <c r="G927" s="141"/>
      <c r="H927" s="141"/>
      <c r="I927" s="141"/>
      <c r="J927" s="141"/>
      <c r="K927" s="141"/>
      <c r="L927" s="141"/>
      <c r="M927" s="143"/>
      <c r="N927" s="144"/>
      <c r="O927" s="141"/>
      <c r="P927" s="145"/>
      <c r="Q927" s="141"/>
      <c r="R927" s="143"/>
      <c r="S927" s="141"/>
      <c r="T927" s="141"/>
      <c r="U927" s="141"/>
    </row>
    <row r="928" ht="12.75" customHeight="1">
      <c r="A928" s="141"/>
      <c r="B928" s="141"/>
      <c r="C928" s="141"/>
      <c r="D928" s="141"/>
      <c r="E928" s="142"/>
      <c r="F928" s="141"/>
      <c r="G928" s="141"/>
      <c r="H928" s="141"/>
      <c r="I928" s="141"/>
      <c r="J928" s="141"/>
      <c r="K928" s="141"/>
      <c r="L928" s="141"/>
      <c r="M928" s="143"/>
      <c r="N928" s="144"/>
      <c r="O928" s="141"/>
      <c r="P928" s="145"/>
      <c r="Q928" s="141"/>
      <c r="R928" s="143"/>
      <c r="S928" s="141"/>
      <c r="T928" s="141"/>
      <c r="U928" s="141"/>
    </row>
    <row r="929" ht="12.75" customHeight="1">
      <c r="A929" s="141"/>
      <c r="B929" s="141"/>
      <c r="C929" s="141"/>
      <c r="D929" s="141"/>
      <c r="E929" s="142"/>
      <c r="F929" s="141"/>
      <c r="G929" s="141"/>
      <c r="H929" s="141"/>
      <c r="I929" s="141"/>
      <c r="J929" s="141"/>
      <c r="K929" s="141"/>
      <c r="L929" s="141"/>
      <c r="M929" s="143"/>
      <c r="N929" s="144"/>
      <c r="O929" s="141"/>
      <c r="P929" s="145"/>
      <c r="Q929" s="141"/>
      <c r="R929" s="143"/>
      <c r="S929" s="141"/>
      <c r="T929" s="141"/>
      <c r="U929" s="141"/>
    </row>
    <row r="930" ht="12.75" customHeight="1">
      <c r="A930" s="141"/>
      <c r="B930" s="141"/>
      <c r="C930" s="141"/>
      <c r="D930" s="141"/>
      <c r="E930" s="142"/>
      <c r="F930" s="141"/>
      <c r="G930" s="141"/>
      <c r="H930" s="141"/>
      <c r="I930" s="141"/>
      <c r="J930" s="141"/>
      <c r="K930" s="141"/>
      <c r="L930" s="141"/>
      <c r="M930" s="143"/>
      <c r="N930" s="144"/>
      <c r="O930" s="141"/>
      <c r="P930" s="145"/>
      <c r="Q930" s="141"/>
      <c r="R930" s="143"/>
      <c r="S930" s="141"/>
      <c r="T930" s="141"/>
      <c r="U930" s="141"/>
    </row>
    <row r="931" ht="12.75" customHeight="1">
      <c r="A931" s="141"/>
      <c r="B931" s="141"/>
      <c r="C931" s="141"/>
      <c r="D931" s="141"/>
      <c r="E931" s="142"/>
      <c r="F931" s="141"/>
      <c r="G931" s="141"/>
      <c r="H931" s="141"/>
      <c r="I931" s="141"/>
      <c r="J931" s="141"/>
      <c r="K931" s="141"/>
      <c r="L931" s="141"/>
      <c r="M931" s="143"/>
      <c r="N931" s="144"/>
      <c r="O931" s="141"/>
      <c r="P931" s="145"/>
      <c r="Q931" s="141"/>
      <c r="R931" s="143"/>
      <c r="S931" s="141"/>
      <c r="T931" s="141"/>
      <c r="U931" s="141"/>
    </row>
    <row r="932" ht="12.75" customHeight="1">
      <c r="A932" s="141"/>
      <c r="B932" s="141"/>
      <c r="C932" s="141"/>
      <c r="D932" s="141"/>
      <c r="E932" s="142"/>
      <c r="F932" s="141"/>
      <c r="G932" s="141"/>
      <c r="H932" s="141"/>
      <c r="I932" s="141"/>
      <c r="J932" s="141"/>
      <c r="K932" s="141"/>
      <c r="L932" s="141"/>
      <c r="M932" s="143"/>
      <c r="N932" s="144"/>
      <c r="O932" s="141"/>
      <c r="P932" s="145"/>
      <c r="Q932" s="141"/>
      <c r="R932" s="143"/>
      <c r="S932" s="141"/>
      <c r="T932" s="141"/>
      <c r="U932" s="141"/>
    </row>
    <row r="933" ht="12.75" customHeight="1">
      <c r="A933" s="141"/>
      <c r="B933" s="141"/>
      <c r="C933" s="141"/>
      <c r="D933" s="141"/>
      <c r="E933" s="142"/>
      <c r="F933" s="141"/>
      <c r="G933" s="141"/>
      <c r="H933" s="141"/>
      <c r="I933" s="141"/>
      <c r="J933" s="141"/>
      <c r="K933" s="141"/>
      <c r="L933" s="141"/>
      <c r="M933" s="143"/>
      <c r="N933" s="144"/>
      <c r="O933" s="141"/>
      <c r="P933" s="145"/>
      <c r="Q933" s="141"/>
      <c r="R933" s="143"/>
      <c r="S933" s="141"/>
      <c r="T933" s="141"/>
      <c r="U933" s="141"/>
    </row>
    <row r="934" ht="12.75" customHeight="1">
      <c r="A934" s="141"/>
      <c r="B934" s="141"/>
      <c r="C934" s="141"/>
      <c r="D934" s="141"/>
      <c r="E934" s="142"/>
      <c r="F934" s="141"/>
      <c r="G934" s="141"/>
      <c r="H934" s="141"/>
      <c r="I934" s="141"/>
      <c r="J934" s="141"/>
      <c r="K934" s="141"/>
      <c r="L934" s="141"/>
      <c r="M934" s="143"/>
      <c r="N934" s="144"/>
      <c r="O934" s="141"/>
      <c r="P934" s="145"/>
      <c r="Q934" s="141"/>
      <c r="R934" s="143"/>
      <c r="S934" s="141"/>
      <c r="T934" s="141"/>
      <c r="U934" s="141"/>
    </row>
    <row r="935" ht="12.75" customHeight="1">
      <c r="A935" s="141"/>
      <c r="B935" s="141"/>
      <c r="C935" s="141"/>
      <c r="D935" s="141"/>
      <c r="E935" s="142"/>
      <c r="F935" s="141"/>
      <c r="G935" s="141"/>
      <c r="H935" s="141"/>
      <c r="I935" s="141"/>
      <c r="J935" s="141"/>
      <c r="K935" s="141"/>
      <c r="L935" s="141"/>
      <c r="M935" s="143"/>
      <c r="N935" s="144"/>
      <c r="O935" s="141"/>
      <c r="P935" s="145"/>
      <c r="Q935" s="141"/>
      <c r="R935" s="143"/>
      <c r="S935" s="141"/>
      <c r="T935" s="141"/>
      <c r="U935" s="141"/>
    </row>
    <row r="936" ht="12.75" customHeight="1">
      <c r="A936" s="141"/>
      <c r="B936" s="141"/>
      <c r="C936" s="141"/>
      <c r="D936" s="141"/>
      <c r="E936" s="142"/>
      <c r="F936" s="141"/>
      <c r="G936" s="141"/>
      <c r="H936" s="141"/>
      <c r="I936" s="141"/>
      <c r="J936" s="141"/>
      <c r="K936" s="141"/>
      <c r="L936" s="141"/>
      <c r="M936" s="143"/>
      <c r="N936" s="144"/>
      <c r="O936" s="141"/>
      <c r="P936" s="145"/>
      <c r="Q936" s="141"/>
      <c r="R936" s="143"/>
      <c r="S936" s="141"/>
      <c r="T936" s="141"/>
      <c r="U936" s="141"/>
    </row>
    <row r="937" ht="12.75" customHeight="1">
      <c r="A937" s="141"/>
      <c r="B937" s="141"/>
      <c r="C937" s="141"/>
      <c r="D937" s="141"/>
      <c r="E937" s="142"/>
      <c r="F937" s="141"/>
      <c r="G937" s="141"/>
      <c r="H937" s="141"/>
      <c r="I937" s="141"/>
      <c r="J937" s="141"/>
      <c r="K937" s="141"/>
      <c r="L937" s="141"/>
      <c r="M937" s="143"/>
      <c r="N937" s="144"/>
      <c r="O937" s="141"/>
      <c r="P937" s="145"/>
      <c r="Q937" s="141"/>
      <c r="R937" s="143"/>
      <c r="S937" s="141"/>
      <c r="T937" s="141"/>
      <c r="U937" s="141"/>
    </row>
    <row r="938" ht="12.75" customHeight="1">
      <c r="A938" s="141"/>
      <c r="B938" s="141"/>
      <c r="C938" s="141"/>
      <c r="D938" s="141"/>
      <c r="E938" s="142"/>
      <c r="F938" s="141"/>
      <c r="G938" s="141"/>
      <c r="H938" s="141"/>
      <c r="I938" s="141"/>
      <c r="J938" s="141"/>
      <c r="K938" s="141"/>
      <c r="L938" s="141"/>
      <c r="M938" s="143"/>
      <c r="N938" s="144"/>
      <c r="O938" s="141"/>
      <c r="P938" s="145"/>
      <c r="Q938" s="141"/>
      <c r="R938" s="143"/>
      <c r="S938" s="141"/>
      <c r="T938" s="141"/>
      <c r="U938" s="141"/>
    </row>
    <row r="939" ht="12.75" customHeight="1">
      <c r="A939" s="141"/>
      <c r="B939" s="141"/>
      <c r="C939" s="141"/>
      <c r="D939" s="141"/>
      <c r="E939" s="142"/>
      <c r="F939" s="141"/>
      <c r="G939" s="141"/>
      <c r="H939" s="141"/>
      <c r="I939" s="141"/>
      <c r="J939" s="141"/>
      <c r="K939" s="141"/>
      <c r="L939" s="141"/>
      <c r="M939" s="143"/>
      <c r="N939" s="144"/>
      <c r="O939" s="141"/>
      <c r="P939" s="145"/>
      <c r="Q939" s="141"/>
      <c r="R939" s="143"/>
      <c r="S939" s="141"/>
      <c r="T939" s="141"/>
      <c r="U939" s="141"/>
    </row>
    <row r="940" ht="12.75" customHeight="1">
      <c r="A940" s="141"/>
      <c r="B940" s="141"/>
      <c r="C940" s="141"/>
      <c r="D940" s="141"/>
      <c r="E940" s="142"/>
      <c r="F940" s="141"/>
      <c r="G940" s="141"/>
      <c r="H940" s="141"/>
      <c r="I940" s="141"/>
      <c r="J940" s="141"/>
      <c r="K940" s="141"/>
      <c r="L940" s="141"/>
      <c r="M940" s="143"/>
      <c r="N940" s="144"/>
      <c r="O940" s="141"/>
      <c r="P940" s="145"/>
      <c r="Q940" s="141"/>
      <c r="R940" s="143"/>
      <c r="S940" s="141"/>
      <c r="T940" s="141"/>
      <c r="U940" s="141"/>
    </row>
    <row r="941" ht="12.75" customHeight="1">
      <c r="A941" s="141"/>
      <c r="B941" s="141"/>
      <c r="C941" s="141"/>
      <c r="D941" s="141"/>
      <c r="E941" s="142"/>
      <c r="F941" s="141"/>
      <c r="G941" s="141"/>
      <c r="H941" s="141"/>
      <c r="I941" s="141"/>
      <c r="J941" s="141"/>
      <c r="K941" s="141"/>
      <c r="L941" s="141"/>
      <c r="M941" s="143"/>
      <c r="N941" s="144"/>
      <c r="O941" s="141"/>
      <c r="P941" s="145"/>
      <c r="Q941" s="141"/>
      <c r="R941" s="143"/>
      <c r="S941" s="141"/>
      <c r="T941" s="141"/>
      <c r="U941" s="141"/>
    </row>
    <row r="942" ht="12.75" customHeight="1">
      <c r="A942" s="141"/>
      <c r="B942" s="141"/>
      <c r="C942" s="141"/>
      <c r="D942" s="141"/>
      <c r="E942" s="142"/>
      <c r="F942" s="141"/>
      <c r="G942" s="141"/>
      <c r="H942" s="141"/>
      <c r="I942" s="141"/>
      <c r="J942" s="141"/>
      <c r="K942" s="141"/>
      <c r="L942" s="141"/>
      <c r="M942" s="143"/>
      <c r="N942" s="144"/>
      <c r="O942" s="141"/>
      <c r="P942" s="145"/>
      <c r="Q942" s="141"/>
      <c r="R942" s="143"/>
      <c r="S942" s="141"/>
      <c r="T942" s="141"/>
      <c r="U942" s="141"/>
    </row>
    <row r="943" ht="12.75" customHeight="1">
      <c r="A943" s="141"/>
      <c r="B943" s="141"/>
      <c r="C943" s="141"/>
      <c r="D943" s="141"/>
      <c r="E943" s="142"/>
      <c r="F943" s="141"/>
      <c r="G943" s="141"/>
      <c r="H943" s="141"/>
      <c r="I943" s="141"/>
      <c r="J943" s="141"/>
      <c r="K943" s="141"/>
      <c r="L943" s="141"/>
      <c r="M943" s="143"/>
      <c r="N943" s="144"/>
      <c r="O943" s="141"/>
      <c r="P943" s="145"/>
      <c r="Q943" s="141"/>
      <c r="R943" s="143"/>
      <c r="S943" s="141"/>
      <c r="T943" s="141"/>
      <c r="U943" s="141"/>
    </row>
    <row r="944" ht="12.75" customHeight="1">
      <c r="A944" s="141"/>
      <c r="B944" s="141"/>
      <c r="C944" s="141"/>
      <c r="D944" s="141"/>
      <c r="E944" s="142"/>
      <c r="F944" s="141"/>
      <c r="G944" s="141"/>
      <c r="H944" s="141"/>
      <c r="I944" s="141"/>
      <c r="J944" s="141"/>
      <c r="K944" s="141"/>
      <c r="L944" s="141"/>
      <c r="M944" s="143"/>
      <c r="N944" s="144"/>
      <c r="O944" s="141"/>
      <c r="P944" s="145"/>
      <c r="Q944" s="141"/>
      <c r="R944" s="143"/>
      <c r="S944" s="141"/>
      <c r="T944" s="141"/>
      <c r="U944" s="141"/>
    </row>
    <row r="945" ht="12.75" customHeight="1">
      <c r="A945" s="141"/>
      <c r="B945" s="141"/>
      <c r="C945" s="141"/>
      <c r="D945" s="141"/>
      <c r="E945" s="142"/>
      <c r="F945" s="141"/>
      <c r="G945" s="141"/>
      <c r="H945" s="141"/>
      <c r="I945" s="141"/>
      <c r="J945" s="141"/>
      <c r="K945" s="141"/>
      <c r="L945" s="141"/>
      <c r="M945" s="143"/>
      <c r="N945" s="144"/>
      <c r="O945" s="141"/>
      <c r="P945" s="145"/>
      <c r="Q945" s="141"/>
      <c r="R945" s="143"/>
      <c r="S945" s="141"/>
      <c r="T945" s="141"/>
      <c r="U945" s="141"/>
    </row>
    <row r="946" ht="12.75" customHeight="1">
      <c r="A946" s="141"/>
      <c r="B946" s="141"/>
      <c r="C946" s="141"/>
      <c r="D946" s="141"/>
      <c r="E946" s="142"/>
      <c r="F946" s="141"/>
      <c r="G946" s="141"/>
      <c r="H946" s="141"/>
      <c r="I946" s="141"/>
      <c r="J946" s="141"/>
      <c r="K946" s="141"/>
      <c r="L946" s="141"/>
      <c r="M946" s="143"/>
      <c r="N946" s="144"/>
      <c r="O946" s="141"/>
      <c r="P946" s="145"/>
      <c r="Q946" s="141"/>
      <c r="R946" s="143"/>
      <c r="S946" s="141"/>
      <c r="T946" s="141"/>
      <c r="U946" s="141"/>
    </row>
    <row r="947" ht="12.75" customHeight="1">
      <c r="A947" s="141"/>
      <c r="B947" s="141"/>
      <c r="C947" s="141"/>
      <c r="D947" s="141"/>
      <c r="E947" s="142"/>
      <c r="F947" s="141"/>
      <c r="G947" s="141"/>
      <c r="H947" s="141"/>
      <c r="I947" s="141"/>
      <c r="J947" s="141"/>
      <c r="K947" s="141"/>
      <c r="L947" s="141"/>
      <c r="M947" s="143"/>
      <c r="N947" s="144"/>
      <c r="O947" s="141"/>
      <c r="P947" s="145"/>
      <c r="Q947" s="141"/>
      <c r="R947" s="143"/>
      <c r="S947" s="141"/>
      <c r="T947" s="141"/>
      <c r="U947" s="141"/>
    </row>
    <row r="948" ht="12.75" customHeight="1">
      <c r="A948" s="141"/>
      <c r="B948" s="141"/>
      <c r="C948" s="141"/>
      <c r="D948" s="141"/>
      <c r="E948" s="142"/>
      <c r="F948" s="141"/>
      <c r="G948" s="141"/>
      <c r="H948" s="141"/>
      <c r="I948" s="141"/>
      <c r="J948" s="141"/>
      <c r="K948" s="141"/>
      <c r="L948" s="141"/>
      <c r="M948" s="143"/>
      <c r="N948" s="144"/>
      <c r="O948" s="141"/>
      <c r="P948" s="145"/>
      <c r="Q948" s="141"/>
      <c r="R948" s="143"/>
      <c r="S948" s="141"/>
      <c r="T948" s="141"/>
      <c r="U948" s="141"/>
    </row>
    <row r="949" ht="12.75" customHeight="1">
      <c r="A949" s="141"/>
      <c r="B949" s="141"/>
      <c r="C949" s="141"/>
      <c r="D949" s="141"/>
      <c r="E949" s="142"/>
      <c r="F949" s="141"/>
      <c r="G949" s="141"/>
      <c r="H949" s="141"/>
      <c r="I949" s="141"/>
      <c r="J949" s="141"/>
      <c r="K949" s="141"/>
      <c r="L949" s="141"/>
      <c r="M949" s="143"/>
      <c r="N949" s="144"/>
      <c r="O949" s="141"/>
      <c r="P949" s="145"/>
      <c r="Q949" s="141"/>
      <c r="R949" s="143"/>
      <c r="S949" s="141"/>
      <c r="T949" s="141"/>
      <c r="U949" s="141"/>
    </row>
    <row r="950" ht="12.75" customHeight="1">
      <c r="A950" s="141"/>
      <c r="B950" s="141"/>
      <c r="C950" s="141"/>
      <c r="D950" s="141"/>
      <c r="E950" s="142"/>
      <c r="F950" s="141"/>
      <c r="G950" s="141"/>
      <c r="H950" s="141"/>
      <c r="I950" s="141"/>
      <c r="J950" s="141"/>
      <c r="K950" s="141"/>
      <c r="L950" s="141"/>
      <c r="M950" s="143"/>
      <c r="N950" s="144"/>
      <c r="O950" s="141"/>
      <c r="P950" s="145"/>
      <c r="Q950" s="141"/>
      <c r="R950" s="143"/>
      <c r="S950" s="141"/>
      <c r="T950" s="141"/>
      <c r="U950" s="141"/>
    </row>
    <row r="951" ht="12.75" customHeight="1">
      <c r="A951" s="141"/>
      <c r="B951" s="141"/>
      <c r="C951" s="141"/>
      <c r="D951" s="141"/>
      <c r="E951" s="142"/>
      <c r="F951" s="141"/>
      <c r="G951" s="141"/>
      <c r="H951" s="141"/>
      <c r="I951" s="141"/>
      <c r="J951" s="141"/>
      <c r="K951" s="141"/>
      <c r="L951" s="141"/>
      <c r="M951" s="143"/>
      <c r="N951" s="144"/>
      <c r="O951" s="141"/>
      <c r="P951" s="145"/>
      <c r="Q951" s="141"/>
      <c r="R951" s="143"/>
      <c r="S951" s="141"/>
      <c r="T951" s="141"/>
      <c r="U951" s="141"/>
    </row>
    <row r="952" ht="12.75" customHeight="1">
      <c r="A952" s="141"/>
      <c r="B952" s="141"/>
      <c r="C952" s="141"/>
      <c r="D952" s="141"/>
      <c r="E952" s="142"/>
      <c r="F952" s="141"/>
      <c r="G952" s="141"/>
      <c r="H952" s="141"/>
      <c r="I952" s="141"/>
      <c r="J952" s="141"/>
      <c r="K952" s="141"/>
      <c r="L952" s="141"/>
      <c r="M952" s="143"/>
      <c r="N952" s="144"/>
      <c r="O952" s="141"/>
      <c r="P952" s="145"/>
      <c r="Q952" s="141"/>
      <c r="R952" s="143"/>
      <c r="S952" s="141"/>
      <c r="T952" s="141"/>
      <c r="U952" s="141"/>
    </row>
    <row r="953" ht="12.75" customHeight="1">
      <c r="A953" s="141"/>
      <c r="B953" s="141"/>
      <c r="C953" s="141"/>
      <c r="D953" s="141"/>
      <c r="E953" s="142"/>
      <c r="F953" s="141"/>
      <c r="G953" s="141"/>
      <c r="H953" s="141"/>
      <c r="I953" s="141"/>
      <c r="J953" s="141"/>
      <c r="K953" s="141"/>
      <c r="L953" s="141"/>
      <c r="M953" s="143"/>
      <c r="N953" s="144"/>
      <c r="O953" s="141"/>
      <c r="P953" s="145"/>
      <c r="Q953" s="141"/>
      <c r="R953" s="143"/>
      <c r="S953" s="141"/>
      <c r="T953" s="141"/>
      <c r="U953" s="141"/>
    </row>
    <row r="954" ht="12.75" customHeight="1">
      <c r="A954" s="141"/>
      <c r="B954" s="141"/>
      <c r="C954" s="141"/>
      <c r="D954" s="141"/>
      <c r="E954" s="142"/>
      <c r="F954" s="141"/>
      <c r="G954" s="141"/>
      <c r="H954" s="141"/>
      <c r="I954" s="141"/>
      <c r="J954" s="141"/>
      <c r="K954" s="141"/>
      <c r="L954" s="141"/>
      <c r="M954" s="143"/>
      <c r="N954" s="144"/>
      <c r="O954" s="141"/>
      <c r="P954" s="145"/>
      <c r="Q954" s="141"/>
      <c r="R954" s="143"/>
      <c r="S954" s="141"/>
      <c r="T954" s="141"/>
      <c r="U954" s="141"/>
    </row>
    <row r="955" ht="12.75" customHeight="1">
      <c r="A955" s="141"/>
      <c r="B955" s="141"/>
      <c r="C955" s="141"/>
      <c r="D955" s="141"/>
      <c r="E955" s="142"/>
      <c r="F955" s="141"/>
      <c r="G955" s="141"/>
      <c r="H955" s="141"/>
      <c r="I955" s="141"/>
      <c r="J955" s="141"/>
      <c r="K955" s="141"/>
      <c r="L955" s="141"/>
      <c r="M955" s="143"/>
      <c r="N955" s="144"/>
      <c r="O955" s="141"/>
      <c r="P955" s="145"/>
      <c r="Q955" s="141"/>
      <c r="R955" s="143"/>
      <c r="S955" s="141"/>
      <c r="T955" s="141"/>
      <c r="U955" s="141"/>
    </row>
    <row r="956" ht="12.75" customHeight="1">
      <c r="A956" s="141"/>
      <c r="B956" s="141"/>
      <c r="C956" s="141"/>
      <c r="D956" s="141"/>
      <c r="E956" s="142"/>
      <c r="F956" s="141"/>
      <c r="G956" s="141"/>
      <c r="H956" s="141"/>
      <c r="I956" s="141"/>
      <c r="J956" s="141"/>
      <c r="K956" s="141"/>
      <c r="L956" s="141"/>
      <c r="M956" s="143"/>
      <c r="N956" s="144"/>
      <c r="O956" s="141"/>
      <c r="P956" s="145"/>
      <c r="Q956" s="141"/>
      <c r="R956" s="143"/>
      <c r="S956" s="141"/>
      <c r="T956" s="141"/>
      <c r="U956" s="141"/>
    </row>
    <row r="957" ht="12.75" customHeight="1">
      <c r="A957" s="141"/>
      <c r="B957" s="141"/>
      <c r="C957" s="141"/>
      <c r="D957" s="141"/>
      <c r="E957" s="142"/>
      <c r="F957" s="141"/>
      <c r="G957" s="141"/>
      <c r="H957" s="141"/>
      <c r="I957" s="141"/>
      <c r="J957" s="141"/>
      <c r="K957" s="141"/>
      <c r="L957" s="141"/>
      <c r="M957" s="143"/>
      <c r="N957" s="144"/>
      <c r="O957" s="141"/>
      <c r="P957" s="145"/>
      <c r="Q957" s="141"/>
      <c r="R957" s="143"/>
      <c r="S957" s="141"/>
      <c r="T957" s="141"/>
      <c r="U957" s="141"/>
    </row>
    <row r="958" ht="12.75" customHeight="1">
      <c r="A958" s="141"/>
      <c r="B958" s="141"/>
      <c r="C958" s="141"/>
      <c r="D958" s="141"/>
      <c r="E958" s="142"/>
      <c r="F958" s="141"/>
      <c r="G958" s="141"/>
      <c r="H958" s="141"/>
      <c r="I958" s="141"/>
      <c r="J958" s="141"/>
      <c r="K958" s="141"/>
      <c r="L958" s="141"/>
      <c r="M958" s="143"/>
      <c r="N958" s="144"/>
      <c r="O958" s="141"/>
      <c r="P958" s="145"/>
      <c r="Q958" s="141"/>
      <c r="R958" s="143"/>
      <c r="S958" s="141"/>
      <c r="T958" s="141"/>
      <c r="U958" s="141"/>
    </row>
    <row r="959" ht="12.75" customHeight="1">
      <c r="A959" s="141"/>
      <c r="B959" s="141"/>
      <c r="C959" s="141"/>
      <c r="D959" s="141"/>
      <c r="E959" s="142"/>
      <c r="F959" s="141"/>
      <c r="G959" s="141"/>
      <c r="H959" s="141"/>
      <c r="I959" s="141"/>
      <c r="J959" s="141"/>
      <c r="K959" s="141"/>
      <c r="L959" s="141"/>
      <c r="M959" s="143"/>
      <c r="N959" s="144"/>
      <c r="O959" s="141"/>
      <c r="P959" s="145"/>
      <c r="Q959" s="141"/>
      <c r="R959" s="143"/>
      <c r="S959" s="141"/>
      <c r="T959" s="141"/>
      <c r="U959" s="141"/>
    </row>
    <row r="960" ht="12.75" customHeight="1">
      <c r="A960" s="141"/>
      <c r="B960" s="141"/>
      <c r="C960" s="141"/>
      <c r="D960" s="141"/>
      <c r="E960" s="142"/>
      <c r="F960" s="141"/>
      <c r="G960" s="141"/>
      <c r="H960" s="141"/>
      <c r="I960" s="141"/>
      <c r="J960" s="141"/>
      <c r="K960" s="141"/>
      <c r="L960" s="141"/>
      <c r="M960" s="143"/>
      <c r="N960" s="144"/>
      <c r="O960" s="141"/>
      <c r="P960" s="145"/>
      <c r="Q960" s="141"/>
      <c r="R960" s="143"/>
      <c r="S960" s="141"/>
      <c r="T960" s="141"/>
      <c r="U960" s="141"/>
    </row>
    <row r="961" ht="12.75" customHeight="1">
      <c r="A961" s="141"/>
      <c r="B961" s="141"/>
      <c r="C961" s="141"/>
      <c r="D961" s="141"/>
      <c r="E961" s="142"/>
      <c r="F961" s="141"/>
      <c r="G961" s="141"/>
      <c r="H961" s="141"/>
      <c r="I961" s="141"/>
      <c r="J961" s="141"/>
      <c r="K961" s="141"/>
      <c r="L961" s="141"/>
      <c r="M961" s="143"/>
      <c r="N961" s="144"/>
      <c r="O961" s="141"/>
      <c r="P961" s="145"/>
      <c r="Q961" s="141"/>
      <c r="R961" s="143"/>
      <c r="S961" s="141"/>
      <c r="T961" s="141"/>
      <c r="U961" s="141"/>
    </row>
    <row r="962" ht="12.75" customHeight="1">
      <c r="A962" s="141"/>
      <c r="B962" s="141"/>
      <c r="C962" s="141"/>
      <c r="D962" s="141"/>
      <c r="E962" s="142"/>
      <c r="F962" s="141"/>
      <c r="G962" s="141"/>
      <c r="H962" s="141"/>
      <c r="I962" s="141"/>
      <c r="J962" s="141"/>
      <c r="K962" s="141"/>
      <c r="L962" s="141"/>
      <c r="M962" s="143"/>
      <c r="N962" s="144"/>
      <c r="O962" s="141"/>
      <c r="P962" s="145"/>
      <c r="Q962" s="141"/>
      <c r="R962" s="143"/>
      <c r="S962" s="141"/>
      <c r="T962" s="141"/>
      <c r="U962" s="141"/>
    </row>
    <row r="963" ht="12.75" customHeight="1">
      <c r="A963" s="141"/>
      <c r="B963" s="141"/>
      <c r="C963" s="141"/>
      <c r="D963" s="141"/>
      <c r="E963" s="142"/>
      <c r="F963" s="141"/>
      <c r="G963" s="141"/>
      <c r="H963" s="141"/>
      <c r="I963" s="141"/>
      <c r="J963" s="141"/>
      <c r="K963" s="141"/>
      <c r="L963" s="141"/>
      <c r="M963" s="143"/>
      <c r="N963" s="144"/>
      <c r="O963" s="141"/>
      <c r="P963" s="145"/>
      <c r="Q963" s="141"/>
      <c r="R963" s="143"/>
      <c r="S963" s="141"/>
      <c r="T963" s="141"/>
      <c r="U963" s="141"/>
    </row>
    <row r="964" ht="12.75" customHeight="1">
      <c r="A964" s="141"/>
      <c r="B964" s="141"/>
      <c r="C964" s="141"/>
      <c r="D964" s="141"/>
      <c r="E964" s="142"/>
      <c r="F964" s="141"/>
      <c r="G964" s="141"/>
      <c r="H964" s="141"/>
      <c r="I964" s="141"/>
      <c r="J964" s="141"/>
      <c r="K964" s="141"/>
      <c r="L964" s="141"/>
      <c r="M964" s="143"/>
      <c r="N964" s="144"/>
      <c r="O964" s="141"/>
      <c r="P964" s="145"/>
      <c r="Q964" s="141"/>
      <c r="R964" s="143"/>
      <c r="S964" s="141"/>
      <c r="T964" s="141"/>
      <c r="U964" s="141"/>
    </row>
    <row r="965" ht="12.75" customHeight="1">
      <c r="A965" s="141"/>
      <c r="B965" s="141"/>
      <c r="C965" s="141"/>
      <c r="D965" s="141"/>
      <c r="E965" s="142"/>
      <c r="F965" s="141"/>
      <c r="G965" s="141"/>
      <c r="H965" s="141"/>
      <c r="I965" s="141"/>
      <c r="J965" s="141"/>
      <c r="K965" s="141"/>
      <c r="L965" s="141"/>
      <c r="M965" s="143"/>
      <c r="N965" s="144"/>
      <c r="O965" s="141"/>
      <c r="P965" s="145"/>
      <c r="Q965" s="141"/>
      <c r="R965" s="143"/>
      <c r="S965" s="141"/>
      <c r="T965" s="141"/>
      <c r="U965" s="141"/>
    </row>
    <row r="966" ht="12.75" customHeight="1">
      <c r="A966" s="141"/>
      <c r="B966" s="141"/>
      <c r="C966" s="141"/>
      <c r="D966" s="141"/>
      <c r="E966" s="142"/>
      <c r="F966" s="141"/>
      <c r="G966" s="141"/>
      <c r="H966" s="141"/>
      <c r="I966" s="141"/>
      <c r="J966" s="141"/>
      <c r="K966" s="141"/>
      <c r="L966" s="141"/>
      <c r="M966" s="143"/>
      <c r="N966" s="144"/>
      <c r="O966" s="141"/>
      <c r="P966" s="145"/>
      <c r="Q966" s="141"/>
      <c r="R966" s="143"/>
      <c r="S966" s="141"/>
      <c r="T966" s="141"/>
      <c r="U966" s="141"/>
    </row>
    <row r="967" ht="12.75" customHeight="1">
      <c r="A967" s="141"/>
      <c r="B967" s="141"/>
      <c r="C967" s="141"/>
      <c r="D967" s="141"/>
      <c r="E967" s="142"/>
      <c r="F967" s="141"/>
      <c r="G967" s="141"/>
      <c r="H967" s="141"/>
      <c r="I967" s="141"/>
      <c r="J967" s="141"/>
      <c r="K967" s="141"/>
      <c r="L967" s="141"/>
      <c r="M967" s="143"/>
      <c r="N967" s="144"/>
      <c r="O967" s="141"/>
      <c r="P967" s="145"/>
      <c r="Q967" s="141"/>
      <c r="R967" s="143"/>
      <c r="S967" s="141"/>
      <c r="T967" s="141"/>
      <c r="U967" s="141"/>
    </row>
    <row r="968" ht="12.75" customHeight="1">
      <c r="A968" s="141"/>
      <c r="B968" s="141"/>
      <c r="C968" s="141"/>
      <c r="D968" s="141"/>
      <c r="E968" s="142"/>
      <c r="F968" s="141"/>
      <c r="G968" s="141"/>
      <c r="H968" s="141"/>
      <c r="I968" s="141"/>
      <c r="J968" s="141"/>
      <c r="K968" s="141"/>
      <c r="L968" s="141"/>
      <c r="M968" s="143"/>
      <c r="N968" s="144"/>
      <c r="O968" s="141"/>
      <c r="P968" s="145"/>
      <c r="Q968" s="141"/>
      <c r="R968" s="143"/>
      <c r="S968" s="141"/>
      <c r="T968" s="141"/>
      <c r="U968" s="141"/>
    </row>
    <row r="969" ht="12.75" customHeight="1">
      <c r="A969" s="141"/>
      <c r="B969" s="141"/>
      <c r="C969" s="141"/>
      <c r="D969" s="141"/>
      <c r="E969" s="142"/>
      <c r="F969" s="141"/>
      <c r="G969" s="141"/>
      <c r="H969" s="141"/>
      <c r="I969" s="141"/>
      <c r="J969" s="141"/>
      <c r="K969" s="141"/>
      <c r="L969" s="141"/>
      <c r="M969" s="143"/>
      <c r="N969" s="144"/>
      <c r="O969" s="141"/>
      <c r="P969" s="145"/>
      <c r="Q969" s="141"/>
      <c r="R969" s="143"/>
      <c r="S969" s="141"/>
      <c r="T969" s="141"/>
      <c r="U969" s="141"/>
    </row>
    <row r="970" ht="12.75" customHeight="1">
      <c r="A970" s="141"/>
      <c r="B970" s="141"/>
      <c r="C970" s="141"/>
      <c r="D970" s="141"/>
      <c r="E970" s="142"/>
      <c r="F970" s="141"/>
      <c r="G970" s="141"/>
      <c r="H970" s="141"/>
      <c r="I970" s="141"/>
      <c r="J970" s="141"/>
      <c r="K970" s="141"/>
      <c r="L970" s="141"/>
      <c r="M970" s="143"/>
      <c r="N970" s="144"/>
      <c r="O970" s="141"/>
      <c r="P970" s="145"/>
      <c r="Q970" s="141"/>
      <c r="R970" s="143"/>
      <c r="S970" s="141"/>
      <c r="T970" s="141"/>
      <c r="U970" s="141"/>
    </row>
    <row r="971" ht="12.75" customHeight="1">
      <c r="A971" s="141"/>
      <c r="B971" s="141"/>
      <c r="C971" s="141"/>
      <c r="D971" s="141"/>
      <c r="E971" s="142"/>
      <c r="F971" s="141"/>
      <c r="G971" s="141"/>
      <c r="H971" s="141"/>
      <c r="I971" s="141"/>
      <c r="J971" s="141"/>
      <c r="K971" s="141"/>
      <c r="L971" s="141"/>
      <c r="M971" s="143"/>
      <c r="N971" s="144"/>
      <c r="O971" s="141"/>
      <c r="P971" s="145"/>
      <c r="Q971" s="141"/>
      <c r="R971" s="143"/>
      <c r="S971" s="141"/>
      <c r="T971" s="141"/>
      <c r="U971" s="141"/>
    </row>
    <row r="972" ht="12.75" customHeight="1">
      <c r="A972" s="141"/>
      <c r="B972" s="141"/>
      <c r="C972" s="141"/>
      <c r="D972" s="141"/>
      <c r="E972" s="142"/>
      <c r="F972" s="141"/>
      <c r="G972" s="141"/>
      <c r="H972" s="141"/>
      <c r="I972" s="141"/>
      <c r="J972" s="141"/>
      <c r="K972" s="141"/>
      <c r="L972" s="141"/>
      <c r="M972" s="143"/>
      <c r="N972" s="144"/>
      <c r="O972" s="141"/>
      <c r="P972" s="145"/>
      <c r="Q972" s="141"/>
      <c r="R972" s="143"/>
      <c r="S972" s="141"/>
      <c r="T972" s="141"/>
      <c r="U972" s="141"/>
    </row>
    <row r="973" ht="12.75" customHeight="1">
      <c r="A973" s="141"/>
      <c r="B973" s="141"/>
      <c r="C973" s="141"/>
      <c r="D973" s="141"/>
      <c r="E973" s="142"/>
      <c r="F973" s="141"/>
      <c r="G973" s="141"/>
      <c r="H973" s="141"/>
      <c r="I973" s="141"/>
      <c r="J973" s="141"/>
      <c r="K973" s="141"/>
      <c r="L973" s="141"/>
      <c r="M973" s="143"/>
      <c r="N973" s="144"/>
      <c r="O973" s="141"/>
      <c r="P973" s="145"/>
      <c r="Q973" s="141"/>
      <c r="R973" s="143"/>
      <c r="S973" s="141"/>
      <c r="T973" s="141"/>
      <c r="U973" s="141"/>
    </row>
    <row r="974" ht="12.75" customHeight="1">
      <c r="A974" s="141"/>
      <c r="B974" s="141"/>
      <c r="C974" s="141"/>
      <c r="D974" s="141"/>
      <c r="E974" s="142"/>
      <c r="F974" s="141"/>
      <c r="G974" s="141"/>
      <c r="H974" s="141"/>
      <c r="I974" s="141"/>
      <c r="J974" s="141"/>
      <c r="K974" s="141"/>
      <c r="L974" s="141"/>
      <c r="M974" s="143"/>
      <c r="N974" s="144"/>
      <c r="O974" s="141"/>
      <c r="P974" s="145"/>
      <c r="Q974" s="141"/>
      <c r="R974" s="143"/>
      <c r="S974" s="141"/>
      <c r="T974" s="141"/>
      <c r="U974" s="141"/>
    </row>
    <row r="975" ht="12.75" customHeight="1">
      <c r="A975" s="141"/>
      <c r="B975" s="141"/>
      <c r="C975" s="141"/>
      <c r="D975" s="141"/>
      <c r="E975" s="142"/>
      <c r="F975" s="141"/>
      <c r="G975" s="141"/>
      <c r="H975" s="141"/>
      <c r="I975" s="141"/>
      <c r="J975" s="141"/>
      <c r="K975" s="141"/>
      <c r="L975" s="141"/>
      <c r="M975" s="143"/>
      <c r="N975" s="144"/>
      <c r="O975" s="141"/>
      <c r="P975" s="145"/>
      <c r="Q975" s="141"/>
      <c r="R975" s="143"/>
      <c r="S975" s="141"/>
      <c r="T975" s="141"/>
      <c r="U975" s="141"/>
    </row>
    <row r="976" ht="12.75" customHeight="1">
      <c r="A976" s="141"/>
      <c r="B976" s="141"/>
      <c r="C976" s="141"/>
      <c r="D976" s="141"/>
      <c r="E976" s="142"/>
      <c r="F976" s="141"/>
      <c r="G976" s="141"/>
      <c r="H976" s="141"/>
      <c r="I976" s="141"/>
      <c r="J976" s="141"/>
      <c r="K976" s="141"/>
      <c r="L976" s="141"/>
      <c r="M976" s="143"/>
      <c r="N976" s="144"/>
      <c r="O976" s="141"/>
      <c r="P976" s="145"/>
      <c r="Q976" s="141"/>
      <c r="R976" s="143"/>
      <c r="S976" s="141"/>
      <c r="T976" s="141"/>
      <c r="U976" s="141"/>
    </row>
    <row r="977" ht="12.75" customHeight="1">
      <c r="A977" s="141"/>
      <c r="B977" s="141"/>
      <c r="C977" s="141"/>
      <c r="D977" s="141"/>
      <c r="E977" s="142"/>
      <c r="F977" s="141"/>
      <c r="G977" s="141"/>
      <c r="H977" s="141"/>
      <c r="I977" s="141"/>
      <c r="J977" s="141"/>
      <c r="K977" s="141"/>
      <c r="L977" s="141"/>
      <c r="M977" s="143"/>
      <c r="N977" s="144"/>
      <c r="O977" s="141"/>
      <c r="P977" s="145"/>
      <c r="Q977" s="141"/>
      <c r="R977" s="143"/>
      <c r="S977" s="141"/>
      <c r="T977" s="141"/>
      <c r="U977" s="141"/>
    </row>
    <row r="978" ht="12.75" customHeight="1">
      <c r="A978" s="141"/>
      <c r="B978" s="141"/>
      <c r="C978" s="141"/>
      <c r="D978" s="141"/>
      <c r="E978" s="142"/>
      <c r="F978" s="141"/>
      <c r="G978" s="141"/>
      <c r="H978" s="141"/>
      <c r="I978" s="141"/>
      <c r="J978" s="141"/>
      <c r="K978" s="141"/>
      <c r="L978" s="141"/>
      <c r="M978" s="143"/>
      <c r="N978" s="144"/>
      <c r="O978" s="141"/>
      <c r="P978" s="145"/>
      <c r="Q978" s="141"/>
      <c r="R978" s="143"/>
      <c r="S978" s="141"/>
      <c r="T978" s="141"/>
      <c r="U978" s="141"/>
    </row>
    <row r="979" ht="12.75" customHeight="1">
      <c r="A979" s="141"/>
      <c r="B979" s="141"/>
      <c r="C979" s="141"/>
      <c r="D979" s="141"/>
      <c r="E979" s="142"/>
      <c r="F979" s="141"/>
      <c r="G979" s="141"/>
      <c r="H979" s="141"/>
      <c r="I979" s="141"/>
      <c r="J979" s="141"/>
      <c r="K979" s="141"/>
      <c r="L979" s="141"/>
      <c r="M979" s="143"/>
      <c r="N979" s="144"/>
      <c r="O979" s="141"/>
      <c r="P979" s="145"/>
      <c r="Q979" s="141"/>
      <c r="R979" s="143"/>
      <c r="S979" s="141"/>
      <c r="T979" s="141"/>
      <c r="U979" s="141"/>
    </row>
    <row r="980" ht="12.75" customHeight="1">
      <c r="A980" s="141"/>
      <c r="B980" s="141"/>
      <c r="C980" s="141"/>
      <c r="D980" s="141"/>
      <c r="E980" s="142"/>
      <c r="F980" s="141"/>
      <c r="G980" s="141"/>
      <c r="H980" s="141"/>
      <c r="I980" s="141"/>
      <c r="J980" s="141"/>
      <c r="K980" s="141"/>
      <c r="L980" s="141"/>
      <c r="M980" s="143"/>
      <c r="N980" s="144"/>
      <c r="O980" s="141"/>
      <c r="P980" s="145"/>
      <c r="Q980" s="141"/>
      <c r="R980" s="143"/>
      <c r="S980" s="141"/>
      <c r="T980" s="141"/>
      <c r="U980" s="141"/>
    </row>
    <row r="981" ht="12.75" customHeight="1">
      <c r="A981" s="141"/>
      <c r="B981" s="141"/>
      <c r="C981" s="141"/>
      <c r="D981" s="141"/>
      <c r="E981" s="142"/>
      <c r="F981" s="141"/>
      <c r="G981" s="141"/>
      <c r="H981" s="141"/>
      <c r="I981" s="141"/>
      <c r="J981" s="141"/>
      <c r="K981" s="141"/>
      <c r="L981" s="141"/>
      <c r="M981" s="143"/>
      <c r="N981" s="144"/>
      <c r="O981" s="141"/>
      <c r="P981" s="145"/>
      <c r="Q981" s="141"/>
      <c r="R981" s="143"/>
      <c r="S981" s="141"/>
      <c r="T981" s="141"/>
      <c r="U981" s="141"/>
    </row>
    <row r="982" ht="12.75" customHeight="1">
      <c r="A982" s="141"/>
      <c r="B982" s="141"/>
      <c r="C982" s="141"/>
      <c r="D982" s="141"/>
      <c r="E982" s="142"/>
      <c r="F982" s="141"/>
      <c r="G982" s="141"/>
      <c r="H982" s="141"/>
      <c r="I982" s="141"/>
      <c r="J982" s="141"/>
      <c r="K982" s="141"/>
      <c r="L982" s="141"/>
      <c r="M982" s="143"/>
      <c r="N982" s="144"/>
      <c r="O982" s="141"/>
      <c r="P982" s="145"/>
      <c r="Q982" s="141"/>
      <c r="R982" s="143"/>
      <c r="S982" s="141"/>
      <c r="T982" s="141"/>
      <c r="U982" s="141"/>
    </row>
    <row r="983" ht="12.75" customHeight="1">
      <c r="A983" s="141"/>
      <c r="B983" s="141"/>
      <c r="C983" s="141"/>
      <c r="D983" s="141"/>
      <c r="E983" s="142"/>
      <c r="F983" s="141"/>
      <c r="G983" s="141"/>
      <c r="H983" s="141"/>
      <c r="I983" s="141"/>
      <c r="J983" s="141"/>
      <c r="K983" s="141"/>
      <c r="L983" s="141"/>
      <c r="M983" s="143"/>
      <c r="N983" s="144"/>
      <c r="O983" s="141"/>
      <c r="P983" s="145"/>
      <c r="Q983" s="141"/>
      <c r="R983" s="143"/>
      <c r="S983" s="141"/>
      <c r="T983" s="141"/>
      <c r="U983" s="141"/>
    </row>
    <row r="984" ht="12.75" customHeight="1">
      <c r="A984" s="141"/>
      <c r="B984" s="141"/>
      <c r="C984" s="141"/>
      <c r="D984" s="141"/>
      <c r="E984" s="142"/>
      <c r="F984" s="141"/>
      <c r="G984" s="141"/>
      <c r="H984" s="141"/>
      <c r="I984" s="141"/>
      <c r="J984" s="141"/>
      <c r="K984" s="141"/>
      <c r="L984" s="141"/>
      <c r="M984" s="143"/>
      <c r="N984" s="144"/>
      <c r="O984" s="141"/>
      <c r="P984" s="145"/>
      <c r="Q984" s="141"/>
      <c r="R984" s="143"/>
      <c r="S984" s="141"/>
      <c r="T984" s="141"/>
      <c r="U984" s="141"/>
    </row>
    <row r="985" ht="12.75" customHeight="1">
      <c r="A985" s="141"/>
      <c r="B985" s="141"/>
      <c r="C985" s="141"/>
      <c r="D985" s="141"/>
      <c r="E985" s="142"/>
      <c r="F985" s="141"/>
      <c r="G985" s="141"/>
      <c r="H985" s="141"/>
      <c r="I985" s="141"/>
      <c r="J985" s="141"/>
      <c r="K985" s="141"/>
      <c r="L985" s="141"/>
      <c r="M985" s="143"/>
      <c r="N985" s="144"/>
      <c r="O985" s="141"/>
      <c r="P985" s="145"/>
      <c r="Q985" s="141"/>
      <c r="R985" s="143"/>
      <c r="S985" s="141"/>
      <c r="T985" s="141"/>
      <c r="U985" s="141"/>
    </row>
    <row r="986" ht="12.75" customHeight="1">
      <c r="A986" s="141"/>
      <c r="B986" s="141"/>
      <c r="C986" s="141"/>
      <c r="D986" s="141"/>
      <c r="E986" s="142"/>
      <c r="F986" s="141"/>
      <c r="G986" s="141"/>
      <c r="H986" s="141"/>
      <c r="I986" s="141"/>
      <c r="J986" s="141"/>
      <c r="K986" s="141"/>
      <c r="L986" s="141"/>
      <c r="M986" s="143"/>
      <c r="N986" s="144"/>
      <c r="O986" s="141"/>
      <c r="P986" s="145"/>
      <c r="Q986" s="141"/>
      <c r="R986" s="143"/>
      <c r="S986" s="141"/>
      <c r="T986" s="141"/>
      <c r="U986" s="141"/>
    </row>
    <row r="987" ht="12.75" customHeight="1">
      <c r="A987" s="141"/>
      <c r="B987" s="141"/>
      <c r="C987" s="141"/>
      <c r="D987" s="141"/>
      <c r="E987" s="142"/>
      <c r="F987" s="141"/>
      <c r="G987" s="141"/>
      <c r="H987" s="141"/>
      <c r="I987" s="141"/>
      <c r="J987" s="141"/>
      <c r="K987" s="141"/>
      <c r="L987" s="141"/>
      <c r="M987" s="143"/>
      <c r="N987" s="144"/>
      <c r="O987" s="141"/>
      <c r="P987" s="145"/>
      <c r="Q987" s="141"/>
      <c r="R987" s="143"/>
      <c r="S987" s="141"/>
      <c r="T987" s="141"/>
      <c r="U987" s="141"/>
    </row>
    <row r="988" ht="12.75" customHeight="1">
      <c r="A988" s="141"/>
      <c r="B988" s="141"/>
      <c r="C988" s="141"/>
      <c r="D988" s="141"/>
      <c r="E988" s="142"/>
      <c r="F988" s="141"/>
      <c r="G988" s="141"/>
      <c r="H988" s="141"/>
      <c r="I988" s="141"/>
      <c r="J988" s="141"/>
      <c r="K988" s="141"/>
      <c r="L988" s="141"/>
      <c r="M988" s="143"/>
      <c r="N988" s="144"/>
      <c r="O988" s="141"/>
      <c r="P988" s="145"/>
      <c r="Q988" s="141"/>
      <c r="R988" s="143"/>
      <c r="S988" s="141"/>
      <c r="T988" s="141"/>
      <c r="U988" s="141"/>
    </row>
    <row r="989" ht="12.75" customHeight="1">
      <c r="A989" s="141"/>
      <c r="B989" s="141"/>
      <c r="C989" s="141"/>
      <c r="D989" s="141"/>
      <c r="E989" s="142"/>
      <c r="F989" s="141"/>
      <c r="G989" s="141"/>
      <c r="H989" s="141"/>
      <c r="I989" s="141"/>
      <c r="J989" s="141"/>
      <c r="K989" s="141"/>
      <c r="L989" s="141"/>
      <c r="M989" s="143"/>
      <c r="N989" s="144"/>
      <c r="O989" s="141"/>
      <c r="P989" s="145"/>
      <c r="Q989" s="141"/>
      <c r="R989" s="143"/>
      <c r="S989" s="141"/>
      <c r="T989" s="141"/>
      <c r="U989" s="141"/>
    </row>
    <row r="990" ht="12.75" customHeight="1">
      <c r="A990" s="141"/>
      <c r="B990" s="141"/>
      <c r="C990" s="141"/>
      <c r="D990" s="141"/>
      <c r="E990" s="142"/>
      <c r="F990" s="141"/>
      <c r="G990" s="141"/>
      <c r="H990" s="141"/>
      <c r="I990" s="141"/>
      <c r="J990" s="141"/>
      <c r="K990" s="141"/>
      <c r="L990" s="141"/>
      <c r="M990" s="143"/>
      <c r="N990" s="144"/>
      <c r="O990" s="141"/>
      <c r="P990" s="145"/>
      <c r="Q990" s="141"/>
      <c r="R990" s="143"/>
      <c r="S990" s="141"/>
      <c r="T990" s="141"/>
      <c r="U990" s="141"/>
    </row>
    <row r="991" ht="12.75" customHeight="1">
      <c r="A991" s="141"/>
      <c r="B991" s="141"/>
      <c r="C991" s="141"/>
      <c r="D991" s="141"/>
      <c r="E991" s="142"/>
      <c r="F991" s="141"/>
      <c r="G991" s="141"/>
      <c r="H991" s="141"/>
      <c r="I991" s="141"/>
      <c r="J991" s="141"/>
      <c r="K991" s="141"/>
      <c r="L991" s="141"/>
      <c r="M991" s="143"/>
      <c r="N991" s="144"/>
      <c r="O991" s="141"/>
      <c r="P991" s="145"/>
      <c r="Q991" s="141"/>
      <c r="R991" s="143"/>
      <c r="S991" s="141"/>
      <c r="T991" s="141"/>
      <c r="U991" s="141"/>
    </row>
    <row r="992" ht="12.75" customHeight="1">
      <c r="A992" s="141"/>
      <c r="B992" s="141"/>
      <c r="C992" s="141"/>
      <c r="D992" s="141"/>
      <c r="E992" s="142"/>
      <c r="F992" s="141"/>
      <c r="G992" s="141"/>
      <c r="H992" s="141"/>
      <c r="I992" s="141"/>
      <c r="J992" s="141"/>
      <c r="K992" s="141"/>
      <c r="L992" s="141"/>
      <c r="M992" s="143"/>
      <c r="N992" s="144"/>
      <c r="O992" s="141"/>
      <c r="P992" s="145"/>
      <c r="Q992" s="141"/>
      <c r="R992" s="143"/>
      <c r="S992" s="141"/>
      <c r="T992" s="141"/>
      <c r="U992" s="141"/>
    </row>
    <row r="993" ht="12.75" customHeight="1">
      <c r="A993" s="141"/>
      <c r="B993" s="141"/>
      <c r="C993" s="141"/>
      <c r="D993" s="141"/>
      <c r="E993" s="142"/>
      <c r="F993" s="141"/>
      <c r="G993" s="141"/>
      <c r="H993" s="141"/>
      <c r="I993" s="141"/>
      <c r="J993" s="141"/>
      <c r="K993" s="141"/>
      <c r="L993" s="141"/>
      <c r="M993" s="143"/>
      <c r="N993" s="144"/>
      <c r="O993" s="141"/>
      <c r="P993" s="145"/>
      <c r="Q993" s="141"/>
      <c r="R993" s="143"/>
      <c r="S993" s="141"/>
      <c r="T993" s="141"/>
      <c r="U993" s="141"/>
    </row>
    <row r="994" ht="12.75" customHeight="1">
      <c r="A994" s="141"/>
      <c r="B994" s="141"/>
      <c r="C994" s="141"/>
      <c r="D994" s="141"/>
      <c r="E994" s="142"/>
      <c r="F994" s="141"/>
      <c r="G994" s="141"/>
      <c r="H994" s="141"/>
      <c r="I994" s="141"/>
      <c r="J994" s="141"/>
      <c r="K994" s="141"/>
      <c r="L994" s="141"/>
      <c r="M994" s="143"/>
      <c r="N994" s="144"/>
      <c r="O994" s="141"/>
      <c r="P994" s="145"/>
      <c r="Q994" s="141"/>
      <c r="R994" s="143"/>
      <c r="S994" s="141"/>
      <c r="T994" s="141"/>
      <c r="U994" s="141"/>
    </row>
    <row r="995" ht="12.75" customHeight="1">
      <c r="A995" s="141"/>
      <c r="B995" s="141"/>
      <c r="C995" s="141"/>
      <c r="D995" s="141"/>
      <c r="E995" s="142"/>
      <c r="F995" s="141"/>
      <c r="G995" s="141"/>
      <c r="H995" s="141"/>
      <c r="I995" s="141"/>
      <c r="J995" s="141"/>
      <c r="K995" s="141"/>
      <c r="L995" s="141"/>
      <c r="M995" s="143"/>
      <c r="N995" s="144"/>
      <c r="O995" s="141"/>
      <c r="P995" s="145"/>
      <c r="Q995" s="141"/>
      <c r="R995" s="143"/>
      <c r="S995" s="141"/>
      <c r="T995" s="141"/>
      <c r="U995" s="141"/>
    </row>
  </sheetData>
  <autoFilter ref="$A$8:$U$44"/>
  <customSheetViews>
    <customSheetView guid="{26A989FC-EB12-4444-8803-01DE189F0FBB}" filter="1" showAutoFilter="1">
      <autoFilter ref="$A$9:$U$24"/>
    </customSheetView>
    <customSheetView guid="{896E7A35-1C8E-49E4-9575-9ECB0BCF1BF3}" filter="1" showAutoFilter="1">
      <autoFilter ref="$A$9:$U$24"/>
    </customSheetView>
    <customSheetView guid="{04FE2D91-27C4-4107-96AF-052D02976D5B}" filter="1" showAutoFilter="1">
      <autoFilter ref="$A$9:$U$43"/>
    </customSheetView>
  </customSheetViews>
  <mergeCells count="3">
    <mergeCell ref="A1:R3"/>
    <mergeCell ref="A8:N8"/>
    <mergeCell ref="P8:U8"/>
  </mergeCells>
  <conditionalFormatting sqref="S1:T3 S9:T9 S7:T7">
    <cfRule type="cellIs" dxfId="0" priority="1" stopIfTrue="1" operator="equal">
      <formula>"1: Cumple Parcialmente"</formula>
    </cfRule>
  </conditionalFormatting>
  <conditionalFormatting sqref="U1:U3 U9 U7">
    <cfRule type="cellIs" dxfId="1" priority="2" stopIfTrue="1" operator="equal">
      <formula>"ABIERTA"</formula>
    </cfRule>
  </conditionalFormatting>
  <conditionalFormatting sqref="U1:U3 U9 U7">
    <cfRule type="cellIs" dxfId="2" priority="3" stopIfTrue="1" operator="equal">
      <formula>"CERRADA"</formula>
    </cfRule>
  </conditionalFormatting>
  <conditionalFormatting sqref="S1:T3 S9:T9 S7:T7">
    <cfRule type="cellIs" dxfId="2" priority="4" stopIfTrue="1" operator="equal">
      <formula>"2: Cumple "</formula>
    </cfRule>
  </conditionalFormatting>
  <conditionalFormatting sqref="S1:T3 S9:T9 S7:T7">
    <cfRule type="cellIs" dxfId="1" priority="5" stopIfTrue="1" operator="equal">
      <formula>"0: No cumple"</formula>
    </cfRule>
  </conditionalFormatting>
  <conditionalFormatting sqref="S4:T5">
    <cfRule type="cellIs" dxfId="0" priority="6" stopIfTrue="1" operator="equal">
      <formula>"1: Cumple Parcialmente"</formula>
    </cfRule>
  </conditionalFormatting>
  <conditionalFormatting sqref="U4:U5">
    <cfRule type="cellIs" dxfId="1" priority="7" stopIfTrue="1" operator="equal">
      <formula>"ABIERTA"</formula>
    </cfRule>
  </conditionalFormatting>
  <conditionalFormatting sqref="U4:U5">
    <cfRule type="cellIs" dxfId="2" priority="8" stopIfTrue="1" operator="equal">
      <formula>"CERRADA"</formula>
    </cfRule>
  </conditionalFormatting>
  <conditionalFormatting sqref="S4:T5">
    <cfRule type="cellIs" dxfId="2" priority="9" stopIfTrue="1" operator="equal">
      <formula>"2: Cumple "</formula>
    </cfRule>
  </conditionalFormatting>
  <conditionalFormatting sqref="S4:T5">
    <cfRule type="cellIs" dxfId="1" priority="10" stopIfTrue="1" operator="equal">
      <formula>"0: No cumple"</formula>
    </cfRule>
  </conditionalFormatting>
  <conditionalFormatting sqref="D5">
    <cfRule type="cellIs" dxfId="2" priority="11" operator="equal">
      <formula>$B$5</formula>
    </cfRule>
  </conditionalFormatting>
  <conditionalFormatting sqref="D5">
    <cfRule type="cellIs" dxfId="1" priority="12" operator="equal">
      <formula>0</formula>
    </cfRule>
  </conditionalFormatting>
  <conditionalFormatting sqref="F5">
    <cfRule type="cellIs" dxfId="2" priority="13" operator="equal">
      <formula>0</formula>
    </cfRule>
  </conditionalFormatting>
  <conditionalFormatting sqref="F5">
    <cfRule type="cellIs" dxfId="1" priority="14" operator="equal">
      <formula>$B$5</formula>
    </cfRule>
  </conditionalFormatting>
  <conditionalFormatting sqref="S6:T6">
    <cfRule type="cellIs" dxfId="0" priority="15" stopIfTrue="1" operator="equal">
      <formula>"1: Cumple Parcialmente"</formula>
    </cfRule>
  </conditionalFormatting>
  <conditionalFormatting sqref="U6">
    <cfRule type="cellIs" dxfId="1" priority="16" stopIfTrue="1" operator="equal">
      <formula>"ABIERTA"</formula>
    </cfRule>
  </conditionalFormatting>
  <conditionalFormatting sqref="U6">
    <cfRule type="cellIs" dxfId="2" priority="17" stopIfTrue="1" operator="equal">
      <formula>"CERRADA"</formula>
    </cfRule>
  </conditionalFormatting>
  <conditionalFormatting sqref="S6:T6">
    <cfRule type="cellIs" dxfId="2" priority="18" stopIfTrue="1" operator="equal">
      <formula>"2: Cumple "</formula>
    </cfRule>
  </conditionalFormatting>
  <conditionalFormatting sqref="S6:T6">
    <cfRule type="cellIs" dxfId="1" priority="19" stopIfTrue="1" operator="equal">
      <formula>"0: No cumple"</formula>
    </cfRule>
  </conditionalFormatting>
  <conditionalFormatting sqref="D6">
    <cfRule type="cellIs" dxfId="1" priority="20" operator="equal">
      <formula>0</formula>
    </cfRule>
  </conditionalFormatting>
  <conditionalFormatting sqref="F6">
    <cfRule type="cellIs" dxfId="2" priority="21" operator="equal">
      <formula>0</formula>
    </cfRule>
  </conditionalFormatting>
  <dataValidations>
    <dataValidation type="list" allowBlank="1" showErrorMessage="1" sqref="I10:I45">
      <formula1>'DICCIONARIO DE DATOS'!$D$2:$D$4</formula1>
    </dataValidation>
    <dataValidation type="list" allowBlank="1" showErrorMessage="1" sqref="S10:S45">
      <formula1>'DICCIONARIO DE DATOS'!$E$2:$E$3</formula1>
    </dataValidation>
    <dataValidation type="list" allowBlank="1" showErrorMessage="1" sqref="J10:J45">
      <formula1>'DICCIONARIO DE DATOS'!$A$2:$A$10</formula1>
    </dataValidation>
    <dataValidation type="date" allowBlank="1" showErrorMessage="1" sqref="M12:N13 M17:N22 R17:R26 R29 R37 M25:N201 R40:R201">
      <formula1>41640.0</formula1>
      <formula2>55153.0</formula2>
    </dataValidation>
    <dataValidation type="list" allowBlank="1" showErrorMessage="1" sqref="U10:U45">
      <formula1>'DICCIONARIO DE DATOS'!$G$2:$G$5</formula1>
    </dataValidation>
    <dataValidation type="list" allowBlank="1" showErrorMessage="1" sqref="T10:T45">
      <formula1>'DICCIONARIO DE DATOS'!$F$2:$F$3</formula1>
    </dataValidation>
    <dataValidation type="decimal" allowBlank="1" showErrorMessage="1" sqref="B17:B22 B25:B43 B45:B201">
      <formula1>2014.0</formula1>
      <formula2>2050.0</formula2>
    </dataValidation>
    <dataValidation type="list" allowBlank="1" showErrorMessage="1" sqref="E10:E45">
      <formula1>'DICCIONARIO DE DATOS'!$C$2:$C$3</formula1>
    </dataValidation>
    <dataValidation type="list" allowBlank="1" showErrorMessage="1" sqref="K10:K45">
      <formula1>'DICCIONARIO DE DATOS'!$B$2:$B$18</formula1>
    </dataValidation>
  </dataValidations>
  <hyperlinks>
    <hyperlink r:id="rId1" ref="O27"/>
    <hyperlink r:id="rId2" ref="Q31"/>
    <hyperlink r:id="rId3" ref="Q34"/>
    <hyperlink r:id="rId4" ref="Q36"/>
    <hyperlink r:id="rId5" ref="O41"/>
  </hyperlinks>
  <printOptions/>
  <pageMargins bottom="0.75" footer="0.0" header="0.0" left="0.7" right="0.7" top="0.75"/>
  <pageSetup orientation="portrait"/>
  <drawing r:id="rId6"/>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6" width="43.0"/>
    <col customWidth="1" min="7" max="7" width="42.0"/>
    <col customWidth="1" min="8" max="8" width="46.57"/>
    <col customWidth="1" min="9" max="9" width="18.43"/>
    <col customWidth="1" min="10" max="11" width="25.71"/>
    <col customWidth="1" min="12" max="12" width="28.0"/>
    <col customWidth="1" min="13" max="13" width="16.71"/>
    <col customWidth="1" min="14" max="14" width="19.0"/>
    <col customWidth="1" min="15" max="15" width="73.57"/>
    <col customWidth="1" min="16" max="16" width="25.71"/>
    <col customWidth="1" min="17" max="17" width="70.0"/>
    <col customWidth="1" min="18" max="18" width="20.14"/>
    <col customWidth="1" min="19" max="21" width="25.71"/>
  </cols>
  <sheetData>
    <row r="1" ht="18.0" customHeight="1">
      <c r="A1" s="16" t="s">
        <v>90</v>
      </c>
      <c r="B1" s="17"/>
      <c r="C1" s="17"/>
      <c r="D1" s="17"/>
      <c r="E1" s="17"/>
      <c r="F1" s="17"/>
      <c r="G1" s="17"/>
      <c r="H1" s="17"/>
      <c r="I1" s="17"/>
      <c r="J1" s="17"/>
      <c r="K1" s="17"/>
      <c r="L1" s="17"/>
      <c r="M1" s="17"/>
      <c r="N1" s="17"/>
      <c r="O1" s="17"/>
      <c r="P1" s="17"/>
      <c r="Q1" s="17"/>
      <c r="R1" s="17"/>
      <c r="S1" s="18" t="s">
        <v>91</v>
      </c>
      <c r="T1" s="19"/>
      <c r="U1" s="20" t="s">
        <v>92</v>
      </c>
    </row>
    <row r="2" ht="12.75" customHeight="1">
      <c r="A2" s="21"/>
      <c r="S2" s="18" t="s">
        <v>93</v>
      </c>
      <c r="T2" s="19"/>
      <c r="U2" s="20">
        <v>9.0</v>
      </c>
    </row>
    <row r="3" ht="18.0" customHeight="1">
      <c r="A3" s="22"/>
      <c r="B3" s="23"/>
      <c r="C3" s="23"/>
      <c r="D3" s="23"/>
      <c r="E3" s="23"/>
      <c r="F3" s="23"/>
      <c r="G3" s="23"/>
      <c r="H3" s="23"/>
      <c r="I3" s="23"/>
      <c r="J3" s="23"/>
      <c r="K3" s="23"/>
      <c r="L3" s="23"/>
      <c r="M3" s="23"/>
      <c r="N3" s="23"/>
      <c r="O3" s="23"/>
      <c r="P3" s="23"/>
      <c r="Q3" s="23"/>
      <c r="R3" s="23"/>
      <c r="S3" s="24" t="s">
        <v>94</v>
      </c>
      <c r="T3" s="25"/>
      <c r="U3" s="26">
        <v>43028.0</v>
      </c>
    </row>
    <row r="4" ht="65.25" customHeight="1">
      <c r="A4" s="27" t="s">
        <v>1</v>
      </c>
      <c r="B4" s="28" t="s">
        <v>95</v>
      </c>
      <c r="C4" s="28" t="s">
        <v>96</v>
      </c>
      <c r="D4" s="29" t="s">
        <v>97</v>
      </c>
      <c r="E4" s="30" t="s">
        <v>98</v>
      </c>
      <c r="F4" s="31" t="s">
        <v>99</v>
      </c>
      <c r="G4" s="32"/>
      <c r="H4" s="32"/>
      <c r="I4" s="32"/>
      <c r="J4" s="32"/>
      <c r="K4" s="32"/>
      <c r="L4" s="32"/>
      <c r="M4" s="80"/>
      <c r="N4" s="80"/>
      <c r="O4" s="32"/>
      <c r="P4" s="32"/>
      <c r="Q4" s="32"/>
      <c r="R4" s="80"/>
      <c r="S4" s="24"/>
      <c r="T4" s="24"/>
      <c r="U4" s="33"/>
    </row>
    <row r="5" ht="53.25" customHeight="1">
      <c r="A5" s="34" t="s">
        <v>27</v>
      </c>
      <c r="B5" s="35">
        <f>COUNTIF(K9:K1048557,"TIC'S PARA LA GESTIÓN DEL RIESGO")</f>
        <v>15</v>
      </c>
      <c r="C5" s="35">
        <f>COUNTIFS(K9:K1048557,"TIC'S PARA LA GESTIÓN DEL RIESGO",U9:U1048557,"NO INICIADA")</f>
        <v>0</v>
      </c>
      <c r="D5" s="36">
        <f>COUNTIFS(K9:K1048557,"TIC'S PARA LA GESTIÓN DEL RIESGO",U9:U1048557,"CERRADA")</f>
        <v>8</v>
      </c>
      <c r="E5" s="35">
        <f>COUNTIFS(K9:K1048557,"TIC'S PARA LA GESTIÓN DEL RIESGO",U9:U1048557,"ABIERTA EN DESARROLLO")</f>
        <v>7</v>
      </c>
      <c r="F5" s="35">
        <f>COUNTIFS(K9:K1048557,"TIC'S PARA LA GESTIÓN DEL RIESGO",U9:U1048557,"ABIERTA VENCIDA")</f>
        <v>0</v>
      </c>
      <c r="G5" s="32"/>
      <c r="H5" s="32"/>
      <c r="I5" s="32"/>
      <c r="J5" s="32"/>
      <c r="K5" s="32"/>
      <c r="L5" s="32"/>
      <c r="M5" s="80"/>
      <c r="N5" s="80"/>
      <c r="O5" s="32"/>
      <c r="P5" s="32"/>
      <c r="Q5" s="32"/>
      <c r="R5" s="80"/>
      <c r="S5" s="24"/>
      <c r="T5" s="24"/>
      <c r="U5" s="33"/>
    </row>
    <row r="6" ht="18.0" customHeight="1">
      <c r="A6" s="32"/>
      <c r="B6" s="32"/>
      <c r="C6" s="32"/>
      <c r="D6" s="32"/>
      <c r="E6" s="32"/>
      <c r="F6" s="32"/>
      <c r="G6" s="32"/>
      <c r="H6" s="32"/>
      <c r="I6" s="32"/>
      <c r="J6" s="32"/>
      <c r="K6" s="32"/>
      <c r="L6" s="32"/>
      <c r="M6" s="80"/>
      <c r="N6" s="80"/>
      <c r="O6" s="32"/>
      <c r="P6" s="32"/>
      <c r="Q6" s="32"/>
      <c r="R6" s="80"/>
      <c r="S6" s="24"/>
      <c r="T6" s="24"/>
      <c r="U6" s="33"/>
    </row>
    <row r="7" ht="54.0" customHeight="1">
      <c r="A7" s="18" t="s">
        <v>0</v>
      </c>
      <c r="B7" s="10"/>
      <c r="C7" s="10"/>
      <c r="D7" s="10"/>
      <c r="E7" s="10"/>
      <c r="F7" s="10"/>
      <c r="G7" s="10"/>
      <c r="H7" s="10"/>
      <c r="I7" s="10"/>
      <c r="J7" s="10"/>
      <c r="K7" s="10"/>
      <c r="L7" s="10"/>
      <c r="M7" s="10"/>
      <c r="N7" s="11"/>
      <c r="O7" s="37" t="s">
        <v>100</v>
      </c>
      <c r="P7" s="38" t="s">
        <v>101</v>
      </c>
      <c r="Q7" s="10"/>
      <c r="R7" s="10"/>
      <c r="S7" s="10"/>
      <c r="T7" s="10"/>
      <c r="U7" s="11"/>
    </row>
    <row r="8" ht="71.25" customHeight="1">
      <c r="A8" s="20" t="s">
        <v>45</v>
      </c>
      <c r="B8" s="20" t="s">
        <v>53</v>
      </c>
      <c r="C8" s="20" t="s">
        <v>55</v>
      </c>
      <c r="D8" s="20" t="s">
        <v>57</v>
      </c>
      <c r="E8" s="20" t="s">
        <v>2</v>
      </c>
      <c r="F8" s="20" t="s">
        <v>60</v>
      </c>
      <c r="G8" s="20" t="s">
        <v>62</v>
      </c>
      <c r="H8" s="20" t="s">
        <v>64</v>
      </c>
      <c r="I8" s="20" t="s">
        <v>102</v>
      </c>
      <c r="J8" s="20" t="s">
        <v>67</v>
      </c>
      <c r="K8" s="20" t="s">
        <v>1</v>
      </c>
      <c r="L8" s="20" t="s">
        <v>103</v>
      </c>
      <c r="M8" s="81" t="s">
        <v>72</v>
      </c>
      <c r="N8" s="81" t="s">
        <v>74</v>
      </c>
      <c r="O8" s="82" t="s">
        <v>76</v>
      </c>
      <c r="P8" s="83" t="s">
        <v>78</v>
      </c>
      <c r="Q8" s="20" t="s">
        <v>80</v>
      </c>
      <c r="R8" s="81" t="s">
        <v>104</v>
      </c>
      <c r="S8" s="20" t="s">
        <v>105</v>
      </c>
      <c r="T8" s="20" t="s">
        <v>106</v>
      </c>
      <c r="U8" s="20" t="s">
        <v>127</v>
      </c>
    </row>
    <row r="9" ht="71.25" customHeight="1">
      <c r="A9" s="20" t="s">
        <v>385</v>
      </c>
      <c r="B9" s="119">
        <v>2016.0</v>
      </c>
      <c r="C9" s="119" t="s">
        <v>386</v>
      </c>
      <c r="D9" s="119" t="s">
        <v>387</v>
      </c>
      <c r="E9" s="86" t="s">
        <v>9</v>
      </c>
      <c r="F9" s="119" t="s">
        <v>388</v>
      </c>
      <c r="G9" s="119" t="s">
        <v>389</v>
      </c>
      <c r="H9" s="119" t="s">
        <v>390</v>
      </c>
      <c r="I9" s="86" t="s">
        <v>16</v>
      </c>
      <c r="J9" s="86" t="s">
        <v>26</v>
      </c>
      <c r="K9" s="86" t="s">
        <v>27</v>
      </c>
      <c r="L9" s="146" t="s">
        <v>391</v>
      </c>
      <c r="M9" s="147">
        <v>42646.0</v>
      </c>
      <c r="N9" s="147">
        <v>42783.0</v>
      </c>
      <c r="O9" s="148" t="s">
        <v>392</v>
      </c>
      <c r="P9" s="92">
        <v>0.8</v>
      </c>
      <c r="Q9" s="124" t="s">
        <v>393</v>
      </c>
      <c r="R9" s="90">
        <v>44113.0</v>
      </c>
      <c r="S9" s="86" t="s">
        <v>11</v>
      </c>
      <c r="T9" s="86" t="s">
        <v>17</v>
      </c>
      <c r="U9" s="86" t="s">
        <v>22</v>
      </c>
    </row>
    <row r="10" ht="71.25" customHeight="1">
      <c r="A10" s="85" t="s">
        <v>394</v>
      </c>
      <c r="B10" s="85">
        <v>2019.0</v>
      </c>
      <c r="C10" s="85" t="s">
        <v>395</v>
      </c>
      <c r="D10" s="85" t="s">
        <v>396</v>
      </c>
      <c r="E10" s="86" t="s">
        <v>9</v>
      </c>
      <c r="F10" s="85" t="s">
        <v>397</v>
      </c>
      <c r="G10" s="85" t="s">
        <v>398</v>
      </c>
      <c r="H10" s="149" t="s">
        <v>399</v>
      </c>
      <c r="I10" s="86" t="s">
        <v>16</v>
      </c>
      <c r="J10" s="86" t="s">
        <v>26</v>
      </c>
      <c r="K10" s="86" t="s">
        <v>27</v>
      </c>
      <c r="L10" s="146" t="s">
        <v>391</v>
      </c>
      <c r="M10" s="90">
        <v>43798.0</v>
      </c>
      <c r="N10" s="150">
        <v>44530.0</v>
      </c>
      <c r="O10" s="151" t="s">
        <v>400</v>
      </c>
      <c r="P10" s="152">
        <v>0.1</v>
      </c>
      <c r="Q10" s="153" t="s">
        <v>401</v>
      </c>
      <c r="R10" s="90">
        <v>44482.0</v>
      </c>
      <c r="S10" s="86"/>
      <c r="T10" s="86"/>
      <c r="U10" s="86" t="s">
        <v>22</v>
      </c>
    </row>
    <row r="11" ht="330.75" customHeight="1">
      <c r="A11" s="85" t="s">
        <v>394</v>
      </c>
      <c r="B11" s="85">
        <v>2019.0</v>
      </c>
      <c r="C11" s="85" t="s">
        <v>395</v>
      </c>
      <c r="D11" s="85" t="s">
        <v>396</v>
      </c>
      <c r="E11" s="86" t="s">
        <v>9</v>
      </c>
      <c r="F11" s="85" t="s">
        <v>397</v>
      </c>
      <c r="G11" s="85" t="s">
        <v>398</v>
      </c>
      <c r="H11" s="85" t="s">
        <v>402</v>
      </c>
      <c r="I11" s="86" t="s">
        <v>16</v>
      </c>
      <c r="J11" s="86" t="s">
        <v>26</v>
      </c>
      <c r="K11" s="86" t="s">
        <v>27</v>
      </c>
      <c r="L11" s="146" t="s">
        <v>391</v>
      </c>
      <c r="M11" s="90">
        <v>43798.0</v>
      </c>
      <c r="N11" s="90">
        <v>44163.0</v>
      </c>
      <c r="O11" s="151" t="s">
        <v>403</v>
      </c>
      <c r="P11" s="152">
        <v>0.0</v>
      </c>
      <c r="Q11" s="85" t="s">
        <v>404</v>
      </c>
      <c r="R11" s="90">
        <v>44482.0</v>
      </c>
      <c r="S11" s="86"/>
      <c r="T11" s="86"/>
      <c r="U11" s="86" t="s">
        <v>22</v>
      </c>
    </row>
    <row r="12" ht="71.25" customHeight="1">
      <c r="A12" s="85" t="s">
        <v>405</v>
      </c>
      <c r="B12" s="85">
        <v>2019.0</v>
      </c>
      <c r="C12" s="85" t="s">
        <v>395</v>
      </c>
      <c r="D12" s="85" t="s">
        <v>406</v>
      </c>
      <c r="E12" s="86" t="s">
        <v>9</v>
      </c>
      <c r="F12" s="85" t="s">
        <v>407</v>
      </c>
      <c r="G12" s="85" t="s">
        <v>408</v>
      </c>
      <c r="H12" s="85" t="s">
        <v>409</v>
      </c>
      <c r="I12" s="86" t="s">
        <v>16</v>
      </c>
      <c r="J12" s="86" t="s">
        <v>26</v>
      </c>
      <c r="K12" s="86" t="s">
        <v>27</v>
      </c>
      <c r="L12" s="154" t="s">
        <v>410</v>
      </c>
      <c r="M12" s="90">
        <v>43798.0</v>
      </c>
      <c r="N12" s="90">
        <v>43910.0</v>
      </c>
      <c r="O12" s="155" t="s">
        <v>411</v>
      </c>
      <c r="P12" s="152">
        <v>1.0</v>
      </c>
      <c r="Q12" s="85" t="s">
        <v>412</v>
      </c>
      <c r="R12" s="90">
        <v>44134.0</v>
      </c>
      <c r="S12" s="86"/>
      <c r="T12" s="86"/>
      <c r="U12" s="86" t="s">
        <v>22</v>
      </c>
    </row>
    <row r="13" ht="71.25" customHeight="1">
      <c r="A13" s="85" t="s">
        <v>413</v>
      </c>
      <c r="B13" s="85">
        <v>2019.0</v>
      </c>
      <c r="C13" s="85" t="s">
        <v>395</v>
      </c>
      <c r="D13" s="85" t="s">
        <v>414</v>
      </c>
      <c r="E13" s="86" t="s">
        <v>15</v>
      </c>
      <c r="F13" s="85" t="s">
        <v>415</v>
      </c>
      <c r="G13" s="85" t="s">
        <v>416</v>
      </c>
      <c r="H13" s="85" t="s">
        <v>417</v>
      </c>
      <c r="I13" s="86" t="s">
        <v>16</v>
      </c>
      <c r="J13" s="86" t="s">
        <v>26</v>
      </c>
      <c r="K13" s="86" t="s">
        <v>27</v>
      </c>
      <c r="L13" s="154" t="s">
        <v>418</v>
      </c>
      <c r="M13" s="90">
        <v>43798.0</v>
      </c>
      <c r="N13" s="90">
        <v>44163.0</v>
      </c>
      <c r="O13" s="155" t="s">
        <v>419</v>
      </c>
      <c r="P13" s="152">
        <v>1.0</v>
      </c>
      <c r="Q13" s="85" t="s">
        <v>420</v>
      </c>
      <c r="R13" s="90">
        <v>44134.0</v>
      </c>
      <c r="S13" s="86" t="s">
        <v>11</v>
      </c>
      <c r="T13" s="86" t="s">
        <v>11</v>
      </c>
      <c r="U13" s="86" t="s">
        <v>22</v>
      </c>
    </row>
    <row r="14" ht="71.25" customHeight="1">
      <c r="A14" s="136" t="s">
        <v>346</v>
      </c>
      <c r="B14" s="85">
        <v>2021.0</v>
      </c>
      <c r="C14" s="85" t="s">
        <v>421</v>
      </c>
      <c r="D14" s="136" t="s">
        <v>351</v>
      </c>
      <c r="E14" s="86" t="s">
        <v>9</v>
      </c>
      <c r="F14" s="136" t="s">
        <v>352</v>
      </c>
      <c r="G14" s="136" t="s">
        <v>422</v>
      </c>
      <c r="H14" s="136" t="s">
        <v>423</v>
      </c>
      <c r="I14" s="137" t="s">
        <v>16</v>
      </c>
      <c r="J14" s="137" t="s">
        <v>13</v>
      </c>
      <c r="K14" s="137" t="s">
        <v>27</v>
      </c>
      <c r="L14" s="136" t="s">
        <v>424</v>
      </c>
      <c r="M14" s="138">
        <v>44348.0</v>
      </c>
      <c r="N14" s="138">
        <v>44377.0</v>
      </c>
      <c r="O14" s="156" t="s">
        <v>425</v>
      </c>
      <c r="P14" s="152">
        <v>1.0</v>
      </c>
      <c r="Q14" s="85" t="s">
        <v>426</v>
      </c>
      <c r="R14" s="90">
        <v>44404.0</v>
      </c>
      <c r="S14" s="86" t="s">
        <v>11</v>
      </c>
      <c r="T14" s="86" t="s">
        <v>11</v>
      </c>
      <c r="U14" s="86" t="s">
        <v>22</v>
      </c>
    </row>
    <row r="15" ht="71.25" customHeight="1">
      <c r="A15" s="136" t="s">
        <v>346</v>
      </c>
      <c r="B15" s="136">
        <v>2021.0</v>
      </c>
      <c r="C15" s="85" t="s">
        <v>421</v>
      </c>
      <c r="D15" s="136" t="s">
        <v>351</v>
      </c>
      <c r="E15" s="137" t="s">
        <v>9</v>
      </c>
      <c r="F15" s="136" t="s">
        <v>352</v>
      </c>
      <c r="G15" s="136" t="s">
        <v>422</v>
      </c>
      <c r="H15" s="157" t="s">
        <v>427</v>
      </c>
      <c r="I15" s="137" t="s">
        <v>16</v>
      </c>
      <c r="J15" s="137" t="s">
        <v>13</v>
      </c>
      <c r="K15" s="137" t="s">
        <v>27</v>
      </c>
      <c r="L15" s="136" t="s">
        <v>428</v>
      </c>
      <c r="M15" s="138">
        <v>44377.0</v>
      </c>
      <c r="N15" s="138">
        <v>44386.0</v>
      </c>
      <c r="O15" s="156" t="s">
        <v>429</v>
      </c>
      <c r="P15" s="152">
        <v>1.0</v>
      </c>
      <c r="Q15" s="112" t="s">
        <v>430</v>
      </c>
      <c r="R15" s="90">
        <v>44482.0</v>
      </c>
      <c r="S15" s="86"/>
      <c r="T15" s="86"/>
      <c r="U15" s="86" t="s">
        <v>22</v>
      </c>
    </row>
    <row r="16" ht="71.25" customHeight="1">
      <c r="A16" s="136" t="s">
        <v>431</v>
      </c>
      <c r="B16" s="136">
        <v>2021.0</v>
      </c>
      <c r="C16" s="85" t="s">
        <v>421</v>
      </c>
      <c r="D16" s="136" t="s">
        <v>432</v>
      </c>
      <c r="E16" s="137" t="s">
        <v>9</v>
      </c>
      <c r="F16" s="136" t="s">
        <v>433</v>
      </c>
      <c r="G16" s="136" t="s">
        <v>434</v>
      </c>
      <c r="H16" s="158" t="s">
        <v>435</v>
      </c>
      <c r="I16" s="137" t="s">
        <v>16</v>
      </c>
      <c r="J16" s="137" t="s">
        <v>26</v>
      </c>
      <c r="K16" s="137" t="s">
        <v>27</v>
      </c>
      <c r="L16" s="136" t="s">
        <v>428</v>
      </c>
      <c r="M16" s="138">
        <v>44348.0</v>
      </c>
      <c r="N16" s="138">
        <v>44515.0</v>
      </c>
      <c r="O16" s="156" t="s">
        <v>436</v>
      </c>
      <c r="P16" s="152">
        <v>1.0</v>
      </c>
      <c r="Q16" s="153" t="s">
        <v>437</v>
      </c>
      <c r="R16" s="90">
        <v>44557.0</v>
      </c>
      <c r="S16" s="86"/>
      <c r="T16" s="86"/>
      <c r="U16" s="86" t="s">
        <v>22</v>
      </c>
    </row>
    <row r="17" ht="71.25" customHeight="1">
      <c r="A17" s="136" t="s">
        <v>438</v>
      </c>
      <c r="B17" s="136">
        <v>2022.0</v>
      </c>
      <c r="C17" s="85" t="s">
        <v>439</v>
      </c>
      <c r="D17" s="136" t="s">
        <v>440</v>
      </c>
      <c r="E17" s="137" t="s">
        <v>15</v>
      </c>
      <c r="F17" s="136" t="s">
        <v>441</v>
      </c>
      <c r="G17" s="136" t="s">
        <v>442</v>
      </c>
      <c r="H17" s="158" t="s">
        <v>443</v>
      </c>
      <c r="I17" s="137" t="s">
        <v>16</v>
      </c>
      <c r="J17" s="137" t="s">
        <v>26</v>
      </c>
      <c r="K17" s="137" t="s">
        <v>27</v>
      </c>
      <c r="L17" s="136" t="s">
        <v>444</v>
      </c>
      <c r="M17" s="138">
        <v>44936.0</v>
      </c>
      <c r="N17" s="138">
        <v>45138.0</v>
      </c>
      <c r="O17" s="155"/>
      <c r="P17" s="159"/>
      <c r="Q17" s="153" t="s">
        <v>445</v>
      </c>
      <c r="R17" s="147"/>
      <c r="S17" s="86"/>
      <c r="T17" s="86"/>
      <c r="U17" s="137" t="s">
        <v>12</v>
      </c>
    </row>
    <row r="18" ht="71.25" customHeight="1">
      <c r="A18" s="136" t="s">
        <v>446</v>
      </c>
      <c r="B18" s="136">
        <v>2022.0</v>
      </c>
      <c r="C18" s="85" t="s">
        <v>439</v>
      </c>
      <c r="D18" s="136" t="s">
        <v>447</v>
      </c>
      <c r="E18" s="137" t="s">
        <v>15</v>
      </c>
      <c r="F18" s="136" t="s">
        <v>448</v>
      </c>
      <c r="G18" s="136" t="s">
        <v>449</v>
      </c>
      <c r="H18" s="158" t="s">
        <v>450</v>
      </c>
      <c r="I18" s="137" t="s">
        <v>16</v>
      </c>
      <c r="J18" s="137" t="s">
        <v>26</v>
      </c>
      <c r="K18" s="137" t="s">
        <v>27</v>
      </c>
      <c r="L18" s="136" t="s">
        <v>444</v>
      </c>
      <c r="M18" s="138">
        <v>44936.0</v>
      </c>
      <c r="N18" s="138">
        <v>45169.0</v>
      </c>
      <c r="O18" s="155"/>
      <c r="P18" s="6"/>
      <c r="Q18" s="153" t="s">
        <v>445</v>
      </c>
      <c r="R18" s="147"/>
      <c r="S18" s="86"/>
      <c r="T18" s="86"/>
      <c r="U18" s="137" t="s">
        <v>12</v>
      </c>
    </row>
    <row r="19" ht="71.25" customHeight="1">
      <c r="A19" s="136" t="s">
        <v>451</v>
      </c>
      <c r="B19" s="136">
        <v>2022.0</v>
      </c>
      <c r="C19" s="85" t="s">
        <v>439</v>
      </c>
      <c r="D19" s="136" t="s">
        <v>452</v>
      </c>
      <c r="E19" s="137" t="s">
        <v>9</v>
      </c>
      <c r="F19" s="136" t="s">
        <v>453</v>
      </c>
      <c r="G19" s="136" t="s">
        <v>454</v>
      </c>
      <c r="H19" s="158" t="s">
        <v>455</v>
      </c>
      <c r="I19" s="137" t="s">
        <v>16</v>
      </c>
      <c r="J19" s="137" t="s">
        <v>26</v>
      </c>
      <c r="K19" s="137" t="s">
        <v>27</v>
      </c>
      <c r="L19" s="136" t="s">
        <v>444</v>
      </c>
      <c r="M19" s="138">
        <v>44936.0</v>
      </c>
      <c r="N19" s="138">
        <v>45016.0</v>
      </c>
      <c r="O19" s="155"/>
      <c r="P19" s="6"/>
      <c r="Q19" s="153" t="s">
        <v>445</v>
      </c>
      <c r="R19" s="147"/>
      <c r="S19" s="86"/>
      <c r="T19" s="86"/>
      <c r="U19" s="137" t="s">
        <v>12</v>
      </c>
    </row>
    <row r="20" ht="71.25" customHeight="1">
      <c r="A20" s="136" t="s">
        <v>456</v>
      </c>
      <c r="B20" s="136">
        <v>2022.0</v>
      </c>
      <c r="C20" s="85" t="s">
        <v>439</v>
      </c>
      <c r="D20" s="136" t="s">
        <v>457</v>
      </c>
      <c r="E20" s="137" t="s">
        <v>9</v>
      </c>
      <c r="F20" s="136" t="s">
        <v>458</v>
      </c>
      <c r="G20" s="136" t="s">
        <v>459</v>
      </c>
      <c r="H20" s="158" t="s">
        <v>460</v>
      </c>
      <c r="I20" s="137" t="s">
        <v>16</v>
      </c>
      <c r="J20" s="137" t="s">
        <v>26</v>
      </c>
      <c r="K20" s="137" t="s">
        <v>27</v>
      </c>
      <c r="L20" s="136" t="s">
        <v>461</v>
      </c>
      <c r="M20" s="138">
        <v>44927.0</v>
      </c>
      <c r="N20" s="138">
        <v>45046.0</v>
      </c>
      <c r="O20" s="155"/>
      <c r="P20" s="6"/>
      <c r="Q20" s="153" t="s">
        <v>445</v>
      </c>
      <c r="R20" s="147"/>
      <c r="S20" s="86"/>
      <c r="T20" s="86"/>
      <c r="U20" s="137" t="s">
        <v>12</v>
      </c>
    </row>
    <row r="21" ht="71.25" customHeight="1">
      <c r="A21" s="136" t="s">
        <v>456</v>
      </c>
      <c r="B21" s="136">
        <v>2022.0</v>
      </c>
      <c r="C21" s="85" t="s">
        <v>439</v>
      </c>
      <c r="D21" s="136" t="s">
        <v>457</v>
      </c>
      <c r="E21" s="137" t="s">
        <v>9</v>
      </c>
      <c r="F21" s="136" t="s">
        <v>458</v>
      </c>
      <c r="G21" s="136" t="s">
        <v>459</v>
      </c>
      <c r="H21" s="158" t="s">
        <v>462</v>
      </c>
      <c r="I21" s="137" t="s">
        <v>16</v>
      </c>
      <c r="J21" s="137" t="s">
        <v>26</v>
      </c>
      <c r="K21" s="137" t="s">
        <v>27</v>
      </c>
      <c r="L21" s="136" t="s">
        <v>461</v>
      </c>
      <c r="M21" s="138">
        <v>44927.0</v>
      </c>
      <c r="N21" s="138">
        <v>45107.0</v>
      </c>
      <c r="O21" s="155"/>
      <c r="P21" s="6"/>
      <c r="Q21" s="153" t="s">
        <v>445</v>
      </c>
      <c r="R21" s="147"/>
      <c r="S21" s="86"/>
      <c r="T21" s="86"/>
      <c r="U21" s="137" t="s">
        <v>12</v>
      </c>
    </row>
    <row r="22" ht="71.25" customHeight="1">
      <c r="A22" s="136" t="s">
        <v>456</v>
      </c>
      <c r="B22" s="136">
        <v>2022.0</v>
      </c>
      <c r="C22" s="85" t="s">
        <v>439</v>
      </c>
      <c r="D22" s="136" t="s">
        <v>457</v>
      </c>
      <c r="E22" s="137" t="s">
        <v>9</v>
      </c>
      <c r="F22" s="136" t="s">
        <v>458</v>
      </c>
      <c r="G22" s="136" t="s">
        <v>463</v>
      </c>
      <c r="H22" s="158" t="s">
        <v>464</v>
      </c>
      <c r="I22" s="137" t="s">
        <v>16</v>
      </c>
      <c r="J22" s="137" t="s">
        <v>26</v>
      </c>
      <c r="K22" s="137" t="s">
        <v>27</v>
      </c>
      <c r="L22" s="136" t="s">
        <v>465</v>
      </c>
      <c r="M22" s="138">
        <v>44927.0</v>
      </c>
      <c r="N22" s="138">
        <v>45016.0</v>
      </c>
      <c r="O22" s="155"/>
      <c r="P22" s="6"/>
      <c r="Q22" s="153" t="s">
        <v>445</v>
      </c>
      <c r="R22" s="147"/>
      <c r="S22" s="86"/>
      <c r="T22" s="86"/>
      <c r="U22" s="137" t="s">
        <v>12</v>
      </c>
    </row>
    <row r="23" ht="71.25" customHeight="1">
      <c r="A23" s="136" t="s">
        <v>456</v>
      </c>
      <c r="B23" s="136">
        <v>2022.0</v>
      </c>
      <c r="C23" s="85" t="s">
        <v>439</v>
      </c>
      <c r="D23" s="136" t="s">
        <v>457</v>
      </c>
      <c r="E23" s="137" t="s">
        <v>9</v>
      </c>
      <c r="F23" s="136" t="s">
        <v>458</v>
      </c>
      <c r="G23" s="136" t="s">
        <v>466</v>
      </c>
      <c r="H23" s="158" t="s">
        <v>467</v>
      </c>
      <c r="I23" s="137" t="s">
        <v>16</v>
      </c>
      <c r="J23" s="137" t="s">
        <v>26</v>
      </c>
      <c r="K23" s="137" t="s">
        <v>27</v>
      </c>
      <c r="L23" s="136" t="s">
        <v>465</v>
      </c>
      <c r="M23" s="138">
        <v>44927.0</v>
      </c>
      <c r="N23" s="138">
        <v>45138.0</v>
      </c>
      <c r="O23" s="155"/>
      <c r="P23" s="6"/>
      <c r="Q23" s="153" t="s">
        <v>445</v>
      </c>
      <c r="R23" s="147"/>
      <c r="S23" s="86"/>
      <c r="T23" s="86"/>
      <c r="U23" s="137" t="s">
        <v>12</v>
      </c>
    </row>
    <row r="24" ht="71.25" customHeight="1">
      <c r="A24" s="119"/>
      <c r="B24" s="119"/>
      <c r="C24" s="119"/>
      <c r="D24" s="119"/>
      <c r="E24" s="86"/>
      <c r="F24" s="119"/>
      <c r="G24" s="119"/>
      <c r="H24" s="119"/>
      <c r="I24" s="86"/>
      <c r="J24" s="86"/>
      <c r="K24" s="86"/>
      <c r="L24" s="119"/>
      <c r="M24" s="147"/>
      <c r="N24" s="147"/>
      <c r="O24" s="155"/>
      <c r="P24" s="6"/>
      <c r="Q24" s="153"/>
      <c r="R24" s="147"/>
      <c r="S24" s="86"/>
      <c r="T24" s="86"/>
      <c r="U24" s="86"/>
    </row>
    <row r="25" ht="71.25" customHeight="1">
      <c r="A25" s="119"/>
      <c r="B25" s="119"/>
      <c r="C25" s="119"/>
      <c r="D25" s="119"/>
      <c r="E25" s="86"/>
      <c r="F25" s="119"/>
      <c r="G25" s="119"/>
      <c r="H25" s="119"/>
      <c r="I25" s="86"/>
      <c r="J25" s="86"/>
      <c r="K25" s="86"/>
      <c r="L25" s="119"/>
      <c r="M25" s="147"/>
      <c r="N25" s="147"/>
      <c r="O25" s="155"/>
      <c r="P25" s="6"/>
      <c r="Q25" s="153"/>
      <c r="R25" s="147"/>
      <c r="S25" s="86"/>
      <c r="T25" s="86"/>
      <c r="U25" s="86"/>
    </row>
    <row r="26" ht="71.25" customHeight="1">
      <c r="A26" s="119"/>
      <c r="B26" s="119"/>
      <c r="C26" s="119"/>
      <c r="D26" s="119"/>
      <c r="E26" s="86"/>
      <c r="F26" s="119"/>
      <c r="G26" s="119"/>
      <c r="H26" s="119"/>
      <c r="I26" s="86"/>
      <c r="J26" s="86"/>
      <c r="K26" s="86"/>
      <c r="L26" s="119"/>
      <c r="M26" s="147"/>
      <c r="N26" s="147"/>
      <c r="O26" s="155"/>
      <c r="P26" s="6"/>
      <c r="Q26" s="153"/>
      <c r="R26" s="147"/>
      <c r="S26" s="86"/>
      <c r="T26" s="86"/>
      <c r="U26" s="86"/>
    </row>
    <row r="27" ht="71.25" customHeight="1">
      <c r="A27" s="119"/>
      <c r="B27" s="119"/>
      <c r="C27" s="119"/>
      <c r="D27" s="119"/>
      <c r="E27" s="86"/>
      <c r="F27" s="119"/>
      <c r="G27" s="119"/>
      <c r="H27" s="119"/>
      <c r="I27" s="86"/>
      <c r="J27" s="86"/>
      <c r="K27" s="86"/>
      <c r="L27" s="119"/>
      <c r="M27" s="147"/>
      <c r="N27" s="147"/>
      <c r="O27" s="155"/>
      <c r="P27" s="6"/>
      <c r="Q27" s="153"/>
      <c r="R27" s="147"/>
      <c r="S27" s="86"/>
      <c r="T27" s="86"/>
      <c r="U27" s="86"/>
    </row>
    <row r="28" ht="71.25" customHeight="1">
      <c r="A28" s="119"/>
      <c r="B28" s="119"/>
      <c r="C28" s="119"/>
      <c r="D28" s="119"/>
      <c r="E28" s="86"/>
      <c r="F28" s="119"/>
      <c r="G28" s="119"/>
      <c r="H28" s="119"/>
      <c r="I28" s="86"/>
      <c r="J28" s="86"/>
      <c r="K28" s="86"/>
      <c r="L28" s="119"/>
      <c r="M28" s="147"/>
      <c r="N28" s="147"/>
      <c r="O28" s="155"/>
      <c r="P28" s="6"/>
      <c r="Q28" s="153"/>
      <c r="R28" s="147"/>
      <c r="S28" s="86"/>
      <c r="T28" s="86"/>
      <c r="U28" s="86"/>
    </row>
    <row r="29" ht="71.25" customHeight="1">
      <c r="A29" s="119"/>
      <c r="B29" s="119"/>
      <c r="C29" s="119"/>
      <c r="D29" s="119"/>
      <c r="E29" s="86"/>
      <c r="F29" s="119"/>
      <c r="G29" s="119"/>
      <c r="H29" s="119"/>
      <c r="I29" s="86"/>
      <c r="J29" s="86"/>
      <c r="K29" s="86"/>
      <c r="L29" s="119"/>
      <c r="M29" s="147"/>
      <c r="N29" s="147"/>
      <c r="O29" s="155"/>
      <c r="P29" s="6"/>
      <c r="Q29" s="153"/>
      <c r="R29" s="147"/>
      <c r="S29" s="86"/>
      <c r="T29" s="86"/>
      <c r="U29" s="86"/>
    </row>
    <row r="30" ht="71.25" customHeight="1">
      <c r="A30" s="119"/>
      <c r="B30" s="119"/>
      <c r="C30" s="119"/>
      <c r="D30" s="119"/>
      <c r="E30" s="86"/>
      <c r="F30" s="119"/>
      <c r="G30" s="119"/>
      <c r="H30" s="119"/>
      <c r="I30" s="86"/>
      <c r="J30" s="86"/>
      <c r="K30" s="86"/>
      <c r="L30" s="119"/>
      <c r="M30" s="147"/>
      <c r="N30" s="147"/>
      <c r="O30" s="155"/>
      <c r="P30" s="6"/>
      <c r="Q30" s="119"/>
      <c r="R30" s="147"/>
      <c r="S30" s="86"/>
      <c r="T30" s="86"/>
      <c r="U30" s="86"/>
    </row>
    <row r="31" ht="71.25" customHeight="1">
      <c r="A31" s="119"/>
      <c r="B31" s="119"/>
      <c r="C31" s="119"/>
      <c r="D31" s="119"/>
      <c r="E31" s="86"/>
      <c r="F31" s="119"/>
      <c r="G31" s="119"/>
      <c r="H31" s="119"/>
      <c r="I31" s="86"/>
      <c r="J31" s="86"/>
      <c r="K31" s="86"/>
      <c r="L31" s="119"/>
      <c r="M31" s="147"/>
      <c r="N31" s="147"/>
      <c r="O31" s="155"/>
      <c r="P31" s="6"/>
      <c r="Q31" s="119"/>
      <c r="R31" s="147"/>
      <c r="S31" s="86"/>
      <c r="T31" s="86"/>
      <c r="U31" s="86"/>
    </row>
    <row r="32" ht="12.75" customHeight="1">
      <c r="A32" s="99"/>
      <c r="B32" s="99"/>
      <c r="C32" s="99"/>
      <c r="D32" s="99"/>
      <c r="E32" s="50"/>
      <c r="F32" s="99"/>
      <c r="G32" s="99"/>
      <c r="H32" s="99"/>
      <c r="I32" s="99"/>
      <c r="J32" s="99"/>
      <c r="K32" s="99"/>
      <c r="L32" s="99"/>
      <c r="M32" s="100"/>
      <c r="N32" s="100"/>
      <c r="O32" s="99"/>
      <c r="P32" s="101"/>
      <c r="Q32" s="99"/>
      <c r="R32" s="100"/>
      <c r="S32" s="99"/>
      <c r="T32" s="99"/>
      <c r="U32" s="99"/>
    </row>
    <row r="33" ht="12.75" customHeight="1">
      <c r="A33" s="99"/>
      <c r="B33" s="99"/>
      <c r="C33" s="99"/>
      <c r="D33" s="99"/>
      <c r="E33" s="50"/>
      <c r="F33" s="99"/>
      <c r="G33" s="99"/>
      <c r="H33" s="99"/>
      <c r="I33" s="99"/>
      <c r="J33" s="99"/>
      <c r="K33" s="99"/>
      <c r="L33" s="99"/>
      <c r="M33" s="100"/>
      <c r="N33" s="100"/>
      <c r="O33" s="99"/>
      <c r="P33" s="101"/>
      <c r="Q33" s="99"/>
      <c r="R33" s="100"/>
      <c r="S33" s="99"/>
      <c r="T33" s="99"/>
      <c r="U33" s="99"/>
    </row>
    <row r="34" ht="12.75" customHeight="1">
      <c r="A34" s="99"/>
      <c r="B34" s="99"/>
      <c r="C34" s="99"/>
      <c r="D34" s="99"/>
      <c r="E34" s="50"/>
      <c r="F34" s="99"/>
      <c r="G34" s="99"/>
      <c r="H34" s="99"/>
      <c r="I34" s="99"/>
      <c r="J34" s="99"/>
      <c r="K34" s="99"/>
      <c r="L34" s="99"/>
      <c r="M34" s="100"/>
      <c r="N34" s="100"/>
      <c r="O34" s="99"/>
      <c r="P34" s="101"/>
      <c r="Q34" s="99"/>
      <c r="R34" s="100"/>
      <c r="S34" s="99"/>
      <c r="T34" s="99"/>
      <c r="U34" s="99"/>
    </row>
    <row r="35" ht="12.75" customHeight="1">
      <c r="A35" s="99"/>
      <c r="B35" s="99"/>
      <c r="C35" s="99"/>
      <c r="D35" s="99"/>
      <c r="E35" s="50"/>
      <c r="F35" s="99"/>
      <c r="G35" s="99"/>
      <c r="H35" s="99"/>
      <c r="I35" s="99"/>
      <c r="J35" s="99"/>
      <c r="K35" s="99"/>
      <c r="L35" s="99"/>
      <c r="M35" s="100"/>
      <c r="N35" s="100"/>
      <c r="O35" s="99"/>
      <c r="P35" s="101"/>
      <c r="Q35" s="99"/>
      <c r="R35" s="100"/>
      <c r="S35" s="99"/>
      <c r="T35" s="99"/>
      <c r="U35" s="99"/>
    </row>
    <row r="36" ht="12.75" customHeight="1">
      <c r="A36" s="99"/>
      <c r="B36" s="99"/>
      <c r="C36" s="99"/>
      <c r="D36" s="99"/>
      <c r="E36" s="50"/>
      <c r="F36" s="99"/>
      <c r="G36" s="99"/>
      <c r="H36" s="99"/>
      <c r="I36" s="99"/>
      <c r="J36" s="99"/>
      <c r="K36" s="99"/>
      <c r="L36" s="99"/>
      <c r="M36" s="100"/>
      <c r="N36" s="100"/>
      <c r="O36" s="99"/>
      <c r="P36" s="101"/>
      <c r="Q36" s="99"/>
      <c r="R36" s="100"/>
      <c r="S36" s="99"/>
      <c r="T36" s="99"/>
      <c r="U36" s="99"/>
    </row>
    <row r="37" ht="12.75" customHeight="1">
      <c r="A37" s="99"/>
      <c r="B37" s="99"/>
      <c r="C37" s="99"/>
      <c r="D37" s="99"/>
      <c r="E37" s="50"/>
      <c r="F37" s="99"/>
      <c r="G37" s="99"/>
      <c r="H37" s="99"/>
      <c r="I37" s="99"/>
      <c r="J37" s="99"/>
      <c r="K37" s="99"/>
      <c r="L37" s="99"/>
      <c r="M37" s="100"/>
      <c r="N37" s="100"/>
      <c r="O37" s="99"/>
      <c r="P37" s="101"/>
      <c r="Q37" s="99"/>
      <c r="R37" s="100"/>
      <c r="S37" s="99"/>
      <c r="T37" s="99"/>
      <c r="U37" s="99"/>
    </row>
    <row r="38" ht="12.75" customHeight="1">
      <c r="A38" s="99"/>
      <c r="B38" s="99"/>
      <c r="C38" s="99"/>
      <c r="D38" s="99"/>
      <c r="E38" s="50"/>
      <c r="F38" s="99"/>
      <c r="G38" s="99"/>
      <c r="H38" s="99"/>
      <c r="I38" s="99"/>
      <c r="J38" s="99"/>
      <c r="K38" s="99"/>
      <c r="L38" s="99"/>
      <c r="M38" s="100"/>
      <c r="N38" s="100"/>
      <c r="O38" s="99"/>
      <c r="P38" s="101"/>
      <c r="Q38" s="99"/>
      <c r="R38" s="100"/>
      <c r="S38" s="99"/>
      <c r="T38" s="99"/>
      <c r="U38" s="99"/>
    </row>
    <row r="39" ht="12.75" customHeight="1">
      <c r="A39" s="99"/>
      <c r="B39" s="99"/>
      <c r="C39" s="99"/>
      <c r="D39" s="99"/>
      <c r="E39" s="50"/>
      <c r="F39" s="99"/>
      <c r="G39" s="99"/>
      <c r="H39" s="99"/>
      <c r="I39" s="99"/>
      <c r="J39" s="99"/>
      <c r="K39" s="99"/>
      <c r="L39" s="99"/>
      <c r="M39" s="100"/>
      <c r="N39" s="100"/>
      <c r="O39" s="99"/>
      <c r="P39" s="101"/>
      <c r="Q39" s="99"/>
      <c r="R39" s="100"/>
      <c r="S39" s="99"/>
      <c r="T39" s="99"/>
      <c r="U39" s="99"/>
    </row>
    <row r="40" ht="12.75" customHeight="1">
      <c r="A40" s="99"/>
      <c r="B40" s="99"/>
      <c r="C40" s="99"/>
      <c r="D40" s="99"/>
      <c r="E40" s="50"/>
      <c r="F40" s="99"/>
      <c r="G40" s="99"/>
      <c r="H40" s="99"/>
      <c r="I40" s="99"/>
      <c r="J40" s="99"/>
      <c r="K40" s="99"/>
      <c r="L40" s="99"/>
      <c r="M40" s="100"/>
      <c r="N40" s="100"/>
      <c r="O40" s="99"/>
      <c r="P40" s="101"/>
      <c r="Q40" s="99"/>
      <c r="R40" s="100"/>
      <c r="S40" s="99"/>
      <c r="T40" s="99"/>
      <c r="U40" s="99"/>
    </row>
    <row r="41" ht="12.75" customHeight="1">
      <c r="A41" s="99"/>
      <c r="B41" s="99"/>
      <c r="C41" s="99"/>
      <c r="D41" s="99"/>
      <c r="E41" s="50"/>
      <c r="F41" s="99"/>
      <c r="G41" s="99"/>
      <c r="H41" s="99"/>
      <c r="I41" s="99"/>
      <c r="J41" s="99"/>
      <c r="K41" s="99"/>
      <c r="L41" s="99"/>
      <c r="M41" s="100"/>
      <c r="N41" s="100"/>
      <c r="O41" s="99"/>
      <c r="P41" s="101"/>
      <c r="Q41" s="99"/>
      <c r="R41" s="100"/>
      <c r="S41" s="99"/>
      <c r="T41" s="99"/>
      <c r="U41" s="99"/>
    </row>
    <row r="42" ht="12.75" customHeight="1">
      <c r="A42" s="99"/>
      <c r="B42" s="99"/>
      <c r="C42" s="99"/>
      <c r="D42" s="99"/>
      <c r="E42" s="50"/>
      <c r="F42" s="99"/>
      <c r="G42" s="99"/>
      <c r="H42" s="99"/>
      <c r="I42" s="99"/>
      <c r="J42" s="99"/>
      <c r="K42" s="99"/>
      <c r="L42" s="99"/>
      <c r="M42" s="100"/>
      <c r="N42" s="100"/>
      <c r="O42" s="99"/>
      <c r="P42" s="101"/>
      <c r="Q42" s="99"/>
      <c r="R42" s="100"/>
      <c r="S42" s="99"/>
      <c r="T42" s="99"/>
      <c r="U42" s="99"/>
    </row>
    <row r="43" ht="12.75" customHeight="1">
      <c r="A43" s="99"/>
      <c r="B43" s="99"/>
      <c r="C43" s="99"/>
      <c r="D43" s="99"/>
      <c r="E43" s="50"/>
      <c r="F43" s="99"/>
      <c r="G43" s="99"/>
      <c r="H43" s="99"/>
      <c r="I43" s="99"/>
      <c r="J43" s="99"/>
      <c r="K43" s="99"/>
      <c r="L43" s="99"/>
      <c r="M43" s="100"/>
      <c r="N43" s="100"/>
      <c r="O43" s="99"/>
      <c r="P43" s="101"/>
      <c r="Q43" s="99"/>
      <c r="R43" s="100"/>
      <c r="S43" s="99"/>
      <c r="T43" s="99"/>
      <c r="U43" s="99"/>
    </row>
    <row r="44" ht="12.75" customHeight="1">
      <c r="A44" s="99"/>
      <c r="B44" s="99"/>
      <c r="C44" s="99"/>
      <c r="D44" s="99"/>
      <c r="E44" s="50"/>
      <c r="F44" s="99"/>
      <c r="G44" s="99"/>
      <c r="H44" s="99"/>
      <c r="I44" s="99"/>
      <c r="J44" s="99"/>
      <c r="K44" s="99"/>
      <c r="L44" s="99"/>
      <c r="M44" s="100"/>
      <c r="N44" s="100"/>
      <c r="O44" s="99"/>
      <c r="P44" s="101"/>
      <c r="Q44" s="99"/>
      <c r="R44" s="100"/>
      <c r="S44" s="99"/>
      <c r="T44" s="99"/>
      <c r="U44" s="99"/>
    </row>
    <row r="45" ht="12.75" customHeight="1">
      <c r="A45" s="99"/>
      <c r="B45" s="99"/>
      <c r="C45" s="99"/>
      <c r="D45" s="99"/>
      <c r="E45" s="50"/>
      <c r="F45" s="99"/>
      <c r="G45" s="99"/>
      <c r="H45" s="99"/>
      <c r="I45" s="99"/>
      <c r="J45" s="99"/>
      <c r="K45" s="99"/>
      <c r="L45" s="99"/>
      <c r="M45" s="100"/>
      <c r="N45" s="100"/>
      <c r="O45" s="99"/>
      <c r="P45" s="101"/>
      <c r="Q45" s="99"/>
      <c r="R45" s="100"/>
      <c r="S45" s="99"/>
      <c r="T45" s="99"/>
      <c r="U45" s="99"/>
    </row>
    <row r="46" ht="12.75" customHeight="1">
      <c r="A46" s="99"/>
      <c r="B46" s="99"/>
      <c r="C46" s="99"/>
      <c r="D46" s="99"/>
      <c r="E46" s="50"/>
      <c r="F46" s="99"/>
      <c r="G46" s="99"/>
      <c r="H46" s="99"/>
      <c r="I46" s="99"/>
      <c r="J46" s="99"/>
      <c r="K46" s="99"/>
      <c r="L46" s="99"/>
      <c r="M46" s="100"/>
      <c r="N46" s="100"/>
      <c r="O46" s="99"/>
      <c r="P46" s="101"/>
      <c r="Q46" s="99"/>
      <c r="R46" s="100"/>
      <c r="S46" s="99"/>
      <c r="T46" s="99"/>
      <c r="U46" s="99"/>
    </row>
    <row r="47" ht="12.75" customHeight="1">
      <c r="A47" s="99"/>
      <c r="B47" s="99"/>
      <c r="C47" s="99"/>
      <c r="D47" s="99"/>
      <c r="E47" s="50"/>
      <c r="F47" s="99"/>
      <c r="G47" s="99"/>
      <c r="H47" s="99"/>
      <c r="I47" s="99"/>
      <c r="J47" s="99"/>
      <c r="K47" s="99"/>
      <c r="L47" s="99"/>
      <c r="M47" s="100"/>
      <c r="N47" s="100"/>
      <c r="O47" s="99"/>
      <c r="P47" s="101"/>
      <c r="Q47" s="99"/>
      <c r="R47" s="100"/>
      <c r="S47" s="99"/>
      <c r="T47" s="99"/>
      <c r="U47" s="99"/>
    </row>
    <row r="48" ht="12.75" customHeight="1">
      <c r="A48" s="99"/>
      <c r="B48" s="99"/>
      <c r="C48" s="99"/>
      <c r="D48" s="99"/>
      <c r="E48" s="50"/>
      <c r="F48" s="99"/>
      <c r="G48" s="99"/>
      <c r="H48" s="99"/>
      <c r="I48" s="99"/>
      <c r="J48" s="99"/>
      <c r="K48" s="99"/>
      <c r="L48" s="99"/>
      <c r="M48" s="100"/>
      <c r="N48" s="100"/>
      <c r="O48" s="99"/>
      <c r="P48" s="101"/>
      <c r="Q48" s="99"/>
      <c r="R48" s="100"/>
      <c r="S48" s="99"/>
      <c r="T48" s="99"/>
      <c r="U48" s="99"/>
    </row>
    <row r="49" ht="12.75" customHeight="1">
      <c r="A49" s="99"/>
      <c r="B49" s="99"/>
      <c r="C49" s="99"/>
      <c r="D49" s="99"/>
      <c r="E49" s="50"/>
      <c r="F49" s="99"/>
      <c r="G49" s="99"/>
      <c r="H49" s="99"/>
      <c r="I49" s="99"/>
      <c r="J49" s="99"/>
      <c r="K49" s="99"/>
      <c r="L49" s="99"/>
      <c r="M49" s="100"/>
      <c r="N49" s="100"/>
      <c r="O49" s="99"/>
      <c r="P49" s="101"/>
      <c r="Q49" s="99"/>
      <c r="R49" s="100"/>
      <c r="S49" s="99"/>
      <c r="T49" s="99"/>
      <c r="U49" s="99"/>
    </row>
    <row r="50" ht="12.75" customHeight="1">
      <c r="A50" s="99"/>
      <c r="B50" s="99"/>
      <c r="C50" s="99"/>
      <c r="D50" s="99"/>
      <c r="E50" s="50"/>
      <c r="F50" s="99"/>
      <c r="G50" s="99"/>
      <c r="H50" s="99"/>
      <c r="I50" s="99"/>
      <c r="J50" s="99"/>
      <c r="K50" s="99"/>
      <c r="L50" s="99"/>
      <c r="M50" s="100"/>
      <c r="N50" s="100"/>
      <c r="O50" s="99"/>
      <c r="P50" s="101"/>
      <c r="Q50" s="99"/>
      <c r="R50" s="100"/>
      <c r="S50" s="99"/>
      <c r="T50" s="99"/>
      <c r="U50" s="99"/>
    </row>
    <row r="51" ht="12.75" customHeight="1">
      <c r="A51" s="99"/>
      <c r="B51" s="99"/>
      <c r="C51" s="99"/>
      <c r="D51" s="99"/>
      <c r="E51" s="50"/>
      <c r="F51" s="99"/>
      <c r="G51" s="99"/>
      <c r="H51" s="99"/>
      <c r="I51" s="99"/>
      <c r="J51" s="99"/>
      <c r="K51" s="99"/>
      <c r="L51" s="99"/>
      <c r="M51" s="100"/>
      <c r="N51" s="100"/>
      <c r="O51" s="99"/>
      <c r="P51" s="101"/>
      <c r="Q51" s="99"/>
      <c r="R51" s="100"/>
      <c r="S51" s="99"/>
      <c r="T51" s="99"/>
      <c r="U51" s="99"/>
    </row>
    <row r="52" ht="12.75" customHeight="1">
      <c r="A52" s="99"/>
      <c r="B52" s="99"/>
      <c r="C52" s="99"/>
      <c r="D52" s="99"/>
      <c r="E52" s="50"/>
      <c r="F52" s="99"/>
      <c r="G52" s="99"/>
      <c r="H52" s="99"/>
      <c r="I52" s="99"/>
      <c r="J52" s="99"/>
      <c r="K52" s="99"/>
      <c r="L52" s="99"/>
      <c r="M52" s="100"/>
      <c r="N52" s="100"/>
      <c r="O52" s="99"/>
      <c r="P52" s="101"/>
      <c r="Q52" s="99"/>
      <c r="R52" s="100"/>
      <c r="S52" s="99"/>
      <c r="T52" s="99"/>
      <c r="U52" s="99"/>
    </row>
    <row r="53" ht="12.75" customHeight="1">
      <c r="A53" s="99"/>
      <c r="B53" s="99"/>
      <c r="C53" s="99"/>
      <c r="D53" s="99"/>
      <c r="E53" s="50"/>
      <c r="F53" s="99"/>
      <c r="G53" s="99"/>
      <c r="H53" s="99"/>
      <c r="I53" s="99"/>
      <c r="J53" s="99"/>
      <c r="K53" s="99"/>
      <c r="L53" s="99"/>
      <c r="M53" s="100"/>
      <c r="N53" s="100"/>
      <c r="O53" s="99"/>
      <c r="P53" s="101"/>
      <c r="Q53" s="99"/>
      <c r="R53" s="100"/>
      <c r="S53" s="99"/>
      <c r="T53" s="99"/>
      <c r="U53" s="99"/>
    </row>
    <row r="54" ht="12.75" customHeight="1">
      <c r="A54" s="99"/>
      <c r="B54" s="99"/>
      <c r="C54" s="99"/>
      <c r="D54" s="99"/>
      <c r="E54" s="50"/>
      <c r="F54" s="99"/>
      <c r="G54" s="99"/>
      <c r="H54" s="99"/>
      <c r="I54" s="99"/>
      <c r="J54" s="99"/>
      <c r="K54" s="99"/>
      <c r="L54" s="99"/>
      <c r="M54" s="100"/>
      <c r="N54" s="100"/>
      <c r="O54" s="99"/>
      <c r="P54" s="101"/>
      <c r="Q54" s="99"/>
      <c r="R54" s="100"/>
      <c r="S54" s="99"/>
      <c r="T54" s="99"/>
      <c r="U54" s="99"/>
    </row>
    <row r="55" ht="12.75" customHeight="1">
      <c r="A55" s="99"/>
      <c r="B55" s="99"/>
      <c r="C55" s="99"/>
      <c r="D55" s="99"/>
      <c r="E55" s="50"/>
      <c r="F55" s="99"/>
      <c r="G55" s="99"/>
      <c r="H55" s="99"/>
      <c r="I55" s="99"/>
      <c r="J55" s="99"/>
      <c r="K55" s="99"/>
      <c r="L55" s="99"/>
      <c r="M55" s="100"/>
      <c r="N55" s="100"/>
      <c r="O55" s="99"/>
      <c r="P55" s="101"/>
      <c r="Q55" s="99"/>
      <c r="R55" s="100"/>
      <c r="S55" s="99"/>
      <c r="T55" s="99"/>
      <c r="U55" s="99"/>
    </row>
    <row r="56" ht="12.75" customHeight="1">
      <c r="A56" s="99"/>
      <c r="B56" s="99"/>
      <c r="C56" s="99"/>
      <c r="D56" s="99"/>
      <c r="E56" s="50"/>
      <c r="F56" s="99"/>
      <c r="G56" s="99"/>
      <c r="H56" s="99"/>
      <c r="I56" s="99"/>
      <c r="J56" s="99"/>
      <c r="K56" s="99"/>
      <c r="L56" s="99"/>
      <c r="M56" s="100"/>
      <c r="N56" s="100"/>
      <c r="O56" s="99"/>
      <c r="P56" s="101"/>
      <c r="Q56" s="99"/>
      <c r="R56" s="100"/>
      <c r="S56" s="99"/>
      <c r="T56" s="99"/>
      <c r="U56" s="99"/>
    </row>
    <row r="57" ht="12.75" customHeight="1">
      <c r="A57" s="99"/>
      <c r="B57" s="99"/>
      <c r="C57" s="99"/>
      <c r="D57" s="99"/>
      <c r="E57" s="50"/>
      <c r="F57" s="99"/>
      <c r="G57" s="99"/>
      <c r="H57" s="99"/>
      <c r="I57" s="99"/>
      <c r="J57" s="99"/>
      <c r="K57" s="99"/>
      <c r="L57" s="99"/>
      <c r="M57" s="100"/>
      <c r="N57" s="100"/>
      <c r="O57" s="99"/>
      <c r="P57" s="101"/>
      <c r="Q57" s="99"/>
      <c r="R57" s="100"/>
      <c r="S57" s="99"/>
      <c r="T57" s="99"/>
      <c r="U57" s="99"/>
    </row>
    <row r="58" ht="12.75" customHeight="1">
      <c r="A58" s="99"/>
      <c r="B58" s="99"/>
      <c r="C58" s="99"/>
      <c r="D58" s="99"/>
      <c r="E58" s="50"/>
      <c r="F58" s="99"/>
      <c r="G58" s="99"/>
      <c r="H58" s="99"/>
      <c r="I58" s="99"/>
      <c r="J58" s="99"/>
      <c r="K58" s="99"/>
      <c r="L58" s="99"/>
      <c r="M58" s="100"/>
      <c r="N58" s="100"/>
      <c r="O58" s="99"/>
      <c r="P58" s="101"/>
      <c r="Q58" s="99"/>
      <c r="R58" s="100"/>
      <c r="S58" s="99"/>
      <c r="T58" s="99"/>
      <c r="U58" s="99"/>
    </row>
    <row r="59" ht="12.75" customHeight="1">
      <c r="A59" s="99"/>
      <c r="B59" s="99"/>
      <c r="C59" s="99"/>
      <c r="D59" s="99"/>
      <c r="E59" s="50"/>
      <c r="F59" s="99"/>
      <c r="G59" s="99"/>
      <c r="H59" s="99"/>
      <c r="I59" s="99"/>
      <c r="J59" s="99"/>
      <c r="K59" s="99"/>
      <c r="L59" s="99"/>
      <c r="M59" s="100"/>
      <c r="N59" s="100"/>
      <c r="O59" s="99"/>
      <c r="P59" s="101"/>
      <c r="Q59" s="99"/>
      <c r="R59" s="100"/>
      <c r="S59" s="99"/>
      <c r="T59" s="99"/>
      <c r="U59" s="99"/>
    </row>
    <row r="60" ht="12.75" customHeight="1">
      <c r="A60" s="99"/>
      <c r="B60" s="99"/>
      <c r="C60" s="99"/>
      <c r="D60" s="99"/>
      <c r="E60" s="50"/>
      <c r="F60" s="99"/>
      <c r="G60" s="99"/>
      <c r="H60" s="99"/>
      <c r="I60" s="99"/>
      <c r="J60" s="99"/>
      <c r="K60" s="99"/>
      <c r="L60" s="99"/>
      <c r="M60" s="100"/>
      <c r="N60" s="100"/>
      <c r="O60" s="99"/>
      <c r="P60" s="101"/>
      <c r="Q60" s="99"/>
      <c r="R60" s="100"/>
      <c r="S60" s="99"/>
      <c r="T60" s="99"/>
      <c r="U60" s="99"/>
    </row>
    <row r="61" ht="12.75" customHeight="1">
      <c r="A61" s="99"/>
      <c r="B61" s="99"/>
      <c r="C61" s="99"/>
      <c r="D61" s="99"/>
      <c r="E61" s="50"/>
      <c r="F61" s="99"/>
      <c r="G61" s="99"/>
      <c r="H61" s="99"/>
      <c r="I61" s="99"/>
      <c r="J61" s="99"/>
      <c r="K61" s="99"/>
      <c r="L61" s="99"/>
      <c r="M61" s="100"/>
      <c r="N61" s="100"/>
      <c r="O61" s="99"/>
      <c r="P61" s="101"/>
      <c r="Q61" s="99"/>
      <c r="R61" s="100"/>
      <c r="S61" s="99"/>
      <c r="T61" s="99"/>
      <c r="U61" s="99"/>
    </row>
    <row r="62" ht="12.75" customHeight="1">
      <c r="A62" s="99"/>
      <c r="B62" s="99"/>
      <c r="C62" s="99"/>
      <c r="D62" s="99"/>
      <c r="E62" s="50"/>
      <c r="F62" s="99"/>
      <c r="G62" s="99"/>
      <c r="H62" s="99"/>
      <c r="I62" s="99"/>
      <c r="J62" s="99"/>
      <c r="K62" s="99"/>
      <c r="L62" s="99"/>
      <c r="M62" s="100"/>
      <c r="N62" s="100"/>
      <c r="O62" s="99"/>
      <c r="P62" s="101"/>
      <c r="Q62" s="99"/>
      <c r="R62" s="100"/>
      <c r="S62" s="99"/>
      <c r="T62" s="99"/>
      <c r="U62" s="99"/>
    </row>
    <row r="63" ht="12.75" customHeight="1">
      <c r="A63" s="99"/>
      <c r="B63" s="99"/>
      <c r="C63" s="99"/>
      <c r="D63" s="99"/>
      <c r="E63" s="50"/>
      <c r="F63" s="99"/>
      <c r="G63" s="99"/>
      <c r="H63" s="99"/>
      <c r="I63" s="99"/>
      <c r="J63" s="99"/>
      <c r="K63" s="99"/>
      <c r="L63" s="99"/>
      <c r="M63" s="100"/>
      <c r="N63" s="100"/>
      <c r="O63" s="99"/>
      <c r="P63" s="101"/>
      <c r="Q63" s="99"/>
      <c r="R63" s="100"/>
      <c r="S63" s="99"/>
      <c r="T63" s="99"/>
      <c r="U63" s="99"/>
    </row>
    <row r="64" ht="12.75" customHeight="1">
      <c r="A64" s="99"/>
      <c r="B64" s="99"/>
      <c r="C64" s="99"/>
      <c r="D64" s="99"/>
      <c r="E64" s="50"/>
      <c r="F64" s="99"/>
      <c r="G64" s="99"/>
      <c r="H64" s="99"/>
      <c r="I64" s="99"/>
      <c r="J64" s="99"/>
      <c r="K64" s="99"/>
      <c r="L64" s="99"/>
      <c r="M64" s="100"/>
      <c r="N64" s="100"/>
      <c r="O64" s="99"/>
      <c r="P64" s="101"/>
      <c r="Q64" s="99"/>
      <c r="R64" s="100"/>
      <c r="S64" s="99"/>
      <c r="T64" s="99"/>
      <c r="U64" s="99"/>
    </row>
    <row r="65" ht="12.75" customHeight="1">
      <c r="A65" s="99"/>
      <c r="B65" s="99"/>
      <c r="C65" s="99"/>
      <c r="D65" s="99"/>
      <c r="E65" s="50"/>
      <c r="F65" s="99"/>
      <c r="G65" s="99"/>
      <c r="H65" s="99"/>
      <c r="I65" s="99"/>
      <c r="J65" s="99"/>
      <c r="K65" s="99"/>
      <c r="L65" s="99"/>
      <c r="M65" s="100"/>
      <c r="N65" s="100"/>
      <c r="O65" s="99"/>
      <c r="P65" s="101"/>
      <c r="Q65" s="99"/>
      <c r="R65" s="100"/>
      <c r="S65" s="99"/>
      <c r="T65" s="99"/>
      <c r="U65" s="99"/>
    </row>
    <row r="66" ht="12.75" customHeight="1">
      <c r="A66" s="99"/>
      <c r="B66" s="99"/>
      <c r="C66" s="99"/>
      <c r="D66" s="99"/>
      <c r="E66" s="50"/>
      <c r="F66" s="99"/>
      <c r="G66" s="99"/>
      <c r="H66" s="99"/>
      <c r="I66" s="99"/>
      <c r="J66" s="99"/>
      <c r="K66" s="99"/>
      <c r="L66" s="99"/>
      <c r="M66" s="100"/>
      <c r="N66" s="100"/>
      <c r="O66" s="99"/>
      <c r="P66" s="101"/>
      <c r="Q66" s="99"/>
      <c r="R66" s="100"/>
      <c r="S66" s="99"/>
      <c r="T66" s="99"/>
      <c r="U66" s="99"/>
    </row>
    <row r="67" ht="12.75" customHeight="1">
      <c r="A67" s="99"/>
      <c r="B67" s="99"/>
      <c r="C67" s="99"/>
      <c r="D67" s="99"/>
      <c r="E67" s="50"/>
      <c r="F67" s="99"/>
      <c r="G67" s="99"/>
      <c r="H67" s="99"/>
      <c r="I67" s="99"/>
      <c r="J67" s="99"/>
      <c r="K67" s="99"/>
      <c r="L67" s="99"/>
      <c r="M67" s="100"/>
      <c r="N67" s="100"/>
      <c r="O67" s="99"/>
      <c r="P67" s="101"/>
      <c r="Q67" s="99"/>
      <c r="R67" s="100"/>
      <c r="S67" s="99"/>
      <c r="T67" s="99"/>
      <c r="U67" s="99"/>
    </row>
    <row r="68" ht="12.75" customHeight="1">
      <c r="A68" s="99"/>
      <c r="B68" s="99"/>
      <c r="C68" s="99"/>
      <c r="D68" s="99"/>
      <c r="E68" s="50"/>
      <c r="F68" s="99"/>
      <c r="G68" s="99"/>
      <c r="H68" s="99"/>
      <c r="I68" s="99"/>
      <c r="J68" s="99"/>
      <c r="K68" s="99"/>
      <c r="L68" s="99"/>
      <c r="M68" s="100"/>
      <c r="N68" s="100"/>
      <c r="O68" s="99"/>
      <c r="P68" s="101"/>
      <c r="Q68" s="99"/>
      <c r="R68" s="100"/>
      <c r="S68" s="99"/>
      <c r="T68" s="99"/>
      <c r="U68" s="99"/>
    </row>
    <row r="69" ht="12.75" customHeight="1">
      <c r="A69" s="99"/>
      <c r="B69" s="99"/>
      <c r="C69" s="99"/>
      <c r="D69" s="99"/>
      <c r="E69" s="50"/>
      <c r="F69" s="99"/>
      <c r="G69" s="99"/>
      <c r="H69" s="99"/>
      <c r="I69" s="99"/>
      <c r="J69" s="99"/>
      <c r="K69" s="99"/>
      <c r="L69" s="99"/>
      <c r="M69" s="100"/>
      <c r="N69" s="100"/>
      <c r="O69" s="99"/>
      <c r="P69" s="101"/>
      <c r="Q69" s="99"/>
      <c r="R69" s="100"/>
      <c r="S69" s="99"/>
      <c r="T69" s="99"/>
      <c r="U69" s="99"/>
    </row>
    <row r="70" ht="12.75" customHeight="1">
      <c r="A70" s="99"/>
      <c r="B70" s="99"/>
      <c r="C70" s="99"/>
      <c r="D70" s="99"/>
      <c r="E70" s="50"/>
      <c r="F70" s="99"/>
      <c r="G70" s="99"/>
      <c r="H70" s="99"/>
      <c r="I70" s="99"/>
      <c r="J70" s="99"/>
      <c r="K70" s="99"/>
      <c r="L70" s="99"/>
      <c r="M70" s="100"/>
      <c r="N70" s="100"/>
      <c r="O70" s="99"/>
      <c r="P70" s="101"/>
      <c r="Q70" s="99"/>
      <c r="R70" s="100"/>
      <c r="S70" s="99"/>
      <c r="T70" s="99"/>
      <c r="U70" s="99"/>
    </row>
    <row r="71" ht="12.75" customHeight="1">
      <c r="A71" s="99"/>
      <c r="B71" s="99"/>
      <c r="C71" s="99"/>
      <c r="D71" s="99"/>
      <c r="E71" s="50"/>
      <c r="F71" s="99"/>
      <c r="G71" s="99"/>
      <c r="H71" s="99"/>
      <c r="I71" s="99"/>
      <c r="J71" s="99"/>
      <c r="K71" s="99"/>
      <c r="L71" s="99"/>
      <c r="M71" s="100"/>
      <c r="N71" s="100"/>
      <c r="O71" s="99"/>
      <c r="P71" s="101"/>
      <c r="Q71" s="99"/>
      <c r="R71" s="100"/>
      <c r="S71" s="99"/>
      <c r="T71" s="99"/>
      <c r="U71" s="99"/>
    </row>
    <row r="72" ht="12.75" customHeight="1">
      <c r="A72" s="99"/>
      <c r="B72" s="99"/>
      <c r="C72" s="99"/>
      <c r="D72" s="99"/>
      <c r="E72" s="50"/>
      <c r="F72" s="99"/>
      <c r="G72" s="99"/>
      <c r="H72" s="99"/>
      <c r="I72" s="99"/>
      <c r="J72" s="99"/>
      <c r="K72" s="99"/>
      <c r="L72" s="99"/>
      <c r="M72" s="100"/>
      <c r="N72" s="100"/>
      <c r="O72" s="99"/>
      <c r="P72" s="101"/>
      <c r="Q72" s="99"/>
      <c r="R72" s="100"/>
      <c r="S72" s="99"/>
      <c r="T72" s="99"/>
      <c r="U72" s="99"/>
    </row>
    <row r="73" ht="12.75" customHeight="1">
      <c r="A73" s="99"/>
      <c r="B73" s="99"/>
      <c r="C73" s="99"/>
      <c r="D73" s="99"/>
      <c r="E73" s="50"/>
      <c r="F73" s="99"/>
      <c r="G73" s="99"/>
      <c r="H73" s="99"/>
      <c r="I73" s="99"/>
      <c r="J73" s="99"/>
      <c r="K73" s="99"/>
      <c r="L73" s="99"/>
      <c r="M73" s="100"/>
      <c r="N73" s="100"/>
      <c r="O73" s="99"/>
      <c r="P73" s="101"/>
      <c r="Q73" s="99"/>
      <c r="R73" s="100"/>
      <c r="S73" s="99"/>
      <c r="T73" s="99"/>
      <c r="U73" s="99"/>
    </row>
    <row r="74" ht="12.75" customHeight="1">
      <c r="A74" s="99"/>
      <c r="B74" s="99"/>
      <c r="C74" s="99"/>
      <c r="D74" s="99"/>
      <c r="E74" s="50"/>
      <c r="F74" s="99"/>
      <c r="G74" s="99"/>
      <c r="H74" s="99"/>
      <c r="I74" s="99"/>
      <c r="J74" s="99"/>
      <c r="K74" s="99"/>
      <c r="L74" s="99"/>
      <c r="M74" s="100"/>
      <c r="N74" s="100"/>
      <c r="O74" s="99"/>
      <c r="P74" s="101"/>
      <c r="Q74" s="99"/>
      <c r="R74" s="100"/>
      <c r="S74" s="99"/>
      <c r="T74" s="99"/>
      <c r="U74" s="99"/>
    </row>
    <row r="75" ht="12.75" customHeight="1">
      <c r="A75" s="99"/>
      <c r="B75" s="99"/>
      <c r="C75" s="99"/>
      <c r="D75" s="99"/>
      <c r="E75" s="50"/>
      <c r="F75" s="99"/>
      <c r="G75" s="99"/>
      <c r="H75" s="99"/>
      <c r="I75" s="99"/>
      <c r="J75" s="99"/>
      <c r="K75" s="99"/>
      <c r="L75" s="99"/>
      <c r="M75" s="100"/>
      <c r="N75" s="100"/>
      <c r="O75" s="99"/>
      <c r="P75" s="101"/>
      <c r="Q75" s="99"/>
      <c r="R75" s="100"/>
      <c r="S75" s="99"/>
      <c r="T75" s="99"/>
      <c r="U75" s="99"/>
    </row>
    <row r="76" ht="12.75" customHeight="1">
      <c r="A76" s="99"/>
      <c r="B76" s="99"/>
      <c r="C76" s="99"/>
      <c r="D76" s="99"/>
      <c r="E76" s="50"/>
      <c r="F76" s="99"/>
      <c r="G76" s="99"/>
      <c r="H76" s="99"/>
      <c r="I76" s="99"/>
      <c r="J76" s="99"/>
      <c r="K76" s="99"/>
      <c r="L76" s="99"/>
      <c r="M76" s="100"/>
      <c r="N76" s="100"/>
      <c r="O76" s="99"/>
      <c r="P76" s="101"/>
      <c r="Q76" s="99"/>
      <c r="R76" s="100"/>
      <c r="S76" s="99"/>
      <c r="T76" s="99"/>
      <c r="U76" s="99"/>
    </row>
    <row r="77" ht="12.75" customHeight="1">
      <c r="A77" s="99"/>
      <c r="B77" s="99"/>
      <c r="C77" s="99"/>
      <c r="D77" s="99"/>
      <c r="E77" s="50"/>
      <c r="F77" s="99"/>
      <c r="G77" s="99"/>
      <c r="H77" s="99"/>
      <c r="I77" s="99"/>
      <c r="J77" s="99"/>
      <c r="K77" s="99"/>
      <c r="L77" s="99"/>
      <c r="M77" s="100"/>
      <c r="N77" s="100"/>
      <c r="O77" s="99"/>
      <c r="P77" s="101"/>
      <c r="Q77" s="99"/>
      <c r="R77" s="100"/>
      <c r="S77" s="99"/>
      <c r="T77" s="99"/>
      <c r="U77" s="99"/>
    </row>
    <row r="78" ht="12.75" customHeight="1">
      <c r="A78" s="99"/>
      <c r="B78" s="99"/>
      <c r="C78" s="99"/>
      <c r="D78" s="99"/>
      <c r="E78" s="50"/>
      <c r="F78" s="99"/>
      <c r="G78" s="99"/>
      <c r="H78" s="99"/>
      <c r="I78" s="99"/>
      <c r="J78" s="99"/>
      <c r="K78" s="99"/>
      <c r="L78" s="99"/>
      <c r="M78" s="100"/>
      <c r="N78" s="100"/>
      <c r="O78" s="99"/>
      <c r="P78" s="101"/>
      <c r="Q78" s="99"/>
      <c r="R78" s="100"/>
      <c r="S78" s="99"/>
      <c r="T78" s="99"/>
      <c r="U78" s="99"/>
    </row>
    <row r="79" ht="12.75" customHeight="1">
      <c r="A79" s="99"/>
      <c r="B79" s="99"/>
      <c r="C79" s="99"/>
      <c r="D79" s="99"/>
      <c r="E79" s="50"/>
      <c r="F79" s="99"/>
      <c r="G79" s="99"/>
      <c r="H79" s="99"/>
      <c r="I79" s="99"/>
      <c r="J79" s="99"/>
      <c r="K79" s="99"/>
      <c r="L79" s="99"/>
      <c r="M79" s="100"/>
      <c r="N79" s="100"/>
      <c r="O79" s="99"/>
      <c r="P79" s="101"/>
      <c r="Q79" s="99"/>
      <c r="R79" s="100"/>
      <c r="S79" s="99"/>
      <c r="T79" s="99"/>
      <c r="U79" s="99"/>
    </row>
    <row r="80" ht="12.75" customHeight="1">
      <c r="A80" s="99"/>
      <c r="B80" s="99"/>
      <c r="C80" s="99"/>
      <c r="D80" s="99"/>
      <c r="E80" s="50"/>
      <c r="F80" s="99"/>
      <c r="G80" s="99"/>
      <c r="H80" s="99"/>
      <c r="I80" s="99"/>
      <c r="J80" s="99"/>
      <c r="K80" s="99"/>
      <c r="L80" s="99"/>
      <c r="M80" s="100"/>
      <c r="N80" s="100"/>
      <c r="O80" s="99"/>
      <c r="P80" s="101"/>
      <c r="Q80" s="99"/>
      <c r="R80" s="100"/>
      <c r="S80" s="99"/>
      <c r="T80" s="99"/>
      <c r="U80" s="99"/>
    </row>
    <row r="81" ht="12.75" customHeight="1">
      <c r="A81" s="99"/>
      <c r="B81" s="99"/>
      <c r="C81" s="99"/>
      <c r="D81" s="99"/>
      <c r="E81" s="50"/>
      <c r="F81" s="99"/>
      <c r="G81" s="99"/>
      <c r="H81" s="99"/>
      <c r="I81" s="99"/>
      <c r="J81" s="99"/>
      <c r="K81" s="99"/>
      <c r="L81" s="99"/>
      <c r="M81" s="100"/>
      <c r="N81" s="100"/>
      <c r="O81" s="99"/>
      <c r="P81" s="101"/>
      <c r="Q81" s="99"/>
      <c r="R81" s="100"/>
      <c r="S81" s="99"/>
      <c r="T81" s="99"/>
      <c r="U81" s="99"/>
    </row>
    <row r="82" ht="12.75" customHeight="1">
      <c r="A82" s="99"/>
      <c r="B82" s="99"/>
      <c r="C82" s="99"/>
      <c r="D82" s="99"/>
      <c r="E82" s="50"/>
      <c r="F82" s="99"/>
      <c r="G82" s="99"/>
      <c r="H82" s="99"/>
      <c r="I82" s="99"/>
      <c r="J82" s="99"/>
      <c r="K82" s="99"/>
      <c r="L82" s="99"/>
      <c r="M82" s="100"/>
      <c r="N82" s="100"/>
      <c r="O82" s="99"/>
      <c r="P82" s="101"/>
      <c r="Q82" s="99"/>
      <c r="R82" s="100"/>
      <c r="S82" s="99"/>
      <c r="T82" s="99"/>
      <c r="U82" s="99"/>
    </row>
    <row r="83" ht="12.75" customHeight="1">
      <c r="A83" s="99"/>
      <c r="B83" s="99"/>
      <c r="C83" s="99"/>
      <c r="D83" s="99"/>
      <c r="E83" s="50"/>
      <c r="F83" s="99"/>
      <c r="G83" s="99"/>
      <c r="H83" s="99"/>
      <c r="I83" s="99"/>
      <c r="J83" s="99"/>
      <c r="K83" s="99"/>
      <c r="L83" s="99"/>
      <c r="M83" s="100"/>
      <c r="N83" s="100"/>
      <c r="O83" s="99"/>
      <c r="P83" s="101"/>
      <c r="Q83" s="99"/>
      <c r="R83" s="100"/>
      <c r="S83" s="99"/>
      <c r="T83" s="99"/>
      <c r="U83" s="99"/>
    </row>
    <row r="84" ht="12.75" customHeight="1">
      <c r="A84" s="99"/>
      <c r="B84" s="99"/>
      <c r="C84" s="99"/>
      <c r="D84" s="99"/>
      <c r="E84" s="50"/>
      <c r="F84" s="99"/>
      <c r="G84" s="99"/>
      <c r="H84" s="99"/>
      <c r="I84" s="99"/>
      <c r="J84" s="99"/>
      <c r="K84" s="99"/>
      <c r="L84" s="99"/>
      <c r="M84" s="100"/>
      <c r="N84" s="100"/>
      <c r="O84" s="99"/>
      <c r="P84" s="101"/>
      <c r="Q84" s="99"/>
      <c r="R84" s="100"/>
      <c r="S84" s="99"/>
      <c r="T84" s="99"/>
      <c r="U84" s="99"/>
    </row>
    <row r="85" ht="12.75" customHeight="1">
      <c r="A85" s="99"/>
      <c r="B85" s="99"/>
      <c r="C85" s="99"/>
      <c r="D85" s="99"/>
      <c r="E85" s="50"/>
      <c r="F85" s="99"/>
      <c r="G85" s="99"/>
      <c r="H85" s="99"/>
      <c r="I85" s="99"/>
      <c r="J85" s="99"/>
      <c r="K85" s="99"/>
      <c r="L85" s="99"/>
      <c r="M85" s="100"/>
      <c r="N85" s="100"/>
      <c r="O85" s="99"/>
      <c r="P85" s="101"/>
      <c r="Q85" s="99"/>
      <c r="R85" s="100"/>
      <c r="S85" s="99"/>
      <c r="T85" s="99"/>
      <c r="U85" s="99"/>
    </row>
    <row r="86" ht="12.75" customHeight="1">
      <c r="A86" s="99"/>
      <c r="B86" s="99"/>
      <c r="C86" s="99"/>
      <c r="D86" s="99"/>
      <c r="E86" s="50"/>
      <c r="F86" s="99"/>
      <c r="G86" s="99"/>
      <c r="H86" s="99"/>
      <c r="I86" s="99"/>
      <c r="J86" s="99"/>
      <c r="K86" s="99"/>
      <c r="L86" s="99"/>
      <c r="M86" s="100"/>
      <c r="N86" s="100"/>
      <c r="O86" s="99"/>
      <c r="P86" s="101"/>
      <c r="Q86" s="99"/>
      <c r="R86" s="100"/>
      <c r="S86" s="99"/>
      <c r="T86" s="99"/>
      <c r="U86" s="99"/>
    </row>
    <row r="87" ht="12.75" customHeight="1">
      <c r="A87" s="99"/>
      <c r="B87" s="99"/>
      <c r="C87" s="99"/>
      <c r="D87" s="99"/>
      <c r="E87" s="50"/>
      <c r="F87" s="99"/>
      <c r="G87" s="99"/>
      <c r="H87" s="99"/>
      <c r="I87" s="99"/>
      <c r="J87" s="99"/>
      <c r="K87" s="99"/>
      <c r="L87" s="99"/>
      <c r="M87" s="100"/>
      <c r="N87" s="100"/>
      <c r="O87" s="99"/>
      <c r="P87" s="101"/>
      <c r="Q87" s="99"/>
      <c r="R87" s="100"/>
      <c r="S87" s="99"/>
      <c r="T87" s="99"/>
      <c r="U87" s="99"/>
    </row>
    <row r="88" ht="12.75" customHeight="1">
      <c r="A88" s="99"/>
      <c r="B88" s="99"/>
      <c r="C88" s="99"/>
      <c r="D88" s="99"/>
      <c r="E88" s="50"/>
      <c r="F88" s="99"/>
      <c r="G88" s="99"/>
      <c r="H88" s="99"/>
      <c r="I88" s="99"/>
      <c r="J88" s="99"/>
      <c r="K88" s="99"/>
      <c r="L88" s="99"/>
      <c r="M88" s="100"/>
      <c r="N88" s="100"/>
      <c r="O88" s="99"/>
      <c r="P88" s="101"/>
      <c r="Q88" s="99"/>
      <c r="R88" s="100"/>
      <c r="S88" s="99"/>
      <c r="T88" s="99"/>
      <c r="U88" s="99"/>
    </row>
    <row r="89" ht="12.75" customHeight="1">
      <c r="A89" s="99"/>
      <c r="B89" s="99"/>
      <c r="C89" s="99"/>
      <c r="D89" s="99"/>
      <c r="E89" s="50"/>
      <c r="F89" s="99"/>
      <c r="G89" s="99"/>
      <c r="H89" s="99"/>
      <c r="I89" s="99"/>
      <c r="J89" s="99"/>
      <c r="K89" s="99"/>
      <c r="L89" s="99"/>
      <c r="M89" s="100"/>
      <c r="N89" s="100"/>
      <c r="O89" s="99"/>
      <c r="P89" s="101"/>
      <c r="Q89" s="99"/>
      <c r="R89" s="100"/>
      <c r="S89" s="99"/>
      <c r="T89" s="99"/>
      <c r="U89" s="99"/>
    </row>
    <row r="90" ht="12.75" customHeight="1">
      <c r="A90" s="99"/>
      <c r="B90" s="99"/>
      <c r="C90" s="99"/>
      <c r="D90" s="99"/>
      <c r="E90" s="50"/>
      <c r="F90" s="99"/>
      <c r="G90" s="99"/>
      <c r="H90" s="99"/>
      <c r="I90" s="99"/>
      <c r="J90" s="99"/>
      <c r="K90" s="99"/>
      <c r="L90" s="99"/>
      <c r="M90" s="100"/>
      <c r="N90" s="100"/>
      <c r="O90" s="99"/>
      <c r="P90" s="101"/>
      <c r="Q90" s="99"/>
      <c r="R90" s="100"/>
      <c r="S90" s="99"/>
      <c r="T90" s="99"/>
      <c r="U90" s="99"/>
    </row>
    <row r="91" ht="12.75" customHeight="1">
      <c r="A91" s="99"/>
      <c r="B91" s="99"/>
      <c r="C91" s="99"/>
      <c r="D91" s="99"/>
      <c r="E91" s="50"/>
      <c r="F91" s="99"/>
      <c r="G91" s="99"/>
      <c r="H91" s="99"/>
      <c r="I91" s="99"/>
      <c r="J91" s="99"/>
      <c r="K91" s="99"/>
      <c r="L91" s="99"/>
      <c r="M91" s="100"/>
      <c r="N91" s="100"/>
      <c r="O91" s="99"/>
      <c r="P91" s="101"/>
      <c r="Q91" s="99"/>
      <c r="R91" s="100"/>
      <c r="S91" s="99"/>
      <c r="T91" s="99"/>
      <c r="U91" s="99"/>
    </row>
    <row r="92" ht="12.75" customHeight="1">
      <c r="A92" s="99"/>
      <c r="B92" s="99"/>
      <c r="C92" s="99"/>
      <c r="D92" s="99"/>
      <c r="E92" s="50"/>
      <c r="F92" s="99"/>
      <c r="G92" s="99"/>
      <c r="H92" s="99"/>
      <c r="I92" s="99"/>
      <c r="J92" s="99"/>
      <c r="K92" s="99"/>
      <c r="L92" s="99"/>
      <c r="M92" s="100"/>
      <c r="N92" s="100"/>
      <c r="O92" s="99"/>
      <c r="P92" s="101"/>
      <c r="Q92" s="99"/>
      <c r="R92" s="100"/>
      <c r="S92" s="99"/>
      <c r="T92" s="99"/>
      <c r="U92" s="99"/>
    </row>
    <row r="93" ht="12.75" customHeight="1">
      <c r="A93" s="99"/>
      <c r="B93" s="99"/>
      <c r="C93" s="99"/>
      <c r="D93" s="99"/>
      <c r="E93" s="50"/>
      <c r="F93" s="99"/>
      <c r="G93" s="99"/>
      <c r="H93" s="99"/>
      <c r="I93" s="99"/>
      <c r="J93" s="99"/>
      <c r="K93" s="99"/>
      <c r="L93" s="99"/>
      <c r="M93" s="100"/>
      <c r="N93" s="100"/>
      <c r="O93" s="99"/>
      <c r="P93" s="101"/>
      <c r="Q93" s="99"/>
      <c r="R93" s="100"/>
      <c r="S93" s="99"/>
      <c r="T93" s="99"/>
      <c r="U93" s="99"/>
    </row>
    <row r="94" ht="12.75" customHeight="1">
      <c r="A94" s="99"/>
      <c r="B94" s="99"/>
      <c r="C94" s="99"/>
      <c r="D94" s="99"/>
      <c r="E94" s="50"/>
      <c r="F94" s="99"/>
      <c r="G94" s="99"/>
      <c r="H94" s="99"/>
      <c r="I94" s="99"/>
      <c r="J94" s="99"/>
      <c r="K94" s="99"/>
      <c r="L94" s="99"/>
      <c r="M94" s="100"/>
      <c r="N94" s="100"/>
      <c r="O94" s="99"/>
      <c r="P94" s="101"/>
      <c r="Q94" s="99"/>
      <c r="R94" s="100"/>
      <c r="S94" s="99"/>
      <c r="T94" s="99"/>
      <c r="U94" s="99"/>
    </row>
    <row r="95" ht="12.75" customHeight="1">
      <c r="A95" s="99"/>
      <c r="B95" s="99"/>
      <c r="C95" s="99"/>
      <c r="D95" s="99"/>
      <c r="E95" s="50"/>
      <c r="F95" s="99"/>
      <c r="G95" s="99"/>
      <c r="H95" s="99"/>
      <c r="I95" s="99"/>
      <c r="J95" s="99"/>
      <c r="K95" s="99"/>
      <c r="L95" s="99"/>
      <c r="M95" s="100"/>
      <c r="N95" s="100"/>
      <c r="O95" s="99"/>
      <c r="P95" s="101"/>
      <c r="Q95" s="99"/>
      <c r="R95" s="100"/>
      <c r="S95" s="99"/>
      <c r="T95" s="99"/>
      <c r="U95" s="99"/>
    </row>
    <row r="96" ht="12.75" customHeight="1">
      <c r="A96" s="99"/>
      <c r="B96" s="99"/>
      <c r="C96" s="99"/>
      <c r="D96" s="99"/>
      <c r="E96" s="50"/>
      <c r="F96" s="99"/>
      <c r="G96" s="99"/>
      <c r="H96" s="99"/>
      <c r="I96" s="99"/>
      <c r="J96" s="99"/>
      <c r="K96" s="99"/>
      <c r="L96" s="99"/>
      <c r="M96" s="100"/>
      <c r="N96" s="100"/>
      <c r="O96" s="99"/>
      <c r="P96" s="101"/>
      <c r="Q96" s="99"/>
      <c r="R96" s="100"/>
      <c r="S96" s="99"/>
      <c r="T96" s="99"/>
      <c r="U96" s="99"/>
    </row>
    <row r="97" ht="12.75" customHeight="1">
      <c r="A97" s="99"/>
      <c r="B97" s="99"/>
      <c r="C97" s="99"/>
      <c r="D97" s="99"/>
      <c r="E97" s="50"/>
      <c r="F97" s="99"/>
      <c r="G97" s="99"/>
      <c r="H97" s="99"/>
      <c r="I97" s="99"/>
      <c r="J97" s="99"/>
      <c r="K97" s="99"/>
      <c r="L97" s="99"/>
      <c r="M97" s="100"/>
      <c r="N97" s="100"/>
      <c r="O97" s="99"/>
      <c r="P97" s="101"/>
      <c r="Q97" s="99"/>
      <c r="R97" s="100"/>
      <c r="S97" s="99"/>
      <c r="T97" s="99"/>
      <c r="U97" s="99"/>
    </row>
    <row r="98" ht="12.75" customHeight="1">
      <c r="A98" s="99"/>
      <c r="B98" s="99"/>
      <c r="C98" s="99"/>
      <c r="D98" s="99"/>
      <c r="E98" s="50"/>
      <c r="F98" s="99"/>
      <c r="G98" s="99"/>
      <c r="H98" s="99"/>
      <c r="I98" s="99"/>
      <c r="J98" s="99"/>
      <c r="K98" s="99"/>
      <c r="L98" s="99"/>
      <c r="M98" s="100"/>
      <c r="N98" s="100"/>
      <c r="O98" s="99"/>
      <c r="P98" s="101"/>
      <c r="Q98" s="99"/>
      <c r="R98" s="100"/>
      <c r="S98" s="99"/>
      <c r="T98" s="99"/>
      <c r="U98" s="99"/>
    </row>
    <row r="99" ht="12.75" customHeight="1">
      <c r="A99" s="99"/>
      <c r="B99" s="99"/>
      <c r="C99" s="99"/>
      <c r="D99" s="99"/>
      <c r="E99" s="50"/>
      <c r="F99" s="99"/>
      <c r="G99" s="99"/>
      <c r="H99" s="99"/>
      <c r="I99" s="99"/>
      <c r="J99" s="99"/>
      <c r="K99" s="99"/>
      <c r="L99" s="99"/>
      <c r="M99" s="100"/>
      <c r="N99" s="100"/>
      <c r="O99" s="99"/>
      <c r="P99" s="101"/>
      <c r="Q99" s="99"/>
      <c r="R99" s="100"/>
      <c r="S99" s="99"/>
      <c r="T99" s="99"/>
      <c r="U99" s="99"/>
    </row>
    <row r="100" ht="12.75" customHeight="1">
      <c r="A100" s="99"/>
      <c r="B100" s="99"/>
      <c r="C100" s="99"/>
      <c r="D100" s="99"/>
      <c r="E100" s="50"/>
      <c r="F100" s="99"/>
      <c r="G100" s="99"/>
      <c r="H100" s="99"/>
      <c r="I100" s="99"/>
      <c r="J100" s="99"/>
      <c r="K100" s="99"/>
      <c r="L100" s="99"/>
      <c r="M100" s="100"/>
      <c r="N100" s="100"/>
      <c r="O100" s="99"/>
      <c r="P100" s="101"/>
      <c r="Q100" s="99"/>
      <c r="R100" s="100"/>
      <c r="S100" s="99"/>
      <c r="T100" s="99"/>
      <c r="U100" s="99"/>
    </row>
    <row r="101" ht="12.75" customHeight="1">
      <c r="A101" s="99"/>
      <c r="B101" s="99"/>
      <c r="C101" s="99"/>
      <c r="D101" s="99"/>
      <c r="E101" s="50"/>
      <c r="F101" s="99"/>
      <c r="G101" s="99"/>
      <c r="H101" s="99"/>
      <c r="I101" s="99"/>
      <c r="J101" s="99"/>
      <c r="K101" s="99"/>
      <c r="L101" s="99"/>
      <c r="M101" s="100"/>
      <c r="N101" s="100"/>
      <c r="O101" s="99"/>
      <c r="P101" s="101"/>
      <c r="Q101" s="99"/>
      <c r="R101" s="100"/>
      <c r="S101" s="99"/>
      <c r="T101" s="99"/>
      <c r="U101" s="99"/>
    </row>
    <row r="102" ht="12.75" customHeight="1">
      <c r="A102" s="99"/>
      <c r="B102" s="99"/>
      <c r="C102" s="99"/>
      <c r="D102" s="99"/>
      <c r="E102" s="50"/>
      <c r="F102" s="99"/>
      <c r="G102" s="99"/>
      <c r="H102" s="99"/>
      <c r="I102" s="99"/>
      <c r="J102" s="99"/>
      <c r="K102" s="99"/>
      <c r="L102" s="99"/>
      <c r="M102" s="100"/>
      <c r="N102" s="100"/>
      <c r="O102" s="99"/>
      <c r="P102" s="101"/>
      <c r="Q102" s="99"/>
      <c r="R102" s="100"/>
      <c r="S102" s="99"/>
      <c r="T102" s="99"/>
      <c r="U102" s="99"/>
    </row>
    <row r="103" ht="12.75" customHeight="1">
      <c r="A103" s="99"/>
      <c r="B103" s="99"/>
      <c r="C103" s="99"/>
      <c r="D103" s="99"/>
      <c r="E103" s="50"/>
      <c r="F103" s="99"/>
      <c r="G103" s="99"/>
      <c r="H103" s="99"/>
      <c r="I103" s="99"/>
      <c r="J103" s="99"/>
      <c r="K103" s="99"/>
      <c r="L103" s="99"/>
      <c r="M103" s="100"/>
      <c r="N103" s="100"/>
      <c r="O103" s="99"/>
      <c r="P103" s="101"/>
      <c r="Q103" s="99"/>
      <c r="R103" s="100"/>
      <c r="S103" s="99"/>
      <c r="T103" s="99"/>
      <c r="U103" s="99"/>
    </row>
    <row r="104" ht="12.75" customHeight="1">
      <c r="A104" s="99"/>
      <c r="B104" s="99"/>
      <c r="C104" s="99"/>
      <c r="D104" s="99"/>
      <c r="E104" s="50"/>
      <c r="F104" s="99"/>
      <c r="G104" s="99"/>
      <c r="H104" s="99"/>
      <c r="I104" s="99"/>
      <c r="J104" s="99"/>
      <c r="K104" s="99"/>
      <c r="L104" s="99"/>
      <c r="M104" s="100"/>
      <c r="N104" s="100"/>
      <c r="O104" s="99"/>
      <c r="P104" s="101"/>
      <c r="Q104" s="99"/>
      <c r="R104" s="100"/>
      <c r="S104" s="99"/>
      <c r="T104" s="99"/>
      <c r="U104" s="99"/>
    </row>
    <row r="105" ht="12.75" customHeight="1">
      <c r="A105" s="99"/>
      <c r="B105" s="99"/>
      <c r="C105" s="99"/>
      <c r="D105" s="99"/>
      <c r="E105" s="50"/>
      <c r="F105" s="99"/>
      <c r="G105" s="99"/>
      <c r="H105" s="99"/>
      <c r="I105" s="99"/>
      <c r="J105" s="99"/>
      <c r="K105" s="99"/>
      <c r="L105" s="99"/>
      <c r="M105" s="100"/>
      <c r="N105" s="100"/>
      <c r="O105" s="99"/>
      <c r="P105" s="101"/>
      <c r="Q105" s="99"/>
      <c r="R105" s="100"/>
      <c r="S105" s="99"/>
      <c r="T105" s="99"/>
      <c r="U105" s="99"/>
    </row>
    <row r="106" ht="12.75" customHeight="1">
      <c r="A106" s="99"/>
      <c r="B106" s="99"/>
      <c r="C106" s="99"/>
      <c r="D106" s="99"/>
      <c r="E106" s="50"/>
      <c r="F106" s="99"/>
      <c r="G106" s="99"/>
      <c r="H106" s="99"/>
      <c r="I106" s="99"/>
      <c r="J106" s="99"/>
      <c r="K106" s="99"/>
      <c r="L106" s="99"/>
      <c r="M106" s="100"/>
      <c r="N106" s="100"/>
      <c r="O106" s="99"/>
      <c r="P106" s="101"/>
      <c r="Q106" s="99"/>
      <c r="R106" s="100"/>
      <c r="S106" s="99"/>
      <c r="T106" s="99"/>
      <c r="U106" s="99"/>
    </row>
    <row r="107" ht="12.75" customHeight="1">
      <c r="A107" s="99"/>
      <c r="B107" s="99"/>
      <c r="C107" s="99"/>
      <c r="D107" s="99"/>
      <c r="E107" s="50"/>
      <c r="F107" s="99"/>
      <c r="G107" s="99"/>
      <c r="H107" s="99"/>
      <c r="I107" s="99"/>
      <c r="J107" s="99"/>
      <c r="K107" s="99"/>
      <c r="L107" s="99"/>
      <c r="M107" s="100"/>
      <c r="N107" s="100"/>
      <c r="O107" s="99"/>
      <c r="P107" s="101"/>
      <c r="Q107" s="99"/>
      <c r="R107" s="100"/>
      <c r="S107" s="99"/>
      <c r="T107" s="99"/>
      <c r="U107" s="99"/>
    </row>
    <row r="108" ht="12.75" customHeight="1">
      <c r="A108" s="99"/>
      <c r="B108" s="99"/>
      <c r="C108" s="99"/>
      <c r="D108" s="99"/>
      <c r="E108" s="50"/>
      <c r="F108" s="99"/>
      <c r="G108" s="99"/>
      <c r="H108" s="99"/>
      <c r="I108" s="99"/>
      <c r="J108" s="99"/>
      <c r="K108" s="99"/>
      <c r="L108" s="99"/>
      <c r="M108" s="100"/>
      <c r="N108" s="100"/>
      <c r="O108" s="99"/>
      <c r="P108" s="101"/>
      <c r="Q108" s="99"/>
      <c r="R108" s="100"/>
      <c r="S108" s="99"/>
      <c r="T108" s="99"/>
      <c r="U108" s="99"/>
    </row>
    <row r="109" ht="12.75" customHeight="1">
      <c r="A109" s="99"/>
      <c r="B109" s="99"/>
      <c r="C109" s="99"/>
      <c r="D109" s="99"/>
      <c r="E109" s="50"/>
      <c r="F109" s="99"/>
      <c r="G109" s="99"/>
      <c r="H109" s="99"/>
      <c r="I109" s="99"/>
      <c r="J109" s="99"/>
      <c r="K109" s="99"/>
      <c r="L109" s="99"/>
      <c r="M109" s="100"/>
      <c r="N109" s="100"/>
      <c r="O109" s="99"/>
      <c r="P109" s="101"/>
      <c r="Q109" s="99"/>
      <c r="R109" s="100"/>
      <c r="S109" s="99"/>
      <c r="T109" s="99"/>
      <c r="U109" s="99"/>
    </row>
    <row r="110" ht="12.75" customHeight="1">
      <c r="A110" s="99"/>
      <c r="B110" s="99"/>
      <c r="C110" s="99"/>
      <c r="D110" s="99"/>
      <c r="E110" s="50"/>
      <c r="F110" s="99"/>
      <c r="G110" s="99"/>
      <c r="H110" s="99"/>
      <c r="I110" s="99"/>
      <c r="J110" s="99"/>
      <c r="K110" s="99"/>
      <c r="L110" s="99"/>
      <c r="M110" s="100"/>
      <c r="N110" s="100"/>
      <c r="O110" s="99"/>
      <c r="P110" s="101"/>
      <c r="Q110" s="99"/>
      <c r="R110" s="100"/>
      <c r="S110" s="99"/>
      <c r="T110" s="99"/>
      <c r="U110" s="99"/>
    </row>
    <row r="111" ht="12.75" customHeight="1">
      <c r="A111" s="99"/>
      <c r="B111" s="99"/>
      <c r="C111" s="99"/>
      <c r="D111" s="99"/>
      <c r="E111" s="50"/>
      <c r="F111" s="99"/>
      <c r="G111" s="99"/>
      <c r="H111" s="99"/>
      <c r="I111" s="99"/>
      <c r="J111" s="99"/>
      <c r="K111" s="99"/>
      <c r="L111" s="99"/>
      <c r="M111" s="100"/>
      <c r="N111" s="100"/>
      <c r="O111" s="99"/>
      <c r="P111" s="101"/>
      <c r="Q111" s="99"/>
      <c r="R111" s="100"/>
      <c r="S111" s="99"/>
      <c r="T111" s="99"/>
      <c r="U111" s="99"/>
    </row>
    <row r="112" ht="12.75" customHeight="1">
      <c r="A112" s="99"/>
      <c r="B112" s="99"/>
      <c r="C112" s="99"/>
      <c r="D112" s="99"/>
      <c r="E112" s="50"/>
      <c r="F112" s="99"/>
      <c r="G112" s="99"/>
      <c r="H112" s="99"/>
      <c r="I112" s="99"/>
      <c r="J112" s="99"/>
      <c r="K112" s="99"/>
      <c r="L112" s="99"/>
      <c r="M112" s="100"/>
      <c r="N112" s="100"/>
      <c r="O112" s="99"/>
      <c r="P112" s="101"/>
      <c r="Q112" s="99"/>
      <c r="R112" s="100"/>
      <c r="S112" s="99"/>
      <c r="T112" s="99"/>
      <c r="U112" s="99"/>
    </row>
    <row r="113" ht="12.75" customHeight="1">
      <c r="A113" s="99"/>
      <c r="B113" s="99"/>
      <c r="C113" s="99"/>
      <c r="D113" s="99"/>
      <c r="E113" s="50"/>
      <c r="F113" s="99"/>
      <c r="G113" s="99"/>
      <c r="H113" s="99"/>
      <c r="I113" s="99"/>
      <c r="J113" s="99"/>
      <c r="K113" s="99"/>
      <c r="L113" s="99"/>
      <c r="M113" s="100"/>
      <c r="N113" s="100"/>
      <c r="O113" s="99"/>
      <c r="P113" s="101"/>
      <c r="Q113" s="99"/>
      <c r="R113" s="100"/>
      <c r="S113" s="99"/>
      <c r="T113" s="99"/>
      <c r="U113" s="99"/>
    </row>
    <row r="114" ht="12.75" customHeight="1">
      <c r="A114" s="99"/>
      <c r="B114" s="99"/>
      <c r="C114" s="99"/>
      <c r="D114" s="99"/>
      <c r="E114" s="50"/>
      <c r="F114" s="99"/>
      <c r="G114" s="99"/>
      <c r="H114" s="99"/>
      <c r="I114" s="99"/>
      <c r="J114" s="99"/>
      <c r="K114" s="99"/>
      <c r="L114" s="99"/>
      <c r="M114" s="100"/>
      <c r="N114" s="100"/>
      <c r="O114" s="99"/>
      <c r="P114" s="101"/>
      <c r="Q114" s="99"/>
      <c r="R114" s="100"/>
      <c r="S114" s="99"/>
      <c r="T114" s="99"/>
      <c r="U114" s="99"/>
    </row>
    <row r="115" ht="12.75" customHeight="1">
      <c r="A115" s="99"/>
      <c r="B115" s="99"/>
      <c r="C115" s="99"/>
      <c r="D115" s="99"/>
      <c r="E115" s="50"/>
      <c r="F115" s="99"/>
      <c r="G115" s="99"/>
      <c r="H115" s="99"/>
      <c r="I115" s="99"/>
      <c r="J115" s="99"/>
      <c r="K115" s="99"/>
      <c r="L115" s="99"/>
      <c r="M115" s="100"/>
      <c r="N115" s="100"/>
      <c r="O115" s="99"/>
      <c r="P115" s="101"/>
      <c r="Q115" s="99"/>
      <c r="R115" s="100"/>
      <c r="S115" s="99"/>
      <c r="T115" s="99"/>
      <c r="U115" s="99"/>
    </row>
    <row r="116" ht="12.75" customHeight="1">
      <c r="A116" s="99"/>
      <c r="B116" s="99"/>
      <c r="C116" s="99"/>
      <c r="D116" s="99"/>
      <c r="E116" s="50"/>
      <c r="F116" s="99"/>
      <c r="G116" s="99"/>
      <c r="H116" s="99"/>
      <c r="I116" s="99"/>
      <c r="J116" s="99"/>
      <c r="K116" s="99"/>
      <c r="L116" s="99"/>
      <c r="M116" s="100"/>
      <c r="N116" s="100"/>
      <c r="O116" s="99"/>
      <c r="P116" s="101"/>
      <c r="Q116" s="99"/>
      <c r="R116" s="100"/>
      <c r="S116" s="99"/>
      <c r="T116" s="99"/>
      <c r="U116" s="99"/>
    </row>
    <row r="117" ht="12.75" customHeight="1">
      <c r="A117" s="99"/>
      <c r="B117" s="99"/>
      <c r="C117" s="99"/>
      <c r="D117" s="99"/>
      <c r="E117" s="50"/>
      <c r="F117" s="99"/>
      <c r="G117" s="99"/>
      <c r="H117" s="99"/>
      <c r="I117" s="99"/>
      <c r="J117" s="99"/>
      <c r="K117" s="99"/>
      <c r="L117" s="99"/>
      <c r="M117" s="100"/>
      <c r="N117" s="100"/>
      <c r="O117" s="99"/>
      <c r="P117" s="101"/>
      <c r="Q117" s="99"/>
      <c r="R117" s="100"/>
      <c r="S117" s="99"/>
      <c r="T117" s="99"/>
      <c r="U117" s="99"/>
    </row>
    <row r="118" ht="12.75" customHeight="1">
      <c r="A118" s="99"/>
      <c r="B118" s="99"/>
      <c r="C118" s="99"/>
      <c r="D118" s="99"/>
      <c r="E118" s="50"/>
      <c r="F118" s="99"/>
      <c r="G118" s="99"/>
      <c r="H118" s="99"/>
      <c r="I118" s="99"/>
      <c r="J118" s="99"/>
      <c r="K118" s="99"/>
      <c r="L118" s="99"/>
      <c r="M118" s="100"/>
      <c r="N118" s="100"/>
      <c r="O118" s="99"/>
      <c r="P118" s="101"/>
      <c r="Q118" s="99"/>
      <c r="R118" s="100"/>
      <c r="S118" s="99"/>
      <c r="T118" s="99"/>
      <c r="U118" s="99"/>
    </row>
    <row r="119" ht="12.75" customHeight="1">
      <c r="A119" s="99"/>
      <c r="B119" s="99"/>
      <c r="C119" s="99"/>
      <c r="D119" s="99"/>
      <c r="E119" s="50"/>
      <c r="F119" s="99"/>
      <c r="G119" s="99"/>
      <c r="H119" s="99"/>
      <c r="I119" s="99"/>
      <c r="J119" s="99"/>
      <c r="K119" s="99"/>
      <c r="L119" s="99"/>
      <c r="M119" s="100"/>
      <c r="N119" s="100"/>
      <c r="O119" s="99"/>
      <c r="P119" s="101"/>
      <c r="Q119" s="99"/>
      <c r="R119" s="100"/>
      <c r="S119" s="99"/>
      <c r="T119" s="99"/>
      <c r="U119" s="99"/>
    </row>
    <row r="120" ht="12.75" customHeight="1">
      <c r="A120" s="99"/>
      <c r="B120" s="99"/>
      <c r="C120" s="99"/>
      <c r="D120" s="99"/>
      <c r="E120" s="50"/>
      <c r="F120" s="99"/>
      <c r="G120" s="99"/>
      <c r="H120" s="99"/>
      <c r="I120" s="99"/>
      <c r="J120" s="99"/>
      <c r="K120" s="99"/>
      <c r="L120" s="99"/>
      <c r="M120" s="100"/>
      <c r="N120" s="100"/>
      <c r="O120" s="99"/>
      <c r="P120" s="101"/>
      <c r="Q120" s="99"/>
      <c r="R120" s="100"/>
      <c r="S120" s="99"/>
      <c r="T120" s="99"/>
      <c r="U120" s="99"/>
    </row>
    <row r="121" ht="12.75" customHeight="1">
      <c r="A121" s="99"/>
      <c r="B121" s="99"/>
      <c r="C121" s="99"/>
      <c r="D121" s="99"/>
      <c r="E121" s="50"/>
      <c r="F121" s="99"/>
      <c r="G121" s="99"/>
      <c r="H121" s="99"/>
      <c r="I121" s="99"/>
      <c r="J121" s="99"/>
      <c r="K121" s="99"/>
      <c r="L121" s="99"/>
      <c r="M121" s="100"/>
      <c r="N121" s="100"/>
      <c r="O121" s="99"/>
      <c r="P121" s="101"/>
      <c r="Q121" s="99"/>
      <c r="R121" s="100"/>
      <c r="S121" s="99"/>
      <c r="T121" s="99"/>
      <c r="U121" s="99"/>
    </row>
    <row r="122" ht="12.75" customHeight="1">
      <c r="A122" s="99"/>
      <c r="B122" s="99"/>
      <c r="C122" s="99"/>
      <c r="D122" s="99"/>
      <c r="E122" s="50"/>
      <c r="F122" s="99"/>
      <c r="G122" s="99"/>
      <c r="H122" s="99"/>
      <c r="I122" s="99"/>
      <c r="J122" s="99"/>
      <c r="K122" s="99"/>
      <c r="L122" s="99"/>
      <c r="M122" s="100"/>
      <c r="N122" s="100"/>
      <c r="O122" s="99"/>
      <c r="P122" s="101"/>
      <c r="Q122" s="99"/>
      <c r="R122" s="100"/>
      <c r="S122" s="99"/>
      <c r="T122" s="99"/>
      <c r="U122" s="99"/>
    </row>
    <row r="123" ht="12.75" customHeight="1">
      <c r="A123" s="99"/>
      <c r="B123" s="99"/>
      <c r="C123" s="99"/>
      <c r="D123" s="99"/>
      <c r="E123" s="50"/>
      <c r="F123" s="99"/>
      <c r="G123" s="99"/>
      <c r="H123" s="99"/>
      <c r="I123" s="99"/>
      <c r="J123" s="99"/>
      <c r="K123" s="99"/>
      <c r="L123" s="99"/>
      <c r="M123" s="100"/>
      <c r="N123" s="100"/>
      <c r="O123" s="99"/>
      <c r="P123" s="101"/>
      <c r="Q123" s="99"/>
      <c r="R123" s="100"/>
      <c r="S123" s="99"/>
      <c r="T123" s="99"/>
      <c r="U123" s="99"/>
    </row>
    <row r="124" ht="12.75" customHeight="1">
      <c r="A124" s="99"/>
      <c r="B124" s="99"/>
      <c r="C124" s="99"/>
      <c r="D124" s="99"/>
      <c r="E124" s="50"/>
      <c r="F124" s="99"/>
      <c r="G124" s="99"/>
      <c r="H124" s="99"/>
      <c r="I124" s="99"/>
      <c r="J124" s="99"/>
      <c r="K124" s="99"/>
      <c r="L124" s="99"/>
      <c r="M124" s="100"/>
      <c r="N124" s="100"/>
      <c r="O124" s="99"/>
      <c r="P124" s="101"/>
      <c r="Q124" s="99"/>
      <c r="R124" s="100"/>
      <c r="S124" s="99"/>
      <c r="T124" s="99"/>
      <c r="U124" s="99"/>
    </row>
    <row r="125" ht="12.75" customHeight="1">
      <c r="A125" s="99"/>
      <c r="B125" s="99"/>
      <c r="C125" s="99"/>
      <c r="D125" s="99"/>
      <c r="E125" s="50"/>
      <c r="F125" s="99"/>
      <c r="G125" s="99"/>
      <c r="H125" s="99"/>
      <c r="I125" s="99"/>
      <c r="J125" s="99"/>
      <c r="K125" s="99"/>
      <c r="L125" s="99"/>
      <c r="M125" s="100"/>
      <c r="N125" s="100"/>
      <c r="O125" s="99"/>
      <c r="P125" s="101"/>
      <c r="Q125" s="99"/>
      <c r="R125" s="100"/>
      <c r="S125" s="99"/>
      <c r="T125" s="99"/>
      <c r="U125" s="99"/>
    </row>
    <row r="126" ht="12.75" customHeight="1">
      <c r="A126" s="99"/>
      <c r="B126" s="99"/>
      <c r="C126" s="99"/>
      <c r="D126" s="99"/>
      <c r="E126" s="50"/>
      <c r="F126" s="99"/>
      <c r="G126" s="99"/>
      <c r="H126" s="99"/>
      <c r="I126" s="99"/>
      <c r="J126" s="99"/>
      <c r="K126" s="99"/>
      <c r="L126" s="99"/>
      <c r="M126" s="100"/>
      <c r="N126" s="100"/>
      <c r="O126" s="99"/>
      <c r="P126" s="101"/>
      <c r="Q126" s="99"/>
      <c r="R126" s="100"/>
      <c r="S126" s="99"/>
      <c r="T126" s="99"/>
      <c r="U126" s="99"/>
    </row>
    <row r="127" ht="12.75" customHeight="1">
      <c r="A127" s="99"/>
      <c r="B127" s="99"/>
      <c r="C127" s="99"/>
      <c r="D127" s="99"/>
      <c r="E127" s="50"/>
      <c r="F127" s="99"/>
      <c r="G127" s="99"/>
      <c r="H127" s="99"/>
      <c r="I127" s="99"/>
      <c r="J127" s="99"/>
      <c r="K127" s="99"/>
      <c r="L127" s="99"/>
      <c r="M127" s="100"/>
      <c r="N127" s="100"/>
      <c r="O127" s="99"/>
      <c r="P127" s="101"/>
      <c r="Q127" s="99"/>
      <c r="R127" s="100"/>
      <c r="S127" s="99"/>
      <c r="T127" s="99"/>
      <c r="U127" s="99"/>
    </row>
    <row r="128" ht="12.75" customHeight="1">
      <c r="A128" s="99"/>
      <c r="B128" s="99"/>
      <c r="C128" s="99"/>
      <c r="D128" s="99"/>
      <c r="E128" s="50"/>
      <c r="F128" s="99"/>
      <c r="G128" s="99"/>
      <c r="H128" s="99"/>
      <c r="I128" s="99"/>
      <c r="J128" s="99"/>
      <c r="K128" s="99"/>
      <c r="L128" s="99"/>
      <c r="M128" s="100"/>
      <c r="N128" s="100"/>
      <c r="O128" s="99"/>
      <c r="P128" s="101"/>
      <c r="Q128" s="99"/>
      <c r="R128" s="100"/>
      <c r="S128" s="99"/>
      <c r="T128" s="99"/>
      <c r="U128" s="99"/>
    </row>
    <row r="129" ht="12.75" customHeight="1">
      <c r="A129" s="99"/>
      <c r="B129" s="99"/>
      <c r="C129" s="99"/>
      <c r="D129" s="99"/>
      <c r="E129" s="50"/>
      <c r="F129" s="99"/>
      <c r="G129" s="99"/>
      <c r="H129" s="99"/>
      <c r="I129" s="99"/>
      <c r="J129" s="99"/>
      <c r="K129" s="99"/>
      <c r="L129" s="99"/>
      <c r="M129" s="100"/>
      <c r="N129" s="100"/>
      <c r="O129" s="99"/>
      <c r="P129" s="101"/>
      <c r="Q129" s="99"/>
      <c r="R129" s="100"/>
      <c r="S129" s="99"/>
      <c r="T129" s="99"/>
      <c r="U129" s="99"/>
    </row>
    <row r="130" ht="12.75" customHeight="1">
      <c r="A130" s="99"/>
      <c r="B130" s="99"/>
      <c r="C130" s="99"/>
      <c r="D130" s="99"/>
      <c r="E130" s="50"/>
      <c r="F130" s="99"/>
      <c r="G130" s="99"/>
      <c r="H130" s="99"/>
      <c r="I130" s="99"/>
      <c r="J130" s="99"/>
      <c r="K130" s="99"/>
      <c r="L130" s="99"/>
      <c r="M130" s="100"/>
      <c r="N130" s="100"/>
      <c r="O130" s="99"/>
      <c r="P130" s="101"/>
      <c r="Q130" s="99"/>
      <c r="R130" s="100"/>
      <c r="S130" s="99"/>
      <c r="T130" s="99"/>
      <c r="U130" s="99"/>
    </row>
    <row r="131" ht="12.75" customHeight="1">
      <c r="A131" s="99"/>
      <c r="B131" s="99"/>
      <c r="C131" s="99"/>
      <c r="D131" s="99"/>
      <c r="E131" s="50"/>
      <c r="F131" s="99"/>
      <c r="G131" s="99"/>
      <c r="H131" s="99"/>
      <c r="I131" s="99"/>
      <c r="J131" s="99"/>
      <c r="K131" s="99"/>
      <c r="L131" s="99"/>
      <c r="M131" s="100"/>
      <c r="N131" s="100"/>
      <c r="O131" s="99"/>
      <c r="P131" s="101"/>
      <c r="Q131" s="99"/>
      <c r="R131" s="100"/>
      <c r="S131" s="99"/>
      <c r="T131" s="99"/>
      <c r="U131" s="99"/>
    </row>
    <row r="132" ht="12.75" customHeight="1">
      <c r="A132" s="99"/>
      <c r="B132" s="99"/>
      <c r="C132" s="99"/>
      <c r="D132" s="99"/>
      <c r="E132" s="50"/>
      <c r="F132" s="99"/>
      <c r="G132" s="99"/>
      <c r="H132" s="99"/>
      <c r="I132" s="99"/>
      <c r="J132" s="99"/>
      <c r="K132" s="99"/>
      <c r="L132" s="99"/>
      <c r="M132" s="100"/>
      <c r="N132" s="100"/>
      <c r="O132" s="99"/>
      <c r="P132" s="101"/>
      <c r="Q132" s="99"/>
      <c r="R132" s="100"/>
      <c r="S132" s="99"/>
      <c r="T132" s="99"/>
      <c r="U132" s="99"/>
    </row>
    <row r="133" ht="12.75" customHeight="1">
      <c r="A133" s="99"/>
      <c r="B133" s="99"/>
      <c r="C133" s="99"/>
      <c r="D133" s="99"/>
      <c r="E133" s="50"/>
      <c r="F133" s="99"/>
      <c r="G133" s="99"/>
      <c r="H133" s="99"/>
      <c r="I133" s="99"/>
      <c r="J133" s="99"/>
      <c r="K133" s="99"/>
      <c r="L133" s="99"/>
      <c r="M133" s="100"/>
      <c r="N133" s="100"/>
      <c r="O133" s="99"/>
      <c r="P133" s="101"/>
      <c r="Q133" s="99"/>
      <c r="R133" s="100"/>
      <c r="S133" s="99"/>
      <c r="T133" s="99"/>
      <c r="U133" s="99"/>
    </row>
    <row r="134" ht="12.75" customHeight="1">
      <c r="A134" s="99"/>
      <c r="B134" s="99"/>
      <c r="C134" s="99"/>
      <c r="D134" s="99"/>
      <c r="E134" s="50"/>
      <c r="F134" s="99"/>
      <c r="G134" s="99"/>
      <c r="H134" s="99"/>
      <c r="I134" s="99"/>
      <c r="J134" s="99"/>
      <c r="K134" s="99"/>
      <c r="L134" s="99"/>
      <c r="M134" s="100"/>
      <c r="N134" s="100"/>
      <c r="O134" s="99"/>
      <c r="P134" s="101"/>
      <c r="Q134" s="99"/>
      <c r="R134" s="100"/>
      <c r="S134" s="99"/>
      <c r="T134" s="99"/>
      <c r="U134" s="99"/>
    </row>
    <row r="135" ht="12.75" customHeight="1">
      <c r="A135" s="99"/>
      <c r="B135" s="99"/>
      <c r="C135" s="99"/>
      <c r="D135" s="99"/>
      <c r="E135" s="50"/>
      <c r="F135" s="99"/>
      <c r="G135" s="99"/>
      <c r="H135" s="99"/>
      <c r="I135" s="99"/>
      <c r="J135" s="99"/>
      <c r="K135" s="99"/>
      <c r="L135" s="99"/>
      <c r="M135" s="100"/>
      <c r="N135" s="100"/>
      <c r="O135" s="99"/>
      <c r="P135" s="101"/>
      <c r="Q135" s="99"/>
      <c r="R135" s="100"/>
      <c r="S135" s="99"/>
      <c r="T135" s="99"/>
      <c r="U135" s="99"/>
    </row>
    <row r="136" ht="12.75" customHeight="1">
      <c r="A136" s="99"/>
      <c r="B136" s="99"/>
      <c r="C136" s="99"/>
      <c r="D136" s="99"/>
      <c r="E136" s="50"/>
      <c r="F136" s="99"/>
      <c r="G136" s="99"/>
      <c r="H136" s="99"/>
      <c r="I136" s="99"/>
      <c r="J136" s="99"/>
      <c r="K136" s="99"/>
      <c r="L136" s="99"/>
      <c r="M136" s="100"/>
      <c r="N136" s="100"/>
      <c r="O136" s="99"/>
      <c r="P136" s="101"/>
      <c r="Q136" s="99"/>
      <c r="R136" s="100"/>
      <c r="S136" s="99"/>
      <c r="T136" s="99"/>
      <c r="U136" s="99"/>
    </row>
    <row r="137" ht="12.75" customHeight="1">
      <c r="A137" s="99"/>
      <c r="B137" s="99"/>
      <c r="C137" s="99"/>
      <c r="D137" s="99"/>
      <c r="E137" s="50"/>
      <c r="F137" s="99"/>
      <c r="G137" s="99"/>
      <c r="H137" s="99"/>
      <c r="I137" s="99"/>
      <c r="J137" s="99"/>
      <c r="K137" s="99"/>
      <c r="L137" s="99"/>
      <c r="M137" s="100"/>
      <c r="N137" s="100"/>
      <c r="O137" s="99"/>
      <c r="P137" s="101"/>
      <c r="Q137" s="99"/>
      <c r="R137" s="100"/>
      <c r="S137" s="99"/>
      <c r="T137" s="99"/>
      <c r="U137" s="99"/>
    </row>
    <row r="138" ht="12.75" customHeight="1">
      <c r="A138" s="99"/>
      <c r="B138" s="99"/>
      <c r="C138" s="99"/>
      <c r="D138" s="99"/>
      <c r="E138" s="50"/>
      <c r="F138" s="99"/>
      <c r="G138" s="99"/>
      <c r="H138" s="99"/>
      <c r="I138" s="99"/>
      <c r="J138" s="99"/>
      <c r="K138" s="99"/>
      <c r="L138" s="99"/>
      <c r="M138" s="100"/>
      <c r="N138" s="100"/>
      <c r="O138" s="99"/>
      <c r="P138" s="101"/>
      <c r="Q138" s="99"/>
      <c r="R138" s="100"/>
      <c r="S138" s="99"/>
      <c r="T138" s="99"/>
      <c r="U138" s="99"/>
    </row>
    <row r="139" ht="12.75" customHeight="1">
      <c r="A139" s="99"/>
      <c r="B139" s="99"/>
      <c r="C139" s="99"/>
      <c r="D139" s="99"/>
      <c r="E139" s="50"/>
      <c r="F139" s="99"/>
      <c r="G139" s="99"/>
      <c r="H139" s="99"/>
      <c r="I139" s="99"/>
      <c r="J139" s="99"/>
      <c r="K139" s="99"/>
      <c r="L139" s="99"/>
      <c r="M139" s="100"/>
      <c r="N139" s="100"/>
      <c r="O139" s="99"/>
      <c r="P139" s="101"/>
      <c r="Q139" s="99"/>
      <c r="R139" s="100"/>
      <c r="S139" s="99"/>
      <c r="T139" s="99"/>
      <c r="U139" s="99"/>
    </row>
    <row r="140" ht="12.75" customHeight="1">
      <c r="A140" s="99"/>
      <c r="B140" s="99"/>
      <c r="C140" s="99"/>
      <c r="D140" s="99"/>
      <c r="E140" s="50"/>
      <c r="F140" s="99"/>
      <c r="G140" s="99"/>
      <c r="H140" s="99"/>
      <c r="I140" s="99"/>
      <c r="J140" s="99"/>
      <c r="K140" s="99"/>
      <c r="L140" s="99"/>
      <c r="M140" s="100"/>
      <c r="N140" s="100"/>
      <c r="O140" s="99"/>
      <c r="P140" s="101"/>
      <c r="Q140" s="99"/>
      <c r="R140" s="100"/>
      <c r="S140" s="99"/>
      <c r="T140" s="99"/>
      <c r="U140" s="99"/>
    </row>
    <row r="141" ht="12.75" customHeight="1">
      <c r="A141" s="99"/>
      <c r="B141" s="99"/>
      <c r="C141" s="99"/>
      <c r="D141" s="99"/>
      <c r="E141" s="50"/>
      <c r="F141" s="99"/>
      <c r="G141" s="99"/>
      <c r="H141" s="99"/>
      <c r="I141" s="99"/>
      <c r="J141" s="99"/>
      <c r="K141" s="99"/>
      <c r="L141" s="99"/>
      <c r="M141" s="100"/>
      <c r="N141" s="100"/>
      <c r="O141" s="99"/>
      <c r="P141" s="101"/>
      <c r="Q141" s="99"/>
      <c r="R141" s="100"/>
      <c r="S141" s="99"/>
      <c r="T141" s="99"/>
      <c r="U141" s="99"/>
    </row>
    <row r="142" ht="12.75" customHeight="1">
      <c r="A142" s="99"/>
      <c r="B142" s="99"/>
      <c r="C142" s="99"/>
      <c r="D142" s="99"/>
      <c r="E142" s="50"/>
      <c r="F142" s="99"/>
      <c r="G142" s="99"/>
      <c r="H142" s="99"/>
      <c r="I142" s="99"/>
      <c r="J142" s="99"/>
      <c r="K142" s="99"/>
      <c r="L142" s="99"/>
      <c r="M142" s="100"/>
      <c r="N142" s="100"/>
      <c r="O142" s="99"/>
      <c r="P142" s="101"/>
      <c r="Q142" s="99"/>
      <c r="R142" s="100"/>
      <c r="S142" s="99"/>
      <c r="T142" s="99"/>
      <c r="U142" s="99"/>
    </row>
    <row r="143" ht="12.75" customHeight="1">
      <c r="A143" s="99"/>
      <c r="B143" s="99"/>
      <c r="C143" s="99"/>
      <c r="D143" s="99"/>
      <c r="E143" s="50"/>
      <c r="F143" s="99"/>
      <c r="G143" s="99"/>
      <c r="H143" s="99"/>
      <c r="I143" s="99"/>
      <c r="J143" s="99"/>
      <c r="K143" s="99"/>
      <c r="L143" s="99"/>
      <c r="M143" s="100"/>
      <c r="N143" s="100"/>
      <c r="O143" s="99"/>
      <c r="P143" s="101"/>
      <c r="Q143" s="99"/>
      <c r="R143" s="100"/>
      <c r="S143" s="99"/>
      <c r="T143" s="99"/>
      <c r="U143" s="99"/>
    </row>
    <row r="144" ht="12.75" customHeight="1">
      <c r="A144" s="99"/>
      <c r="B144" s="99"/>
      <c r="C144" s="99"/>
      <c r="D144" s="99"/>
      <c r="E144" s="50"/>
      <c r="F144" s="99"/>
      <c r="G144" s="99"/>
      <c r="H144" s="99"/>
      <c r="I144" s="99"/>
      <c r="J144" s="99"/>
      <c r="K144" s="99"/>
      <c r="L144" s="99"/>
      <c r="M144" s="100"/>
      <c r="N144" s="100"/>
      <c r="O144" s="99"/>
      <c r="P144" s="101"/>
      <c r="Q144" s="99"/>
      <c r="R144" s="100"/>
      <c r="S144" s="99"/>
      <c r="T144" s="99"/>
      <c r="U144" s="99"/>
    </row>
    <row r="145" ht="12.75" customHeight="1">
      <c r="A145" s="99"/>
      <c r="B145" s="99"/>
      <c r="C145" s="99"/>
      <c r="D145" s="99"/>
      <c r="E145" s="50"/>
      <c r="F145" s="99"/>
      <c r="G145" s="99"/>
      <c r="H145" s="99"/>
      <c r="I145" s="99"/>
      <c r="J145" s="99"/>
      <c r="K145" s="99"/>
      <c r="L145" s="99"/>
      <c r="M145" s="100"/>
      <c r="N145" s="100"/>
      <c r="O145" s="99"/>
      <c r="P145" s="101"/>
      <c r="Q145" s="99"/>
      <c r="R145" s="100"/>
      <c r="S145" s="99"/>
      <c r="T145" s="99"/>
      <c r="U145" s="99"/>
    </row>
    <row r="146" ht="12.75" customHeight="1">
      <c r="A146" s="99"/>
      <c r="B146" s="99"/>
      <c r="C146" s="99"/>
      <c r="D146" s="99"/>
      <c r="E146" s="50"/>
      <c r="F146" s="99"/>
      <c r="G146" s="99"/>
      <c r="H146" s="99"/>
      <c r="I146" s="99"/>
      <c r="J146" s="99"/>
      <c r="K146" s="99"/>
      <c r="L146" s="99"/>
      <c r="M146" s="100"/>
      <c r="N146" s="100"/>
      <c r="O146" s="99"/>
      <c r="P146" s="101"/>
      <c r="Q146" s="99"/>
      <c r="R146" s="100"/>
      <c r="S146" s="99"/>
      <c r="T146" s="99"/>
      <c r="U146" s="99"/>
    </row>
    <row r="147" ht="12.75" customHeight="1">
      <c r="A147" s="99"/>
      <c r="B147" s="99"/>
      <c r="C147" s="99"/>
      <c r="D147" s="99"/>
      <c r="E147" s="50"/>
      <c r="F147" s="99"/>
      <c r="G147" s="99"/>
      <c r="H147" s="99"/>
      <c r="I147" s="99"/>
      <c r="J147" s="99"/>
      <c r="K147" s="99"/>
      <c r="L147" s="99"/>
      <c r="M147" s="100"/>
      <c r="N147" s="100"/>
      <c r="O147" s="99"/>
      <c r="P147" s="101"/>
      <c r="Q147" s="99"/>
      <c r="R147" s="100"/>
      <c r="S147" s="99"/>
      <c r="T147" s="99"/>
      <c r="U147" s="99"/>
    </row>
    <row r="148" ht="12.75" customHeight="1">
      <c r="A148" s="99"/>
      <c r="B148" s="99"/>
      <c r="C148" s="99"/>
      <c r="D148" s="99"/>
      <c r="E148" s="50"/>
      <c r="F148" s="99"/>
      <c r="G148" s="99"/>
      <c r="H148" s="99"/>
      <c r="I148" s="99"/>
      <c r="J148" s="99"/>
      <c r="K148" s="99"/>
      <c r="L148" s="99"/>
      <c r="M148" s="100"/>
      <c r="N148" s="100"/>
      <c r="O148" s="99"/>
      <c r="P148" s="101"/>
      <c r="Q148" s="99"/>
      <c r="R148" s="100"/>
      <c r="S148" s="99"/>
      <c r="T148" s="99"/>
      <c r="U148" s="99"/>
    </row>
    <row r="149" ht="12.75" customHeight="1">
      <c r="A149" s="99"/>
      <c r="B149" s="99"/>
      <c r="C149" s="99"/>
      <c r="D149" s="99"/>
      <c r="E149" s="50"/>
      <c r="F149" s="99"/>
      <c r="G149" s="99"/>
      <c r="H149" s="99"/>
      <c r="I149" s="99"/>
      <c r="J149" s="99"/>
      <c r="K149" s="99"/>
      <c r="L149" s="99"/>
      <c r="M149" s="100"/>
      <c r="N149" s="100"/>
      <c r="O149" s="99"/>
      <c r="P149" s="101"/>
      <c r="Q149" s="99"/>
      <c r="R149" s="100"/>
      <c r="S149" s="99"/>
      <c r="T149" s="99"/>
      <c r="U149" s="99"/>
    </row>
    <row r="150" ht="12.75" customHeight="1">
      <c r="A150" s="99"/>
      <c r="B150" s="99"/>
      <c r="C150" s="99"/>
      <c r="D150" s="99"/>
      <c r="E150" s="50"/>
      <c r="F150" s="99"/>
      <c r="G150" s="99"/>
      <c r="H150" s="99"/>
      <c r="I150" s="99"/>
      <c r="J150" s="99"/>
      <c r="K150" s="99"/>
      <c r="L150" s="99"/>
      <c r="M150" s="100"/>
      <c r="N150" s="100"/>
      <c r="O150" s="99"/>
      <c r="P150" s="101"/>
      <c r="Q150" s="99"/>
      <c r="R150" s="100"/>
      <c r="S150" s="99"/>
      <c r="T150" s="99"/>
      <c r="U150" s="99"/>
    </row>
    <row r="151" ht="12.75" customHeight="1">
      <c r="A151" s="99"/>
      <c r="B151" s="99"/>
      <c r="C151" s="99"/>
      <c r="D151" s="99"/>
      <c r="E151" s="50"/>
      <c r="F151" s="99"/>
      <c r="G151" s="99"/>
      <c r="H151" s="99"/>
      <c r="I151" s="99"/>
      <c r="J151" s="99"/>
      <c r="K151" s="99"/>
      <c r="L151" s="99"/>
      <c r="M151" s="100"/>
      <c r="N151" s="100"/>
      <c r="O151" s="99"/>
      <c r="P151" s="101"/>
      <c r="Q151" s="99"/>
      <c r="R151" s="100"/>
      <c r="S151" s="99"/>
      <c r="T151" s="99"/>
      <c r="U151" s="99"/>
    </row>
    <row r="152" ht="12.75" customHeight="1">
      <c r="A152" s="99"/>
      <c r="B152" s="99"/>
      <c r="C152" s="99"/>
      <c r="D152" s="99"/>
      <c r="E152" s="50"/>
      <c r="F152" s="99"/>
      <c r="G152" s="99"/>
      <c r="H152" s="99"/>
      <c r="I152" s="99"/>
      <c r="J152" s="99"/>
      <c r="K152" s="99"/>
      <c r="L152" s="99"/>
      <c r="M152" s="100"/>
      <c r="N152" s="100"/>
      <c r="O152" s="99"/>
      <c r="P152" s="101"/>
      <c r="Q152" s="99"/>
      <c r="R152" s="100"/>
      <c r="S152" s="99"/>
      <c r="T152" s="99"/>
      <c r="U152" s="99"/>
    </row>
    <row r="153" ht="12.75" customHeight="1">
      <c r="A153" s="99"/>
      <c r="B153" s="99"/>
      <c r="C153" s="99"/>
      <c r="D153" s="99"/>
      <c r="E153" s="50"/>
      <c r="F153" s="99"/>
      <c r="G153" s="99"/>
      <c r="H153" s="99"/>
      <c r="I153" s="99"/>
      <c r="J153" s="99"/>
      <c r="K153" s="99"/>
      <c r="L153" s="99"/>
      <c r="M153" s="100"/>
      <c r="N153" s="100"/>
      <c r="O153" s="99"/>
      <c r="P153" s="101"/>
      <c r="Q153" s="99"/>
      <c r="R153" s="100"/>
      <c r="S153" s="99"/>
      <c r="T153" s="99"/>
      <c r="U153" s="99"/>
    </row>
    <row r="154" ht="12.75" customHeight="1">
      <c r="A154" s="99"/>
      <c r="B154" s="99"/>
      <c r="C154" s="99"/>
      <c r="D154" s="99"/>
      <c r="E154" s="50"/>
      <c r="F154" s="99"/>
      <c r="G154" s="99"/>
      <c r="H154" s="99"/>
      <c r="I154" s="99"/>
      <c r="J154" s="99"/>
      <c r="K154" s="99"/>
      <c r="L154" s="99"/>
      <c r="M154" s="100"/>
      <c r="N154" s="100"/>
      <c r="O154" s="99"/>
      <c r="P154" s="101"/>
      <c r="Q154" s="99"/>
      <c r="R154" s="100"/>
      <c r="S154" s="99"/>
      <c r="T154" s="99"/>
      <c r="U154" s="99"/>
    </row>
    <row r="155" ht="12.75" customHeight="1">
      <c r="A155" s="99"/>
      <c r="B155" s="99"/>
      <c r="C155" s="99"/>
      <c r="D155" s="99"/>
      <c r="E155" s="50"/>
      <c r="F155" s="99"/>
      <c r="G155" s="99"/>
      <c r="H155" s="99"/>
      <c r="I155" s="99"/>
      <c r="J155" s="99"/>
      <c r="K155" s="99"/>
      <c r="L155" s="99"/>
      <c r="M155" s="100"/>
      <c r="N155" s="100"/>
      <c r="O155" s="99"/>
      <c r="P155" s="101"/>
      <c r="Q155" s="99"/>
      <c r="R155" s="100"/>
      <c r="S155" s="99"/>
      <c r="T155" s="99"/>
      <c r="U155" s="99"/>
    </row>
    <row r="156" ht="12.75" customHeight="1">
      <c r="A156" s="99"/>
      <c r="B156" s="99"/>
      <c r="C156" s="99"/>
      <c r="D156" s="99"/>
      <c r="E156" s="50"/>
      <c r="F156" s="99"/>
      <c r="G156" s="99"/>
      <c r="H156" s="99"/>
      <c r="I156" s="99"/>
      <c r="J156" s="99"/>
      <c r="K156" s="99"/>
      <c r="L156" s="99"/>
      <c r="M156" s="100"/>
      <c r="N156" s="100"/>
      <c r="O156" s="99"/>
      <c r="P156" s="101"/>
      <c r="Q156" s="99"/>
      <c r="R156" s="100"/>
      <c r="S156" s="99"/>
      <c r="T156" s="99"/>
      <c r="U156" s="99"/>
    </row>
    <row r="157" ht="12.75" customHeight="1">
      <c r="A157" s="99"/>
      <c r="B157" s="99"/>
      <c r="C157" s="99"/>
      <c r="D157" s="99"/>
      <c r="E157" s="50"/>
      <c r="F157" s="99"/>
      <c r="G157" s="99"/>
      <c r="H157" s="99"/>
      <c r="I157" s="99"/>
      <c r="J157" s="99"/>
      <c r="K157" s="99"/>
      <c r="L157" s="99"/>
      <c r="M157" s="100"/>
      <c r="N157" s="100"/>
      <c r="O157" s="99"/>
      <c r="P157" s="101"/>
      <c r="Q157" s="99"/>
      <c r="R157" s="100"/>
      <c r="S157" s="99"/>
      <c r="T157" s="99"/>
      <c r="U157" s="99"/>
    </row>
    <row r="158" ht="12.75" customHeight="1">
      <c r="A158" s="99"/>
      <c r="B158" s="99"/>
      <c r="C158" s="99"/>
      <c r="D158" s="99"/>
      <c r="E158" s="50"/>
      <c r="F158" s="99"/>
      <c r="G158" s="99"/>
      <c r="H158" s="99"/>
      <c r="I158" s="99"/>
      <c r="J158" s="99"/>
      <c r="K158" s="99"/>
      <c r="L158" s="99"/>
      <c r="M158" s="100"/>
      <c r="N158" s="100"/>
      <c r="O158" s="99"/>
      <c r="P158" s="101"/>
      <c r="Q158" s="99"/>
      <c r="R158" s="100"/>
      <c r="S158" s="99"/>
      <c r="T158" s="99"/>
      <c r="U158" s="99"/>
    </row>
    <row r="159" ht="12.75" customHeight="1">
      <c r="A159" s="99"/>
      <c r="B159" s="99"/>
      <c r="C159" s="99"/>
      <c r="D159" s="99"/>
      <c r="E159" s="50"/>
      <c r="F159" s="99"/>
      <c r="G159" s="99"/>
      <c r="H159" s="99"/>
      <c r="I159" s="99"/>
      <c r="J159" s="99"/>
      <c r="K159" s="99"/>
      <c r="L159" s="99"/>
      <c r="M159" s="100"/>
      <c r="N159" s="100"/>
      <c r="O159" s="99"/>
      <c r="P159" s="101"/>
      <c r="Q159" s="99"/>
      <c r="R159" s="100"/>
      <c r="S159" s="99"/>
      <c r="T159" s="99"/>
      <c r="U159" s="99"/>
    </row>
    <row r="160" ht="12.75" customHeight="1">
      <c r="A160" s="99"/>
      <c r="B160" s="99"/>
      <c r="C160" s="99"/>
      <c r="D160" s="99"/>
      <c r="E160" s="50"/>
      <c r="F160" s="99"/>
      <c r="G160" s="99"/>
      <c r="H160" s="99"/>
      <c r="I160" s="99"/>
      <c r="J160" s="99"/>
      <c r="K160" s="99"/>
      <c r="L160" s="99"/>
      <c r="M160" s="100"/>
      <c r="N160" s="100"/>
      <c r="O160" s="99"/>
      <c r="P160" s="101"/>
      <c r="Q160" s="99"/>
      <c r="R160" s="100"/>
      <c r="S160" s="99"/>
      <c r="T160" s="99"/>
      <c r="U160" s="99"/>
    </row>
    <row r="161" ht="12.75" customHeight="1">
      <c r="A161" s="99"/>
      <c r="B161" s="99"/>
      <c r="C161" s="99"/>
      <c r="D161" s="99"/>
      <c r="E161" s="50"/>
      <c r="F161" s="99"/>
      <c r="G161" s="99"/>
      <c r="H161" s="99"/>
      <c r="I161" s="99"/>
      <c r="J161" s="99"/>
      <c r="K161" s="99"/>
      <c r="L161" s="99"/>
      <c r="M161" s="100"/>
      <c r="N161" s="100"/>
      <c r="O161" s="99"/>
      <c r="P161" s="101"/>
      <c r="Q161" s="99"/>
      <c r="R161" s="100"/>
      <c r="S161" s="99"/>
      <c r="T161" s="99"/>
      <c r="U161" s="99"/>
    </row>
    <row r="162" ht="12.75" customHeight="1">
      <c r="A162" s="99"/>
      <c r="B162" s="99"/>
      <c r="C162" s="99"/>
      <c r="D162" s="99"/>
      <c r="E162" s="50"/>
      <c r="F162" s="99"/>
      <c r="G162" s="99"/>
      <c r="H162" s="99"/>
      <c r="I162" s="99"/>
      <c r="J162" s="99"/>
      <c r="K162" s="99"/>
      <c r="L162" s="99"/>
      <c r="M162" s="100"/>
      <c r="N162" s="100"/>
      <c r="O162" s="99"/>
      <c r="P162" s="101"/>
      <c r="Q162" s="99"/>
      <c r="R162" s="100"/>
      <c r="S162" s="99"/>
      <c r="T162" s="99"/>
      <c r="U162" s="99"/>
    </row>
    <row r="163" ht="12.75" customHeight="1">
      <c r="A163" s="99"/>
      <c r="B163" s="99"/>
      <c r="C163" s="99"/>
      <c r="D163" s="99"/>
      <c r="E163" s="50"/>
      <c r="F163" s="99"/>
      <c r="G163" s="99"/>
      <c r="H163" s="99"/>
      <c r="I163" s="99"/>
      <c r="J163" s="99"/>
      <c r="K163" s="99"/>
      <c r="L163" s="99"/>
      <c r="M163" s="100"/>
      <c r="N163" s="100"/>
      <c r="O163" s="99"/>
      <c r="P163" s="101"/>
      <c r="Q163" s="99"/>
      <c r="R163" s="100"/>
      <c r="S163" s="99"/>
      <c r="T163" s="99"/>
      <c r="U163" s="99"/>
    </row>
    <row r="164" ht="12.75" customHeight="1">
      <c r="A164" s="99"/>
      <c r="B164" s="99"/>
      <c r="C164" s="99"/>
      <c r="D164" s="99"/>
      <c r="E164" s="50"/>
      <c r="F164" s="99"/>
      <c r="G164" s="99"/>
      <c r="H164" s="99"/>
      <c r="I164" s="99"/>
      <c r="J164" s="99"/>
      <c r="K164" s="99"/>
      <c r="L164" s="99"/>
      <c r="M164" s="100"/>
      <c r="N164" s="100"/>
      <c r="O164" s="99"/>
      <c r="P164" s="101"/>
      <c r="Q164" s="99"/>
      <c r="R164" s="100"/>
      <c r="S164" s="99"/>
      <c r="T164" s="99"/>
      <c r="U164" s="99"/>
    </row>
    <row r="165" ht="12.75" customHeight="1">
      <c r="A165" s="99"/>
      <c r="B165" s="99"/>
      <c r="C165" s="99"/>
      <c r="D165" s="99"/>
      <c r="E165" s="50"/>
      <c r="F165" s="99"/>
      <c r="G165" s="99"/>
      <c r="H165" s="99"/>
      <c r="I165" s="99"/>
      <c r="J165" s="99"/>
      <c r="K165" s="99"/>
      <c r="L165" s="99"/>
      <c r="M165" s="100"/>
      <c r="N165" s="100"/>
      <c r="O165" s="99"/>
      <c r="P165" s="101"/>
      <c r="Q165" s="99"/>
      <c r="R165" s="100"/>
      <c r="S165" s="99"/>
      <c r="T165" s="99"/>
      <c r="U165" s="99"/>
    </row>
    <row r="166" ht="12.75" customHeight="1">
      <c r="A166" s="99"/>
      <c r="B166" s="99"/>
      <c r="C166" s="99"/>
      <c r="D166" s="99"/>
      <c r="E166" s="50"/>
      <c r="F166" s="99"/>
      <c r="G166" s="99"/>
      <c r="H166" s="99"/>
      <c r="I166" s="99"/>
      <c r="J166" s="99"/>
      <c r="K166" s="99"/>
      <c r="L166" s="99"/>
      <c r="M166" s="100"/>
      <c r="N166" s="100"/>
      <c r="O166" s="99"/>
      <c r="P166" s="101"/>
      <c r="Q166" s="99"/>
      <c r="R166" s="100"/>
      <c r="S166" s="99"/>
      <c r="T166" s="99"/>
      <c r="U166" s="99"/>
    </row>
    <row r="167" ht="12.75" customHeight="1">
      <c r="A167" s="99"/>
      <c r="B167" s="99"/>
      <c r="C167" s="99"/>
      <c r="D167" s="99"/>
      <c r="E167" s="50"/>
      <c r="F167" s="99"/>
      <c r="G167" s="99"/>
      <c r="H167" s="99"/>
      <c r="I167" s="99"/>
      <c r="J167" s="99"/>
      <c r="K167" s="99"/>
      <c r="L167" s="99"/>
      <c r="M167" s="100"/>
      <c r="N167" s="100"/>
      <c r="O167" s="99"/>
      <c r="P167" s="101"/>
      <c r="Q167" s="99"/>
      <c r="R167" s="100"/>
      <c r="S167" s="99"/>
      <c r="T167" s="99"/>
      <c r="U167" s="99"/>
    </row>
    <row r="168" ht="12.75" customHeight="1">
      <c r="A168" s="99"/>
      <c r="B168" s="99"/>
      <c r="C168" s="99"/>
      <c r="D168" s="99"/>
      <c r="E168" s="50"/>
      <c r="F168" s="99"/>
      <c r="G168" s="99"/>
      <c r="H168" s="99"/>
      <c r="I168" s="99"/>
      <c r="J168" s="99"/>
      <c r="K168" s="99"/>
      <c r="L168" s="99"/>
      <c r="M168" s="100"/>
      <c r="N168" s="100"/>
      <c r="O168" s="99"/>
      <c r="P168" s="101"/>
      <c r="Q168" s="99"/>
      <c r="R168" s="100"/>
      <c r="S168" s="99"/>
      <c r="T168" s="99"/>
      <c r="U168" s="99"/>
    </row>
    <row r="169" ht="12.75" customHeight="1">
      <c r="A169" s="99"/>
      <c r="B169" s="99"/>
      <c r="C169" s="99"/>
      <c r="D169" s="99"/>
      <c r="E169" s="50"/>
      <c r="F169" s="99"/>
      <c r="G169" s="99"/>
      <c r="H169" s="99"/>
      <c r="I169" s="99"/>
      <c r="J169" s="99"/>
      <c r="K169" s="99"/>
      <c r="L169" s="99"/>
      <c r="M169" s="100"/>
      <c r="N169" s="100"/>
      <c r="O169" s="99"/>
      <c r="P169" s="101"/>
      <c r="Q169" s="99"/>
      <c r="R169" s="100"/>
      <c r="S169" s="99"/>
      <c r="T169" s="99"/>
      <c r="U169" s="99"/>
    </row>
    <row r="170" ht="12.75" customHeight="1">
      <c r="A170" s="99"/>
      <c r="B170" s="99"/>
      <c r="C170" s="99"/>
      <c r="D170" s="99"/>
      <c r="E170" s="50"/>
      <c r="F170" s="99"/>
      <c r="G170" s="99"/>
      <c r="H170" s="99"/>
      <c r="I170" s="99"/>
      <c r="J170" s="99"/>
      <c r="K170" s="99"/>
      <c r="L170" s="99"/>
      <c r="M170" s="100"/>
      <c r="N170" s="100"/>
      <c r="O170" s="99"/>
      <c r="P170" s="101"/>
      <c r="Q170" s="99"/>
      <c r="R170" s="100"/>
      <c r="S170" s="99"/>
      <c r="T170" s="99"/>
      <c r="U170" s="99"/>
    </row>
    <row r="171" ht="12.75" customHeight="1">
      <c r="A171" s="99"/>
      <c r="B171" s="99"/>
      <c r="C171" s="99"/>
      <c r="D171" s="99"/>
      <c r="E171" s="50"/>
      <c r="F171" s="99"/>
      <c r="G171" s="99"/>
      <c r="H171" s="99"/>
      <c r="I171" s="99"/>
      <c r="J171" s="99"/>
      <c r="K171" s="99"/>
      <c r="L171" s="99"/>
      <c r="M171" s="100"/>
      <c r="N171" s="100"/>
      <c r="O171" s="99"/>
      <c r="P171" s="101"/>
      <c r="Q171" s="99"/>
      <c r="R171" s="100"/>
      <c r="S171" s="99"/>
      <c r="T171" s="99"/>
      <c r="U171" s="99"/>
    </row>
    <row r="172" ht="12.75" customHeight="1">
      <c r="A172" s="99"/>
      <c r="B172" s="99"/>
      <c r="C172" s="99"/>
      <c r="D172" s="99"/>
      <c r="E172" s="50"/>
      <c r="F172" s="99"/>
      <c r="G172" s="99"/>
      <c r="H172" s="99"/>
      <c r="I172" s="99"/>
      <c r="J172" s="99"/>
      <c r="K172" s="99"/>
      <c r="L172" s="99"/>
      <c r="M172" s="100"/>
      <c r="N172" s="100"/>
      <c r="O172" s="99"/>
      <c r="P172" s="101"/>
      <c r="Q172" s="99"/>
      <c r="R172" s="100"/>
      <c r="S172" s="99"/>
      <c r="T172" s="99"/>
      <c r="U172" s="99"/>
    </row>
    <row r="173" ht="12.75" customHeight="1">
      <c r="A173" s="99"/>
      <c r="B173" s="99"/>
      <c r="C173" s="99"/>
      <c r="D173" s="99"/>
      <c r="E173" s="50"/>
      <c r="F173" s="99"/>
      <c r="G173" s="99"/>
      <c r="H173" s="99"/>
      <c r="I173" s="99"/>
      <c r="J173" s="99"/>
      <c r="K173" s="99"/>
      <c r="L173" s="99"/>
      <c r="M173" s="100"/>
      <c r="N173" s="100"/>
      <c r="O173" s="99"/>
      <c r="P173" s="101"/>
      <c r="Q173" s="99"/>
      <c r="R173" s="100"/>
      <c r="S173" s="99"/>
      <c r="T173" s="99"/>
      <c r="U173" s="99"/>
    </row>
    <row r="174" ht="12.75" customHeight="1">
      <c r="A174" s="99"/>
      <c r="B174" s="99"/>
      <c r="C174" s="99"/>
      <c r="D174" s="99"/>
      <c r="E174" s="50"/>
      <c r="F174" s="99"/>
      <c r="G174" s="99"/>
      <c r="H174" s="99"/>
      <c r="I174" s="99"/>
      <c r="J174" s="99"/>
      <c r="K174" s="99"/>
      <c r="L174" s="99"/>
      <c r="M174" s="100"/>
      <c r="N174" s="100"/>
      <c r="O174" s="99"/>
      <c r="P174" s="101"/>
      <c r="Q174" s="99"/>
      <c r="R174" s="100"/>
      <c r="S174" s="99"/>
      <c r="T174" s="99"/>
      <c r="U174" s="99"/>
    </row>
    <row r="175" ht="12.75" customHeight="1">
      <c r="A175" s="99"/>
      <c r="B175" s="99"/>
      <c r="C175" s="99"/>
      <c r="D175" s="99"/>
      <c r="E175" s="50"/>
      <c r="F175" s="99"/>
      <c r="G175" s="99"/>
      <c r="H175" s="99"/>
      <c r="I175" s="99"/>
      <c r="J175" s="99"/>
      <c r="K175" s="99"/>
      <c r="L175" s="99"/>
      <c r="M175" s="100"/>
      <c r="N175" s="100"/>
      <c r="O175" s="99"/>
      <c r="P175" s="101"/>
      <c r="Q175" s="99"/>
      <c r="R175" s="100"/>
      <c r="S175" s="99"/>
      <c r="T175" s="99"/>
      <c r="U175" s="99"/>
    </row>
    <row r="176" ht="12.75" customHeight="1">
      <c r="A176" s="99"/>
      <c r="B176" s="99"/>
      <c r="C176" s="99"/>
      <c r="D176" s="99"/>
      <c r="E176" s="50"/>
      <c r="F176" s="99"/>
      <c r="G176" s="99"/>
      <c r="H176" s="99"/>
      <c r="I176" s="99"/>
      <c r="J176" s="99"/>
      <c r="K176" s="99"/>
      <c r="L176" s="99"/>
      <c r="M176" s="100"/>
      <c r="N176" s="100"/>
      <c r="O176" s="99"/>
      <c r="P176" s="101"/>
      <c r="Q176" s="99"/>
      <c r="R176" s="100"/>
      <c r="S176" s="99"/>
      <c r="T176" s="99"/>
      <c r="U176" s="99"/>
    </row>
    <row r="177" ht="12.75" customHeight="1">
      <c r="A177" s="99"/>
      <c r="B177" s="99"/>
      <c r="C177" s="99"/>
      <c r="D177" s="99"/>
      <c r="E177" s="50"/>
      <c r="F177" s="99"/>
      <c r="G177" s="99"/>
      <c r="H177" s="99"/>
      <c r="I177" s="99"/>
      <c r="J177" s="99"/>
      <c r="K177" s="99"/>
      <c r="L177" s="99"/>
      <c r="M177" s="100"/>
      <c r="N177" s="100"/>
      <c r="O177" s="99"/>
      <c r="P177" s="101"/>
      <c r="Q177" s="99"/>
      <c r="R177" s="100"/>
      <c r="S177" s="99"/>
      <c r="T177" s="99"/>
      <c r="U177" s="99"/>
    </row>
    <row r="178" ht="12.75" customHeight="1">
      <c r="A178" s="99"/>
      <c r="B178" s="99"/>
      <c r="C178" s="99"/>
      <c r="D178" s="99"/>
      <c r="E178" s="50"/>
      <c r="F178" s="99"/>
      <c r="G178" s="99"/>
      <c r="H178" s="99"/>
      <c r="I178" s="99"/>
      <c r="J178" s="99"/>
      <c r="K178" s="99"/>
      <c r="L178" s="99"/>
      <c r="M178" s="100"/>
      <c r="N178" s="100"/>
      <c r="O178" s="99"/>
      <c r="P178" s="101"/>
      <c r="Q178" s="99"/>
      <c r="R178" s="100"/>
      <c r="S178" s="99"/>
      <c r="T178" s="99"/>
      <c r="U178" s="99"/>
    </row>
    <row r="179" ht="12.75" customHeight="1">
      <c r="A179" s="99"/>
      <c r="B179" s="99"/>
      <c r="C179" s="99"/>
      <c r="D179" s="99"/>
      <c r="E179" s="50"/>
      <c r="F179" s="99"/>
      <c r="G179" s="99"/>
      <c r="H179" s="99"/>
      <c r="I179" s="99"/>
      <c r="J179" s="99"/>
      <c r="K179" s="99"/>
      <c r="L179" s="99"/>
      <c r="M179" s="100"/>
      <c r="N179" s="100"/>
      <c r="O179" s="99"/>
      <c r="P179" s="101"/>
      <c r="Q179" s="99"/>
      <c r="R179" s="100"/>
      <c r="S179" s="99"/>
      <c r="T179" s="99"/>
      <c r="U179" s="99"/>
    </row>
    <row r="180" ht="12.75" customHeight="1">
      <c r="A180" s="99"/>
      <c r="B180" s="99"/>
      <c r="C180" s="99"/>
      <c r="D180" s="99"/>
      <c r="E180" s="50"/>
      <c r="F180" s="99"/>
      <c r="G180" s="99"/>
      <c r="H180" s="99"/>
      <c r="I180" s="99"/>
      <c r="J180" s="99"/>
      <c r="K180" s="99"/>
      <c r="L180" s="99"/>
      <c r="M180" s="100"/>
      <c r="N180" s="100"/>
      <c r="O180" s="99"/>
      <c r="P180" s="101"/>
      <c r="Q180" s="99"/>
      <c r="R180" s="100"/>
      <c r="S180" s="99"/>
      <c r="T180" s="99"/>
      <c r="U180" s="99"/>
    </row>
    <row r="181" ht="12.75" customHeight="1">
      <c r="A181" s="99"/>
      <c r="B181" s="99"/>
      <c r="C181" s="99"/>
      <c r="D181" s="99"/>
      <c r="E181" s="50"/>
      <c r="F181" s="99"/>
      <c r="G181" s="99"/>
      <c r="H181" s="99"/>
      <c r="I181" s="99"/>
      <c r="J181" s="99"/>
      <c r="K181" s="99"/>
      <c r="L181" s="99"/>
      <c r="M181" s="100"/>
      <c r="N181" s="100"/>
      <c r="O181" s="99"/>
      <c r="P181" s="101"/>
      <c r="Q181" s="99"/>
      <c r="R181" s="100"/>
      <c r="S181" s="99"/>
      <c r="T181" s="99"/>
      <c r="U181" s="99"/>
    </row>
    <row r="182" ht="12.75" customHeight="1">
      <c r="A182" s="99"/>
      <c r="B182" s="99"/>
      <c r="C182" s="99"/>
      <c r="D182" s="99"/>
      <c r="E182" s="50"/>
      <c r="F182" s="99"/>
      <c r="G182" s="99"/>
      <c r="H182" s="99"/>
      <c r="I182" s="99"/>
      <c r="J182" s="99"/>
      <c r="K182" s="99"/>
      <c r="L182" s="99"/>
      <c r="M182" s="100"/>
      <c r="N182" s="100"/>
      <c r="O182" s="99"/>
      <c r="P182" s="101"/>
      <c r="Q182" s="99"/>
      <c r="R182" s="100"/>
      <c r="S182" s="99"/>
      <c r="T182" s="99"/>
      <c r="U182" s="99"/>
    </row>
    <row r="183" ht="12.75" customHeight="1">
      <c r="A183" s="99"/>
      <c r="B183" s="99"/>
      <c r="C183" s="99"/>
      <c r="D183" s="99"/>
      <c r="E183" s="50"/>
      <c r="F183" s="99"/>
      <c r="G183" s="99"/>
      <c r="H183" s="99"/>
      <c r="I183" s="99"/>
      <c r="J183" s="99"/>
      <c r="K183" s="99"/>
      <c r="L183" s="99"/>
      <c r="M183" s="100"/>
      <c r="N183" s="100"/>
      <c r="O183" s="99"/>
      <c r="P183" s="101"/>
      <c r="Q183" s="99"/>
      <c r="R183" s="100"/>
      <c r="S183" s="99"/>
      <c r="T183" s="99"/>
      <c r="U183" s="99"/>
    </row>
    <row r="184" ht="12.75" customHeight="1">
      <c r="A184" s="99"/>
      <c r="B184" s="99"/>
      <c r="C184" s="99"/>
      <c r="D184" s="99"/>
      <c r="E184" s="50"/>
      <c r="F184" s="99"/>
      <c r="G184" s="99"/>
      <c r="H184" s="99"/>
      <c r="I184" s="99"/>
      <c r="J184" s="99"/>
      <c r="K184" s="99"/>
      <c r="L184" s="99"/>
      <c r="M184" s="100"/>
      <c r="N184" s="100"/>
      <c r="O184" s="99"/>
      <c r="P184" s="101"/>
      <c r="Q184" s="99"/>
      <c r="R184" s="100"/>
      <c r="S184" s="99"/>
      <c r="T184" s="99"/>
      <c r="U184" s="99"/>
    </row>
    <row r="185" ht="12.75" customHeight="1">
      <c r="A185" s="99"/>
      <c r="B185" s="99"/>
      <c r="C185" s="99"/>
      <c r="D185" s="99"/>
      <c r="E185" s="50"/>
      <c r="F185" s="99"/>
      <c r="G185" s="99"/>
      <c r="H185" s="99"/>
      <c r="I185" s="99"/>
      <c r="J185" s="99"/>
      <c r="K185" s="99"/>
      <c r="L185" s="99"/>
      <c r="M185" s="100"/>
      <c r="N185" s="100"/>
      <c r="O185" s="99"/>
      <c r="P185" s="101"/>
      <c r="Q185" s="99"/>
      <c r="R185" s="100"/>
      <c r="S185" s="99"/>
      <c r="T185" s="99"/>
      <c r="U185" s="99"/>
    </row>
    <row r="186" ht="12.75" customHeight="1">
      <c r="A186" s="99"/>
      <c r="B186" s="99"/>
      <c r="C186" s="99"/>
      <c r="D186" s="99"/>
      <c r="E186" s="50"/>
      <c r="F186" s="99"/>
      <c r="G186" s="99"/>
      <c r="H186" s="99"/>
      <c r="I186" s="99"/>
      <c r="J186" s="99"/>
      <c r="K186" s="99"/>
      <c r="L186" s="99"/>
      <c r="M186" s="100"/>
      <c r="N186" s="100"/>
      <c r="O186" s="99"/>
      <c r="P186" s="101"/>
      <c r="Q186" s="99"/>
      <c r="R186" s="100"/>
      <c r="S186" s="99"/>
      <c r="T186" s="99"/>
      <c r="U186" s="99"/>
    </row>
    <row r="187" ht="12.75" customHeight="1">
      <c r="A187" s="99"/>
      <c r="B187" s="99"/>
      <c r="C187" s="99"/>
      <c r="D187" s="99"/>
      <c r="E187" s="50"/>
      <c r="F187" s="99"/>
      <c r="G187" s="99"/>
      <c r="H187" s="99"/>
      <c r="I187" s="99"/>
      <c r="J187" s="99"/>
      <c r="K187" s="99"/>
      <c r="L187" s="99"/>
      <c r="M187" s="100"/>
      <c r="N187" s="100"/>
      <c r="O187" s="99"/>
      <c r="P187" s="101"/>
      <c r="Q187" s="99"/>
      <c r="R187" s="100"/>
      <c r="S187" s="99"/>
      <c r="T187" s="99"/>
      <c r="U187" s="99"/>
    </row>
    <row r="188" ht="12.75" customHeight="1">
      <c r="A188" s="99"/>
      <c r="B188" s="99"/>
      <c r="C188" s="99"/>
      <c r="D188" s="99"/>
      <c r="E188" s="50"/>
      <c r="F188" s="99"/>
      <c r="G188" s="99"/>
      <c r="H188" s="99"/>
      <c r="I188" s="99"/>
      <c r="J188" s="99"/>
      <c r="K188" s="99"/>
      <c r="L188" s="99"/>
      <c r="M188" s="100"/>
      <c r="N188" s="100"/>
      <c r="O188" s="99"/>
      <c r="P188" s="101"/>
      <c r="Q188" s="99"/>
      <c r="R188" s="100"/>
      <c r="S188" s="99"/>
      <c r="T188" s="99"/>
      <c r="U188" s="99"/>
    </row>
    <row r="189" ht="12.75" customHeight="1">
      <c r="A189" s="99"/>
      <c r="B189" s="99"/>
      <c r="C189" s="99"/>
      <c r="D189" s="99"/>
      <c r="E189" s="50"/>
      <c r="F189" s="99"/>
      <c r="G189" s="99"/>
      <c r="H189" s="99"/>
      <c r="I189" s="99"/>
      <c r="J189" s="99"/>
      <c r="K189" s="99"/>
      <c r="L189" s="99"/>
      <c r="M189" s="100"/>
      <c r="N189" s="100"/>
      <c r="O189" s="99"/>
      <c r="P189" s="101"/>
      <c r="Q189" s="99"/>
      <c r="R189" s="100"/>
      <c r="S189" s="99"/>
      <c r="T189" s="99"/>
      <c r="U189" s="99"/>
    </row>
    <row r="190" ht="12.75" customHeight="1">
      <c r="A190" s="99"/>
      <c r="B190" s="99"/>
      <c r="C190" s="99"/>
      <c r="D190" s="99"/>
      <c r="E190" s="50"/>
      <c r="F190" s="99"/>
      <c r="G190" s="99"/>
      <c r="H190" s="99"/>
      <c r="I190" s="99"/>
      <c r="J190" s="99"/>
      <c r="K190" s="99"/>
      <c r="L190" s="99"/>
      <c r="M190" s="100"/>
      <c r="N190" s="100"/>
      <c r="O190" s="99"/>
      <c r="P190" s="101"/>
      <c r="Q190" s="99"/>
      <c r="R190" s="100"/>
      <c r="S190" s="99"/>
      <c r="T190" s="99"/>
      <c r="U190" s="99"/>
    </row>
    <row r="191" ht="12.75" customHeight="1">
      <c r="A191" s="99"/>
      <c r="B191" s="99"/>
      <c r="C191" s="99"/>
      <c r="D191" s="99"/>
      <c r="E191" s="50"/>
      <c r="F191" s="99"/>
      <c r="G191" s="99"/>
      <c r="H191" s="99"/>
      <c r="I191" s="99"/>
      <c r="J191" s="99"/>
      <c r="K191" s="99"/>
      <c r="L191" s="99"/>
      <c r="M191" s="100"/>
      <c r="N191" s="100"/>
      <c r="O191" s="99"/>
      <c r="P191" s="101"/>
      <c r="Q191" s="99"/>
      <c r="R191" s="100"/>
      <c r="S191" s="99"/>
      <c r="T191" s="99"/>
      <c r="U191" s="99"/>
    </row>
    <row r="192" ht="12.75" customHeight="1">
      <c r="A192" s="99"/>
      <c r="B192" s="99"/>
      <c r="C192" s="99"/>
      <c r="D192" s="99"/>
      <c r="E192" s="50"/>
      <c r="F192" s="99"/>
      <c r="G192" s="99"/>
      <c r="H192" s="99"/>
      <c r="I192" s="99"/>
      <c r="J192" s="99"/>
      <c r="K192" s="99"/>
      <c r="L192" s="99"/>
      <c r="M192" s="100"/>
      <c r="N192" s="100"/>
      <c r="O192" s="99"/>
      <c r="P192" s="101"/>
      <c r="Q192" s="99"/>
      <c r="R192" s="100"/>
      <c r="S192" s="99"/>
      <c r="T192" s="99"/>
      <c r="U192" s="99"/>
    </row>
    <row r="193" ht="12.75" customHeight="1">
      <c r="A193" s="99"/>
      <c r="B193" s="99"/>
      <c r="C193" s="99"/>
      <c r="D193" s="99"/>
      <c r="E193" s="50"/>
      <c r="F193" s="99"/>
      <c r="G193" s="99"/>
      <c r="H193" s="99"/>
      <c r="I193" s="99"/>
      <c r="J193" s="99"/>
      <c r="K193" s="99"/>
      <c r="L193" s="99"/>
      <c r="M193" s="100"/>
      <c r="N193" s="100"/>
      <c r="O193" s="99"/>
      <c r="P193" s="101"/>
      <c r="Q193" s="99"/>
      <c r="R193" s="100"/>
      <c r="S193" s="99"/>
      <c r="T193" s="99"/>
      <c r="U193" s="99"/>
    </row>
    <row r="194" ht="12.75" customHeight="1">
      <c r="A194" s="99"/>
      <c r="B194" s="99"/>
      <c r="C194" s="99"/>
      <c r="D194" s="99"/>
      <c r="E194" s="50"/>
      <c r="F194" s="99"/>
      <c r="G194" s="99"/>
      <c r="H194" s="99"/>
      <c r="I194" s="99"/>
      <c r="J194" s="99"/>
      <c r="K194" s="99"/>
      <c r="L194" s="99"/>
      <c r="M194" s="100"/>
      <c r="N194" s="100"/>
      <c r="O194" s="99"/>
      <c r="P194" s="101"/>
      <c r="Q194" s="99"/>
      <c r="R194" s="100"/>
      <c r="S194" s="99"/>
      <c r="T194" s="99"/>
      <c r="U194" s="99"/>
    </row>
    <row r="195" ht="12.75" customHeight="1">
      <c r="A195" s="99"/>
      <c r="B195" s="99"/>
      <c r="C195" s="99"/>
      <c r="D195" s="99"/>
      <c r="E195" s="50"/>
      <c r="F195" s="99"/>
      <c r="G195" s="99"/>
      <c r="H195" s="99"/>
      <c r="I195" s="99"/>
      <c r="J195" s="99"/>
      <c r="K195" s="99"/>
      <c r="L195" s="99"/>
      <c r="M195" s="100"/>
      <c r="N195" s="100"/>
      <c r="O195" s="99"/>
      <c r="P195" s="101"/>
      <c r="Q195" s="99"/>
      <c r="R195" s="100"/>
      <c r="S195" s="99"/>
      <c r="T195" s="99"/>
      <c r="U195" s="99"/>
    </row>
    <row r="196" ht="12.75" customHeight="1">
      <c r="A196" s="99"/>
      <c r="B196" s="99"/>
      <c r="C196" s="99"/>
      <c r="D196" s="99"/>
      <c r="E196" s="50"/>
      <c r="F196" s="99"/>
      <c r="G196" s="99"/>
      <c r="H196" s="99"/>
      <c r="I196" s="99"/>
      <c r="J196" s="99"/>
      <c r="K196" s="99"/>
      <c r="L196" s="99"/>
      <c r="M196" s="100"/>
      <c r="N196" s="100"/>
      <c r="O196" s="99"/>
      <c r="P196" s="101"/>
      <c r="Q196" s="99"/>
      <c r="R196" s="100"/>
      <c r="S196" s="99"/>
      <c r="T196" s="99"/>
      <c r="U196" s="99"/>
    </row>
    <row r="197" ht="12.75" customHeight="1">
      <c r="A197" s="99"/>
      <c r="B197" s="99"/>
      <c r="C197" s="99"/>
      <c r="D197" s="99"/>
      <c r="E197" s="50"/>
      <c r="F197" s="99"/>
      <c r="G197" s="99"/>
      <c r="H197" s="99"/>
      <c r="I197" s="99"/>
      <c r="J197" s="99"/>
      <c r="K197" s="99"/>
      <c r="L197" s="99"/>
      <c r="M197" s="100"/>
      <c r="N197" s="100"/>
      <c r="O197" s="99"/>
      <c r="P197" s="101"/>
      <c r="Q197" s="99"/>
      <c r="R197" s="100"/>
      <c r="S197" s="99"/>
      <c r="T197" s="99"/>
      <c r="U197" s="99"/>
    </row>
    <row r="198" ht="12.75" customHeight="1">
      <c r="A198" s="99"/>
      <c r="B198" s="99"/>
      <c r="C198" s="99"/>
      <c r="D198" s="99"/>
      <c r="E198" s="50"/>
      <c r="F198" s="99"/>
      <c r="G198" s="99"/>
      <c r="H198" s="99"/>
      <c r="I198" s="99"/>
      <c r="J198" s="99"/>
      <c r="K198" s="99"/>
      <c r="L198" s="99"/>
      <c r="M198" s="100"/>
      <c r="N198" s="100"/>
      <c r="O198" s="99"/>
      <c r="P198" s="101"/>
      <c r="Q198" s="99"/>
      <c r="R198" s="100"/>
      <c r="S198" s="99"/>
      <c r="T198" s="99"/>
      <c r="U198" s="99"/>
    </row>
    <row r="199" ht="12.75" customHeight="1">
      <c r="A199" s="99"/>
      <c r="B199" s="99"/>
      <c r="C199" s="99"/>
      <c r="D199" s="99"/>
      <c r="E199" s="50"/>
      <c r="F199" s="99"/>
      <c r="G199" s="99"/>
      <c r="H199" s="99"/>
      <c r="I199" s="99"/>
      <c r="J199" s="99"/>
      <c r="K199" s="99"/>
      <c r="L199" s="99"/>
      <c r="M199" s="100"/>
      <c r="N199" s="100"/>
      <c r="O199" s="99"/>
      <c r="P199" s="101"/>
      <c r="Q199" s="99"/>
      <c r="R199" s="100"/>
      <c r="S199" s="99"/>
      <c r="T199" s="99"/>
      <c r="U199" s="99"/>
    </row>
    <row r="200" ht="12.75" customHeight="1">
      <c r="A200" s="99"/>
      <c r="B200" s="99"/>
      <c r="C200" s="99"/>
      <c r="D200" s="99"/>
      <c r="E200" s="50"/>
      <c r="F200" s="99"/>
      <c r="G200" s="99"/>
      <c r="H200" s="99"/>
      <c r="I200" s="99"/>
      <c r="J200" s="99"/>
      <c r="K200" s="99"/>
      <c r="L200" s="99"/>
      <c r="M200" s="100"/>
      <c r="N200" s="100"/>
      <c r="O200" s="99"/>
      <c r="P200" s="101"/>
      <c r="Q200" s="99"/>
      <c r="R200" s="100"/>
      <c r="S200" s="99"/>
      <c r="T200" s="99"/>
      <c r="U200" s="99"/>
    </row>
    <row r="201" ht="12.75" customHeight="1">
      <c r="A201" s="99"/>
      <c r="B201" s="99"/>
      <c r="C201" s="99"/>
      <c r="D201" s="99"/>
      <c r="E201" s="50"/>
      <c r="F201" s="99"/>
      <c r="G201" s="99"/>
      <c r="H201" s="99"/>
      <c r="I201" s="99"/>
      <c r="J201" s="99"/>
      <c r="K201" s="99"/>
      <c r="L201" s="99"/>
      <c r="M201" s="100"/>
      <c r="N201" s="100"/>
      <c r="O201" s="99"/>
      <c r="P201" s="101"/>
      <c r="Q201" s="99"/>
      <c r="R201" s="100"/>
      <c r="S201" s="99"/>
      <c r="T201" s="99"/>
      <c r="U201" s="99"/>
    </row>
    <row r="202" ht="12.75" customHeight="1">
      <c r="A202" s="99"/>
      <c r="B202" s="99"/>
      <c r="C202" s="99"/>
      <c r="D202" s="99"/>
      <c r="E202" s="50"/>
      <c r="F202" s="99"/>
      <c r="G202" s="99"/>
      <c r="H202" s="99"/>
      <c r="I202" s="99"/>
      <c r="J202" s="99"/>
      <c r="K202" s="99"/>
      <c r="L202" s="99"/>
      <c r="M202" s="100"/>
      <c r="N202" s="100"/>
      <c r="O202" s="99"/>
      <c r="P202" s="101"/>
      <c r="Q202" s="99"/>
      <c r="R202" s="100"/>
      <c r="S202" s="99"/>
      <c r="T202" s="99"/>
      <c r="U202" s="99"/>
    </row>
    <row r="203" ht="12.75" customHeight="1">
      <c r="A203" s="99"/>
      <c r="B203" s="99"/>
      <c r="C203" s="99"/>
      <c r="D203" s="99"/>
      <c r="E203" s="50"/>
      <c r="F203" s="99"/>
      <c r="G203" s="99"/>
      <c r="H203" s="99"/>
      <c r="I203" s="99"/>
      <c r="J203" s="99"/>
      <c r="K203" s="99"/>
      <c r="L203" s="99"/>
      <c r="M203" s="100"/>
      <c r="N203" s="100"/>
      <c r="O203" s="99"/>
      <c r="P203" s="101"/>
      <c r="Q203" s="99"/>
      <c r="R203" s="100"/>
      <c r="S203" s="99"/>
      <c r="T203" s="99"/>
      <c r="U203" s="99"/>
    </row>
    <row r="204" ht="12.75" customHeight="1">
      <c r="A204" s="99"/>
      <c r="B204" s="99"/>
      <c r="C204" s="99"/>
      <c r="D204" s="99"/>
      <c r="E204" s="50"/>
      <c r="F204" s="99"/>
      <c r="G204" s="99"/>
      <c r="H204" s="99"/>
      <c r="I204" s="99"/>
      <c r="J204" s="99"/>
      <c r="K204" s="99"/>
      <c r="L204" s="99"/>
      <c r="M204" s="100"/>
      <c r="N204" s="100"/>
      <c r="O204" s="99"/>
      <c r="P204" s="101"/>
      <c r="Q204" s="99"/>
      <c r="R204" s="100"/>
      <c r="S204" s="99"/>
      <c r="T204" s="99"/>
      <c r="U204" s="99"/>
    </row>
    <row r="205" ht="12.75" customHeight="1">
      <c r="A205" s="99"/>
      <c r="B205" s="99"/>
      <c r="C205" s="99"/>
      <c r="D205" s="99"/>
      <c r="E205" s="50"/>
      <c r="F205" s="99"/>
      <c r="G205" s="99"/>
      <c r="H205" s="99"/>
      <c r="I205" s="99"/>
      <c r="J205" s="99"/>
      <c r="K205" s="99"/>
      <c r="L205" s="99"/>
      <c r="M205" s="100"/>
      <c r="N205" s="100"/>
      <c r="O205" s="99"/>
      <c r="P205" s="101"/>
      <c r="Q205" s="99"/>
      <c r="R205" s="100"/>
      <c r="S205" s="99"/>
      <c r="T205" s="99"/>
      <c r="U205" s="99"/>
    </row>
    <row r="206" ht="12.75" customHeight="1">
      <c r="A206" s="99"/>
      <c r="B206" s="99"/>
      <c r="C206" s="99"/>
      <c r="D206" s="99"/>
      <c r="E206" s="50"/>
      <c r="F206" s="99"/>
      <c r="G206" s="99"/>
      <c r="H206" s="99"/>
      <c r="I206" s="99"/>
      <c r="J206" s="99"/>
      <c r="K206" s="99"/>
      <c r="L206" s="99"/>
      <c r="M206" s="100"/>
      <c r="N206" s="100"/>
      <c r="O206" s="99"/>
      <c r="P206" s="101"/>
      <c r="Q206" s="99"/>
      <c r="R206" s="100"/>
      <c r="S206" s="99"/>
      <c r="T206" s="99"/>
      <c r="U206" s="99"/>
    </row>
    <row r="207" ht="12.75" customHeight="1">
      <c r="A207" s="99"/>
      <c r="B207" s="99"/>
      <c r="C207" s="99"/>
      <c r="D207" s="99"/>
      <c r="E207" s="50"/>
      <c r="F207" s="99"/>
      <c r="G207" s="99"/>
      <c r="H207" s="99"/>
      <c r="I207" s="99"/>
      <c r="J207" s="99"/>
      <c r="K207" s="99"/>
      <c r="L207" s="99"/>
      <c r="M207" s="100"/>
      <c r="N207" s="100"/>
      <c r="O207" s="99"/>
      <c r="P207" s="101"/>
      <c r="Q207" s="99"/>
      <c r="R207" s="100"/>
      <c r="S207" s="99"/>
      <c r="T207" s="99"/>
      <c r="U207" s="99"/>
    </row>
    <row r="208" ht="12.75" customHeight="1">
      <c r="A208" s="99"/>
      <c r="B208" s="99"/>
      <c r="C208" s="99"/>
      <c r="D208" s="99"/>
      <c r="E208" s="50"/>
      <c r="F208" s="99"/>
      <c r="G208" s="99"/>
      <c r="H208" s="99"/>
      <c r="I208" s="99"/>
      <c r="J208" s="99"/>
      <c r="K208" s="99"/>
      <c r="L208" s="99"/>
      <c r="M208" s="100"/>
      <c r="N208" s="100"/>
      <c r="O208" s="99"/>
      <c r="P208" s="101"/>
      <c r="Q208" s="99"/>
      <c r="R208" s="100"/>
      <c r="S208" s="99"/>
      <c r="T208" s="99"/>
      <c r="U208" s="99"/>
    </row>
    <row r="209" ht="12.75" customHeight="1">
      <c r="A209" s="99"/>
      <c r="B209" s="99"/>
      <c r="C209" s="99"/>
      <c r="D209" s="99"/>
      <c r="E209" s="50"/>
      <c r="F209" s="99"/>
      <c r="G209" s="99"/>
      <c r="H209" s="99"/>
      <c r="I209" s="99"/>
      <c r="J209" s="99"/>
      <c r="K209" s="99"/>
      <c r="L209" s="99"/>
      <c r="M209" s="100"/>
      <c r="N209" s="100"/>
      <c r="O209" s="99"/>
      <c r="P209" s="101"/>
      <c r="Q209" s="99"/>
      <c r="R209" s="100"/>
      <c r="S209" s="99"/>
      <c r="T209" s="99"/>
      <c r="U209" s="99"/>
    </row>
    <row r="210" ht="12.75" customHeight="1">
      <c r="A210" s="99"/>
      <c r="B210" s="99"/>
      <c r="C210" s="99"/>
      <c r="D210" s="99"/>
      <c r="E210" s="50"/>
      <c r="F210" s="99"/>
      <c r="G210" s="99"/>
      <c r="H210" s="99"/>
      <c r="I210" s="99"/>
      <c r="J210" s="99"/>
      <c r="K210" s="99"/>
      <c r="L210" s="99"/>
      <c r="M210" s="100"/>
      <c r="N210" s="100"/>
      <c r="O210" s="99"/>
      <c r="P210" s="101"/>
      <c r="Q210" s="99"/>
      <c r="R210" s="100"/>
      <c r="S210" s="99"/>
      <c r="T210" s="99"/>
      <c r="U210" s="99"/>
    </row>
    <row r="211" ht="12.75" customHeight="1">
      <c r="A211" s="99"/>
      <c r="B211" s="99"/>
      <c r="C211" s="99"/>
      <c r="D211" s="99"/>
      <c r="E211" s="50"/>
      <c r="F211" s="99"/>
      <c r="G211" s="99"/>
      <c r="H211" s="99"/>
      <c r="I211" s="99"/>
      <c r="J211" s="99"/>
      <c r="K211" s="99"/>
      <c r="L211" s="99"/>
      <c r="M211" s="100"/>
      <c r="N211" s="100"/>
      <c r="O211" s="99"/>
      <c r="P211" s="101"/>
      <c r="Q211" s="99"/>
      <c r="R211" s="100"/>
      <c r="S211" s="99"/>
      <c r="T211" s="99"/>
      <c r="U211" s="99"/>
    </row>
    <row r="212" ht="12.75" customHeight="1">
      <c r="A212" s="99"/>
      <c r="B212" s="99"/>
      <c r="C212" s="99"/>
      <c r="D212" s="99"/>
      <c r="E212" s="50"/>
      <c r="F212" s="99"/>
      <c r="G212" s="99"/>
      <c r="H212" s="99"/>
      <c r="I212" s="99"/>
      <c r="J212" s="99"/>
      <c r="K212" s="99"/>
      <c r="L212" s="99"/>
      <c r="M212" s="100"/>
      <c r="N212" s="100"/>
      <c r="O212" s="99"/>
      <c r="P212" s="101"/>
      <c r="Q212" s="99"/>
      <c r="R212" s="100"/>
      <c r="S212" s="99"/>
      <c r="T212" s="99"/>
      <c r="U212" s="99"/>
    </row>
    <row r="213" ht="12.75" customHeight="1">
      <c r="A213" s="99"/>
      <c r="B213" s="99"/>
      <c r="C213" s="99"/>
      <c r="D213" s="99"/>
      <c r="E213" s="50"/>
      <c r="F213" s="99"/>
      <c r="G213" s="99"/>
      <c r="H213" s="99"/>
      <c r="I213" s="99"/>
      <c r="J213" s="99"/>
      <c r="K213" s="99"/>
      <c r="L213" s="99"/>
      <c r="M213" s="100"/>
      <c r="N213" s="100"/>
      <c r="O213" s="99"/>
      <c r="P213" s="101"/>
      <c r="Q213" s="99"/>
      <c r="R213" s="100"/>
      <c r="S213" s="99"/>
      <c r="T213" s="99"/>
      <c r="U213" s="99"/>
    </row>
    <row r="214" ht="12.75" customHeight="1">
      <c r="A214" s="99"/>
      <c r="B214" s="99"/>
      <c r="C214" s="99"/>
      <c r="D214" s="99"/>
      <c r="E214" s="50"/>
      <c r="F214" s="99"/>
      <c r="G214" s="99"/>
      <c r="H214" s="99"/>
      <c r="I214" s="99"/>
      <c r="J214" s="99"/>
      <c r="K214" s="99"/>
      <c r="L214" s="99"/>
      <c r="M214" s="100"/>
      <c r="N214" s="100"/>
      <c r="O214" s="99"/>
      <c r="P214" s="101"/>
      <c r="Q214" s="99"/>
      <c r="R214" s="100"/>
      <c r="S214" s="99"/>
      <c r="T214" s="99"/>
      <c r="U214" s="99"/>
    </row>
    <row r="215" ht="12.75" customHeight="1">
      <c r="A215" s="99"/>
      <c r="B215" s="99"/>
      <c r="C215" s="99"/>
      <c r="D215" s="99"/>
      <c r="E215" s="50"/>
      <c r="F215" s="99"/>
      <c r="G215" s="99"/>
      <c r="H215" s="99"/>
      <c r="I215" s="99"/>
      <c r="J215" s="99"/>
      <c r="K215" s="99"/>
      <c r="L215" s="99"/>
      <c r="M215" s="100"/>
      <c r="N215" s="100"/>
      <c r="O215" s="99"/>
      <c r="P215" s="101"/>
      <c r="Q215" s="99"/>
      <c r="R215" s="100"/>
      <c r="S215" s="99"/>
      <c r="T215" s="99"/>
      <c r="U215" s="99"/>
    </row>
    <row r="216" ht="12.75" customHeight="1">
      <c r="A216" s="99"/>
      <c r="B216" s="99"/>
      <c r="C216" s="99"/>
      <c r="D216" s="99"/>
      <c r="E216" s="50"/>
      <c r="F216" s="99"/>
      <c r="G216" s="99"/>
      <c r="H216" s="99"/>
      <c r="I216" s="99"/>
      <c r="J216" s="99"/>
      <c r="K216" s="99"/>
      <c r="L216" s="99"/>
      <c r="M216" s="100"/>
      <c r="N216" s="100"/>
      <c r="O216" s="99"/>
      <c r="P216" s="101"/>
      <c r="Q216" s="99"/>
      <c r="R216" s="100"/>
      <c r="S216" s="99"/>
      <c r="T216" s="99"/>
      <c r="U216" s="99"/>
    </row>
    <row r="217" ht="12.75" customHeight="1">
      <c r="A217" s="99"/>
      <c r="B217" s="99"/>
      <c r="C217" s="99"/>
      <c r="D217" s="99"/>
      <c r="E217" s="50"/>
      <c r="F217" s="99"/>
      <c r="G217" s="99"/>
      <c r="H217" s="99"/>
      <c r="I217" s="99"/>
      <c r="J217" s="99"/>
      <c r="K217" s="99"/>
      <c r="L217" s="99"/>
      <c r="M217" s="100"/>
      <c r="N217" s="100"/>
      <c r="O217" s="99"/>
      <c r="P217" s="101"/>
      <c r="Q217" s="99"/>
      <c r="R217" s="100"/>
      <c r="S217" s="99"/>
      <c r="T217" s="99"/>
      <c r="U217" s="99"/>
    </row>
    <row r="218" ht="12.75" customHeight="1">
      <c r="A218" s="99"/>
      <c r="B218" s="99"/>
      <c r="C218" s="99"/>
      <c r="D218" s="99"/>
      <c r="E218" s="50"/>
      <c r="F218" s="99"/>
      <c r="G218" s="99"/>
      <c r="H218" s="99"/>
      <c r="I218" s="99"/>
      <c r="J218" s="99"/>
      <c r="K218" s="99"/>
      <c r="L218" s="99"/>
      <c r="M218" s="100"/>
      <c r="N218" s="100"/>
      <c r="O218" s="99"/>
      <c r="P218" s="101"/>
      <c r="Q218" s="99"/>
      <c r="R218" s="100"/>
      <c r="S218" s="99"/>
      <c r="T218" s="99"/>
      <c r="U218" s="99"/>
    </row>
    <row r="219" ht="12.75" customHeight="1">
      <c r="A219" s="99"/>
      <c r="B219" s="99"/>
      <c r="C219" s="99"/>
      <c r="D219" s="99"/>
      <c r="E219" s="50"/>
      <c r="F219" s="99"/>
      <c r="G219" s="99"/>
      <c r="H219" s="99"/>
      <c r="I219" s="99"/>
      <c r="J219" s="99"/>
      <c r="K219" s="99"/>
      <c r="L219" s="99"/>
      <c r="M219" s="100"/>
      <c r="N219" s="100"/>
      <c r="O219" s="99"/>
      <c r="P219" s="101"/>
      <c r="Q219" s="99"/>
      <c r="R219" s="100"/>
      <c r="S219" s="99"/>
      <c r="T219" s="99"/>
      <c r="U219" s="99"/>
    </row>
    <row r="220" ht="12.75" customHeight="1">
      <c r="A220" s="99"/>
      <c r="B220" s="99"/>
      <c r="C220" s="99"/>
      <c r="D220" s="99"/>
      <c r="E220" s="50"/>
      <c r="F220" s="99"/>
      <c r="G220" s="99"/>
      <c r="H220" s="99"/>
      <c r="I220" s="99"/>
      <c r="J220" s="99"/>
      <c r="K220" s="99"/>
      <c r="L220" s="99"/>
      <c r="M220" s="100"/>
      <c r="N220" s="100"/>
      <c r="O220" s="99"/>
      <c r="P220" s="101"/>
      <c r="Q220" s="99"/>
      <c r="R220" s="100"/>
      <c r="S220" s="99"/>
      <c r="T220" s="99"/>
      <c r="U220" s="99"/>
    </row>
    <row r="221" ht="12.75" customHeight="1">
      <c r="A221" s="99"/>
      <c r="B221" s="99"/>
      <c r="C221" s="99"/>
      <c r="D221" s="99"/>
      <c r="E221" s="50"/>
      <c r="F221" s="99"/>
      <c r="G221" s="99"/>
      <c r="H221" s="99"/>
      <c r="I221" s="99"/>
      <c r="J221" s="99"/>
      <c r="K221" s="99"/>
      <c r="L221" s="99"/>
      <c r="M221" s="100"/>
      <c r="N221" s="100"/>
      <c r="O221" s="99"/>
      <c r="P221" s="101"/>
      <c r="Q221" s="99"/>
      <c r="R221" s="100"/>
      <c r="S221" s="99"/>
      <c r="T221" s="99"/>
      <c r="U221" s="99"/>
    </row>
    <row r="222" ht="12.75" customHeight="1">
      <c r="A222" s="99"/>
      <c r="B222" s="99"/>
      <c r="C222" s="99"/>
      <c r="D222" s="99"/>
      <c r="E222" s="50"/>
      <c r="F222" s="99"/>
      <c r="G222" s="99"/>
      <c r="H222" s="99"/>
      <c r="I222" s="99"/>
      <c r="J222" s="99"/>
      <c r="K222" s="99"/>
      <c r="L222" s="99"/>
      <c r="M222" s="100"/>
      <c r="N222" s="100"/>
      <c r="O222" s="99"/>
      <c r="P222" s="101"/>
      <c r="Q222" s="99"/>
      <c r="R222" s="100"/>
      <c r="S222" s="99"/>
      <c r="T222" s="99"/>
      <c r="U222" s="99"/>
    </row>
    <row r="223" ht="12.75" customHeight="1">
      <c r="A223" s="99"/>
      <c r="B223" s="99"/>
      <c r="C223" s="99"/>
      <c r="D223" s="99"/>
      <c r="E223" s="50"/>
      <c r="F223" s="99"/>
      <c r="G223" s="99"/>
      <c r="H223" s="99"/>
      <c r="I223" s="99"/>
      <c r="J223" s="99"/>
      <c r="K223" s="99"/>
      <c r="L223" s="99"/>
      <c r="M223" s="100"/>
      <c r="N223" s="100"/>
      <c r="O223" s="99"/>
      <c r="P223" s="101"/>
      <c r="Q223" s="99"/>
      <c r="R223" s="100"/>
      <c r="S223" s="99"/>
      <c r="T223" s="99"/>
      <c r="U223" s="99"/>
    </row>
    <row r="224" ht="12.75" customHeight="1">
      <c r="A224" s="99"/>
      <c r="B224" s="99"/>
      <c r="C224" s="99"/>
      <c r="D224" s="99"/>
      <c r="E224" s="50"/>
      <c r="F224" s="99"/>
      <c r="G224" s="99"/>
      <c r="H224" s="99"/>
      <c r="I224" s="99"/>
      <c r="J224" s="99"/>
      <c r="K224" s="99"/>
      <c r="L224" s="99"/>
      <c r="M224" s="100"/>
      <c r="N224" s="100"/>
      <c r="O224" s="99"/>
      <c r="P224" s="101"/>
      <c r="Q224" s="99"/>
      <c r="R224" s="100"/>
      <c r="S224" s="99"/>
      <c r="T224" s="99"/>
      <c r="U224" s="99"/>
    </row>
    <row r="225" ht="12.75" customHeight="1">
      <c r="A225" s="99"/>
      <c r="B225" s="99"/>
      <c r="C225" s="99"/>
      <c r="D225" s="99"/>
      <c r="E225" s="50"/>
      <c r="F225" s="99"/>
      <c r="G225" s="99"/>
      <c r="H225" s="99"/>
      <c r="I225" s="99"/>
      <c r="J225" s="99"/>
      <c r="K225" s="99"/>
      <c r="L225" s="99"/>
      <c r="M225" s="100"/>
      <c r="N225" s="100"/>
      <c r="O225" s="99"/>
      <c r="P225" s="101"/>
      <c r="Q225" s="99"/>
      <c r="R225" s="100"/>
      <c r="S225" s="99"/>
      <c r="T225" s="99"/>
      <c r="U225" s="99"/>
    </row>
    <row r="226" ht="12.75" customHeight="1">
      <c r="A226" s="99"/>
      <c r="B226" s="99"/>
      <c r="C226" s="99"/>
      <c r="D226" s="99"/>
      <c r="E226" s="50"/>
      <c r="F226" s="99"/>
      <c r="G226" s="99"/>
      <c r="H226" s="99"/>
      <c r="I226" s="99"/>
      <c r="J226" s="99"/>
      <c r="K226" s="99"/>
      <c r="L226" s="99"/>
      <c r="M226" s="100"/>
      <c r="N226" s="100"/>
      <c r="O226" s="99"/>
      <c r="P226" s="101"/>
      <c r="Q226" s="99"/>
      <c r="R226" s="100"/>
      <c r="S226" s="99"/>
      <c r="T226" s="99"/>
      <c r="U226" s="99"/>
    </row>
    <row r="227" ht="12.75" customHeight="1">
      <c r="A227" s="99"/>
      <c r="B227" s="99"/>
      <c r="C227" s="99"/>
      <c r="D227" s="99"/>
      <c r="E227" s="50"/>
      <c r="F227" s="99"/>
      <c r="G227" s="99"/>
      <c r="H227" s="99"/>
      <c r="I227" s="99"/>
      <c r="J227" s="99"/>
      <c r="K227" s="99"/>
      <c r="L227" s="99"/>
      <c r="M227" s="100"/>
      <c r="N227" s="100"/>
      <c r="O227" s="99"/>
      <c r="P227" s="101"/>
      <c r="Q227" s="99"/>
      <c r="R227" s="100"/>
      <c r="S227" s="99"/>
      <c r="T227" s="99"/>
      <c r="U227" s="99"/>
    </row>
    <row r="228" ht="12.75" customHeight="1">
      <c r="A228" s="99"/>
      <c r="B228" s="99"/>
      <c r="C228" s="99"/>
      <c r="D228" s="99"/>
      <c r="E228" s="50"/>
      <c r="F228" s="99"/>
      <c r="G228" s="99"/>
      <c r="H228" s="99"/>
      <c r="I228" s="99"/>
      <c r="J228" s="99"/>
      <c r="K228" s="99"/>
      <c r="L228" s="99"/>
      <c r="M228" s="100"/>
      <c r="N228" s="100"/>
      <c r="O228" s="99"/>
      <c r="P228" s="101"/>
      <c r="Q228" s="99"/>
      <c r="R228" s="100"/>
      <c r="S228" s="99"/>
      <c r="T228" s="99"/>
      <c r="U228" s="99"/>
    </row>
    <row r="229" ht="12.75" customHeight="1">
      <c r="A229" s="99"/>
      <c r="B229" s="99"/>
      <c r="C229" s="99"/>
      <c r="D229" s="99"/>
      <c r="E229" s="50"/>
      <c r="F229" s="99"/>
      <c r="G229" s="99"/>
      <c r="H229" s="99"/>
      <c r="I229" s="99"/>
      <c r="J229" s="99"/>
      <c r="K229" s="99"/>
      <c r="L229" s="99"/>
      <c r="M229" s="100"/>
      <c r="N229" s="100"/>
      <c r="O229" s="99"/>
      <c r="P229" s="101"/>
      <c r="Q229" s="99"/>
      <c r="R229" s="100"/>
      <c r="S229" s="99"/>
      <c r="T229" s="99"/>
      <c r="U229" s="99"/>
    </row>
    <row r="230" ht="12.75" customHeight="1">
      <c r="A230" s="99"/>
      <c r="B230" s="99"/>
      <c r="C230" s="99"/>
      <c r="D230" s="99"/>
      <c r="E230" s="50"/>
      <c r="F230" s="99"/>
      <c r="G230" s="99"/>
      <c r="H230" s="99"/>
      <c r="I230" s="99"/>
      <c r="J230" s="99"/>
      <c r="K230" s="99"/>
      <c r="L230" s="99"/>
      <c r="M230" s="100"/>
      <c r="N230" s="100"/>
      <c r="O230" s="99"/>
      <c r="P230" s="101"/>
      <c r="Q230" s="99"/>
      <c r="R230" s="100"/>
      <c r="S230" s="99"/>
      <c r="T230" s="99"/>
      <c r="U230" s="99"/>
    </row>
    <row r="231" ht="12.75" customHeight="1">
      <c r="A231" s="99"/>
      <c r="B231" s="99"/>
      <c r="C231" s="99"/>
      <c r="D231" s="99"/>
      <c r="E231" s="50"/>
      <c r="F231" s="99"/>
      <c r="G231" s="99"/>
      <c r="H231" s="99"/>
      <c r="I231" s="99"/>
      <c r="J231" s="99"/>
      <c r="K231" s="99"/>
      <c r="L231" s="99"/>
      <c r="M231" s="100"/>
      <c r="N231" s="100"/>
      <c r="O231" s="99"/>
      <c r="P231" s="101"/>
      <c r="Q231" s="99"/>
      <c r="R231" s="100"/>
      <c r="S231" s="99"/>
      <c r="T231" s="99"/>
      <c r="U231" s="99"/>
    </row>
    <row r="232" ht="12.75" customHeight="1">
      <c r="A232" s="99"/>
      <c r="B232" s="99"/>
      <c r="C232" s="99"/>
      <c r="D232" s="99"/>
      <c r="E232" s="50"/>
      <c r="F232" s="99"/>
      <c r="G232" s="99"/>
      <c r="H232" s="99"/>
      <c r="I232" s="99"/>
      <c r="J232" s="99"/>
      <c r="K232" s="99"/>
      <c r="L232" s="99"/>
      <c r="M232" s="100"/>
      <c r="N232" s="100"/>
      <c r="O232" s="99"/>
      <c r="P232" s="101"/>
      <c r="Q232" s="99"/>
      <c r="R232" s="100"/>
      <c r="S232" s="99"/>
      <c r="T232" s="99"/>
      <c r="U232" s="99"/>
    </row>
    <row r="233" ht="12.75" customHeight="1">
      <c r="A233" s="99"/>
      <c r="B233" s="99"/>
      <c r="C233" s="99"/>
      <c r="D233" s="99"/>
      <c r="E233" s="50"/>
      <c r="F233" s="99"/>
      <c r="G233" s="99"/>
      <c r="H233" s="99"/>
      <c r="I233" s="99"/>
      <c r="J233" s="99"/>
      <c r="K233" s="99"/>
      <c r="L233" s="99"/>
      <c r="M233" s="100"/>
      <c r="N233" s="100"/>
      <c r="O233" s="99"/>
      <c r="P233" s="101"/>
      <c r="Q233" s="99"/>
      <c r="R233" s="100"/>
      <c r="S233" s="99"/>
      <c r="T233" s="99"/>
      <c r="U233" s="99"/>
    </row>
    <row r="234" ht="12.75" customHeight="1">
      <c r="A234" s="99"/>
      <c r="B234" s="99"/>
      <c r="C234" s="99"/>
      <c r="D234" s="99"/>
      <c r="E234" s="50"/>
      <c r="F234" s="99"/>
      <c r="G234" s="99"/>
      <c r="H234" s="99"/>
      <c r="I234" s="99"/>
      <c r="J234" s="99"/>
      <c r="K234" s="99"/>
      <c r="L234" s="99"/>
      <c r="M234" s="100"/>
      <c r="N234" s="100"/>
      <c r="O234" s="99"/>
      <c r="P234" s="101"/>
      <c r="Q234" s="99"/>
      <c r="R234" s="100"/>
      <c r="S234" s="99"/>
      <c r="T234" s="99"/>
      <c r="U234" s="99"/>
    </row>
    <row r="235" ht="12.75" customHeight="1">
      <c r="A235" s="99"/>
      <c r="B235" s="99"/>
      <c r="C235" s="99"/>
      <c r="D235" s="99"/>
      <c r="E235" s="50"/>
      <c r="F235" s="99"/>
      <c r="G235" s="99"/>
      <c r="H235" s="99"/>
      <c r="I235" s="99"/>
      <c r="J235" s="99"/>
      <c r="K235" s="99"/>
      <c r="L235" s="99"/>
      <c r="M235" s="100"/>
      <c r="N235" s="100"/>
      <c r="O235" s="99"/>
      <c r="P235" s="101"/>
      <c r="Q235" s="99"/>
      <c r="R235" s="100"/>
      <c r="S235" s="99"/>
      <c r="T235" s="99"/>
      <c r="U235" s="99"/>
    </row>
    <row r="236" ht="12.75" customHeight="1">
      <c r="A236" s="99"/>
      <c r="B236" s="99"/>
      <c r="C236" s="99"/>
      <c r="D236" s="99"/>
      <c r="E236" s="50"/>
      <c r="F236" s="99"/>
      <c r="G236" s="99"/>
      <c r="H236" s="99"/>
      <c r="I236" s="99"/>
      <c r="J236" s="99"/>
      <c r="K236" s="99"/>
      <c r="L236" s="99"/>
      <c r="M236" s="100"/>
      <c r="N236" s="100"/>
      <c r="O236" s="99"/>
      <c r="P236" s="101"/>
      <c r="Q236" s="99"/>
      <c r="R236" s="100"/>
      <c r="S236" s="99"/>
      <c r="T236" s="99"/>
      <c r="U236" s="99"/>
    </row>
    <row r="237" ht="12.75" customHeight="1">
      <c r="A237" s="99"/>
      <c r="B237" s="99"/>
      <c r="C237" s="99"/>
      <c r="D237" s="99"/>
      <c r="E237" s="50"/>
      <c r="F237" s="99"/>
      <c r="G237" s="99"/>
      <c r="H237" s="99"/>
      <c r="I237" s="99"/>
      <c r="J237" s="99"/>
      <c r="K237" s="99"/>
      <c r="L237" s="99"/>
      <c r="M237" s="100"/>
      <c r="N237" s="100"/>
      <c r="O237" s="99"/>
      <c r="P237" s="101"/>
      <c r="Q237" s="99"/>
      <c r="R237" s="100"/>
      <c r="S237" s="99"/>
      <c r="T237" s="99"/>
      <c r="U237" s="99"/>
    </row>
    <row r="238" ht="12.75" customHeight="1">
      <c r="A238" s="99"/>
      <c r="B238" s="99"/>
      <c r="C238" s="99"/>
      <c r="D238" s="99"/>
      <c r="E238" s="50"/>
      <c r="F238" s="99"/>
      <c r="G238" s="99"/>
      <c r="H238" s="99"/>
      <c r="I238" s="99"/>
      <c r="J238" s="99"/>
      <c r="K238" s="99"/>
      <c r="L238" s="99"/>
      <c r="M238" s="100"/>
      <c r="N238" s="100"/>
      <c r="O238" s="99"/>
      <c r="P238" s="101"/>
      <c r="Q238" s="99"/>
      <c r="R238" s="100"/>
      <c r="S238" s="99"/>
      <c r="T238" s="99"/>
      <c r="U238" s="99"/>
    </row>
    <row r="239" ht="12.75" customHeight="1">
      <c r="A239" s="99"/>
      <c r="B239" s="99"/>
      <c r="C239" s="99"/>
      <c r="D239" s="99"/>
      <c r="E239" s="50"/>
      <c r="F239" s="99"/>
      <c r="G239" s="99"/>
      <c r="H239" s="99"/>
      <c r="I239" s="99"/>
      <c r="J239" s="99"/>
      <c r="K239" s="99"/>
      <c r="L239" s="99"/>
      <c r="M239" s="100"/>
      <c r="N239" s="100"/>
      <c r="O239" s="99"/>
      <c r="P239" s="101"/>
      <c r="Q239" s="99"/>
      <c r="R239" s="100"/>
      <c r="S239" s="99"/>
      <c r="T239" s="99"/>
      <c r="U239" s="99"/>
    </row>
    <row r="240" ht="12.75" customHeight="1">
      <c r="A240" s="99"/>
      <c r="B240" s="99"/>
      <c r="C240" s="99"/>
      <c r="D240" s="99"/>
      <c r="E240" s="50"/>
      <c r="F240" s="99"/>
      <c r="G240" s="99"/>
      <c r="H240" s="99"/>
      <c r="I240" s="99"/>
      <c r="J240" s="99"/>
      <c r="K240" s="99"/>
      <c r="L240" s="99"/>
      <c r="M240" s="100"/>
      <c r="N240" s="100"/>
      <c r="O240" s="99"/>
      <c r="P240" s="101"/>
      <c r="Q240" s="99"/>
      <c r="R240" s="100"/>
      <c r="S240" s="99"/>
      <c r="T240" s="99"/>
      <c r="U240" s="99"/>
    </row>
    <row r="241" ht="12.75" customHeight="1">
      <c r="A241" s="99"/>
      <c r="B241" s="99"/>
      <c r="C241" s="99"/>
      <c r="D241" s="99"/>
      <c r="E241" s="50"/>
      <c r="F241" s="99"/>
      <c r="G241" s="99"/>
      <c r="H241" s="99"/>
      <c r="I241" s="99"/>
      <c r="J241" s="99"/>
      <c r="K241" s="99"/>
      <c r="L241" s="99"/>
      <c r="M241" s="100"/>
      <c r="N241" s="100"/>
      <c r="O241" s="99"/>
      <c r="P241" s="101"/>
      <c r="Q241" s="99"/>
      <c r="R241" s="100"/>
      <c r="S241" s="99"/>
      <c r="T241" s="99"/>
      <c r="U241" s="99"/>
    </row>
    <row r="242" ht="12.75" customHeight="1">
      <c r="A242" s="99"/>
      <c r="B242" s="99"/>
      <c r="C242" s="99"/>
      <c r="D242" s="99"/>
      <c r="E242" s="50"/>
      <c r="F242" s="99"/>
      <c r="G242" s="99"/>
      <c r="H242" s="99"/>
      <c r="I242" s="99"/>
      <c r="J242" s="99"/>
      <c r="K242" s="99"/>
      <c r="L242" s="99"/>
      <c r="M242" s="100"/>
      <c r="N242" s="100"/>
      <c r="O242" s="99"/>
      <c r="P242" s="101"/>
      <c r="Q242" s="99"/>
      <c r="R242" s="100"/>
      <c r="S242" s="99"/>
      <c r="T242" s="99"/>
      <c r="U242" s="99"/>
    </row>
    <row r="243" ht="12.75" customHeight="1">
      <c r="A243" s="99"/>
      <c r="B243" s="99"/>
      <c r="C243" s="99"/>
      <c r="D243" s="99"/>
      <c r="E243" s="50"/>
      <c r="F243" s="99"/>
      <c r="G243" s="99"/>
      <c r="H243" s="99"/>
      <c r="I243" s="99"/>
      <c r="J243" s="99"/>
      <c r="K243" s="99"/>
      <c r="L243" s="99"/>
      <c r="M243" s="100"/>
      <c r="N243" s="100"/>
      <c r="O243" s="99"/>
      <c r="P243" s="101"/>
      <c r="Q243" s="99"/>
      <c r="R243" s="100"/>
      <c r="S243" s="99"/>
      <c r="T243" s="99"/>
      <c r="U243" s="99"/>
    </row>
    <row r="244" ht="12.75" customHeight="1">
      <c r="A244" s="99"/>
      <c r="B244" s="99"/>
      <c r="C244" s="99"/>
      <c r="D244" s="99"/>
      <c r="E244" s="50"/>
      <c r="F244" s="99"/>
      <c r="G244" s="99"/>
      <c r="H244" s="99"/>
      <c r="I244" s="99"/>
      <c r="J244" s="99"/>
      <c r="K244" s="99"/>
      <c r="L244" s="99"/>
      <c r="M244" s="100"/>
      <c r="N244" s="100"/>
      <c r="O244" s="99"/>
      <c r="P244" s="101"/>
      <c r="Q244" s="99"/>
      <c r="R244" s="100"/>
      <c r="S244" s="99"/>
      <c r="T244" s="99"/>
      <c r="U244" s="99"/>
    </row>
    <row r="245" ht="12.75" customHeight="1">
      <c r="A245" s="99"/>
      <c r="B245" s="99"/>
      <c r="C245" s="99"/>
      <c r="D245" s="99"/>
      <c r="E245" s="50"/>
      <c r="F245" s="99"/>
      <c r="G245" s="99"/>
      <c r="H245" s="99"/>
      <c r="I245" s="99"/>
      <c r="J245" s="99"/>
      <c r="K245" s="99"/>
      <c r="L245" s="99"/>
      <c r="M245" s="100"/>
      <c r="N245" s="100"/>
      <c r="O245" s="99"/>
      <c r="P245" s="101"/>
      <c r="Q245" s="99"/>
      <c r="R245" s="100"/>
      <c r="S245" s="99"/>
      <c r="T245" s="99"/>
      <c r="U245" s="99"/>
    </row>
    <row r="246" ht="12.75" customHeight="1">
      <c r="A246" s="99"/>
      <c r="B246" s="99"/>
      <c r="C246" s="99"/>
      <c r="D246" s="99"/>
      <c r="E246" s="50"/>
      <c r="F246" s="99"/>
      <c r="G246" s="99"/>
      <c r="H246" s="99"/>
      <c r="I246" s="99"/>
      <c r="J246" s="99"/>
      <c r="K246" s="99"/>
      <c r="L246" s="99"/>
      <c r="M246" s="100"/>
      <c r="N246" s="100"/>
      <c r="O246" s="99"/>
      <c r="P246" s="101"/>
      <c r="Q246" s="99"/>
      <c r="R246" s="100"/>
      <c r="S246" s="99"/>
      <c r="T246" s="99"/>
      <c r="U246" s="99"/>
    </row>
    <row r="247" ht="12.75" customHeight="1">
      <c r="A247" s="99"/>
      <c r="B247" s="99"/>
      <c r="C247" s="99"/>
      <c r="D247" s="99"/>
      <c r="E247" s="50"/>
      <c r="F247" s="99"/>
      <c r="G247" s="99"/>
      <c r="H247" s="99"/>
      <c r="I247" s="99"/>
      <c r="J247" s="99"/>
      <c r="K247" s="99"/>
      <c r="L247" s="99"/>
      <c r="M247" s="100"/>
      <c r="N247" s="100"/>
      <c r="O247" s="99"/>
      <c r="P247" s="101"/>
      <c r="Q247" s="99"/>
      <c r="R247" s="100"/>
      <c r="S247" s="99"/>
      <c r="T247" s="99"/>
      <c r="U247" s="99"/>
    </row>
    <row r="248" ht="12.75" customHeight="1">
      <c r="A248" s="99"/>
      <c r="B248" s="99"/>
      <c r="C248" s="99"/>
      <c r="D248" s="99"/>
      <c r="E248" s="50"/>
      <c r="F248" s="99"/>
      <c r="G248" s="99"/>
      <c r="H248" s="99"/>
      <c r="I248" s="99"/>
      <c r="J248" s="99"/>
      <c r="K248" s="99"/>
      <c r="L248" s="99"/>
      <c r="M248" s="100"/>
      <c r="N248" s="100"/>
      <c r="O248" s="99"/>
      <c r="P248" s="101"/>
      <c r="Q248" s="99"/>
      <c r="R248" s="100"/>
      <c r="S248" s="99"/>
      <c r="T248" s="99"/>
      <c r="U248" s="99"/>
    </row>
    <row r="249" ht="12.75" customHeight="1">
      <c r="A249" s="99"/>
      <c r="B249" s="99"/>
      <c r="C249" s="99"/>
      <c r="D249" s="99"/>
      <c r="E249" s="50"/>
      <c r="F249" s="99"/>
      <c r="G249" s="99"/>
      <c r="H249" s="99"/>
      <c r="I249" s="99"/>
      <c r="J249" s="99"/>
      <c r="K249" s="99"/>
      <c r="L249" s="99"/>
      <c r="M249" s="100"/>
      <c r="N249" s="100"/>
      <c r="O249" s="99"/>
      <c r="P249" s="101"/>
      <c r="Q249" s="99"/>
      <c r="R249" s="100"/>
      <c r="S249" s="99"/>
      <c r="T249" s="99"/>
      <c r="U249" s="99"/>
    </row>
    <row r="250" ht="12.75" customHeight="1">
      <c r="A250" s="99"/>
      <c r="B250" s="99"/>
      <c r="C250" s="99"/>
      <c r="D250" s="99"/>
      <c r="E250" s="50"/>
      <c r="F250" s="99"/>
      <c r="G250" s="99"/>
      <c r="H250" s="99"/>
      <c r="I250" s="99"/>
      <c r="J250" s="99"/>
      <c r="K250" s="99"/>
      <c r="L250" s="99"/>
      <c r="M250" s="100"/>
      <c r="N250" s="100"/>
      <c r="O250" s="99"/>
      <c r="P250" s="101"/>
      <c r="Q250" s="99"/>
      <c r="R250" s="100"/>
      <c r="S250" s="99"/>
      <c r="T250" s="99"/>
      <c r="U250" s="99"/>
    </row>
    <row r="251" ht="12.75" customHeight="1">
      <c r="A251" s="99"/>
      <c r="B251" s="99"/>
      <c r="C251" s="99"/>
      <c r="D251" s="99"/>
      <c r="E251" s="50"/>
      <c r="F251" s="99"/>
      <c r="G251" s="99"/>
      <c r="H251" s="99"/>
      <c r="I251" s="99"/>
      <c r="J251" s="99"/>
      <c r="K251" s="99"/>
      <c r="L251" s="99"/>
      <c r="M251" s="100"/>
      <c r="N251" s="100"/>
      <c r="O251" s="99"/>
      <c r="P251" s="101"/>
      <c r="Q251" s="99"/>
      <c r="R251" s="100"/>
      <c r="S251" s="99"/>
      <c r="T251" s="99"/>
      <c r="U251" s="99"/>
    </row>
    <row r="252" ht="12.75" customHeight="1">
      <c r="A252" s="99"/>
      <c r="B252" s="99"/>
      <c r="C252" s="99"/>
      <c r="D252" s="99"/>
      <c r="E252" s="50"/>
      <c r="F252" s="99"/>
      <c r="G252" s="99"/>
      <c r="H252" s="99"/>
      <c r="I252" s="99"/>
      <c r="J252" s="99"/>
      <c r="K252" s="99"/>
      <c r="L252" s="99"/>
      <c r="M252" s="100"/>
      <c r="N252" s="100"/>
      <c r="O252" s="99"/>
      <c r="P252" s="101"/>
      <c r="Q252" s="99"/>
      <c r="R252" s="100"/>
      <c r="S252" s="99"/>
      <c r="T252" s="99"/>
      <c r="U252" s="99"/>
    </row>
    <row r="253" ht="12.75" customHeight="1">
      <c r="A253" s="99"/>
      <c r="B253" s="99"/>
      <c r="C253" s="99"/>
      <c r="D253" s="99"/>
      <c r="E253" s="50"/>
      <c r="F253" s="99"/>
      <c r="G253" s="99"/>
      <c r="H253" s="99"/>
      <c r="I253" s="99"/>
      <c r="J253" s="99"/>
      <c r="K253" s="99"/>
      <c r="L253" s="99"/>
      <c r="M253" s="100"/>
      <c r="N253" s="100"/>
      <c r="O253" s="99"/>
      <c r="P253" s="101"/>
      <c r="Q253" s="99"/>
      <c r="R253" s="100"/>
      <c r="S253" s="99"/>
      <c r="T253" s="99"/>
      <c r="U253" s="99"/>
    </row>
    <row r="254" ht="12.75" customHeight="1">
      <c r="A254" s="99"/>
      <c r="B254" s="99"/>
      <c r="C254" s="99"/>
      <c r="D254" s="99"/>
      <c r="E254" s="50"/>
      <c r="F254" s="99"/>
      <c r="G254" s="99"/>
      <c r="H254" s="99"/>
      <c r="I254" s="99"/>
      <c r="J254" s="99"/>
      <c r="K254" s="99"/>
      <c r="L254" s="99"/>
      <c r="M254" s="100"/>
      <c r="N254" s="100"/>
      <c r="O254" s="99"/>
      <c r="P254" s="101"/>
      <c r="Q254" s="99"/>
      <c r="R254" s="100"/>
      <c r="S254" s="99"/>
      <c r="T254" s="99"/>
      <c r="U254" s="99"/>
    </row>
    <row r="255" ht="12.75" customHeight="1">
      <c r="A255" s="99"/>
      <c r="B255" s="99"/>
      <c r="C255" s="99"/>
      <c r="D255" s="99"/>
      <c r="E255" s="50"/>
      <c r="F255" s="99"/>
      <c r="G255" s="99"/>
      <c r="H255" s="99"/>
      <c r="I255" s="99"/>
      <c r="J255" s="99"/>
      <c r="K255" s="99"/>
      <c r="L255" s="99"/>
      <c r="M255" s="100"/>
      <c r="N255" s="100"/>
      <c r="O255" s="99"/>
      <c r="P255" s="101"/>
      <c r="Q255" s="99"/>
      <c r="R255" s="100"/>
      <c r="S255" s="99"/>
      <c r="T255" s="99"/>
      <c r="U255" s="99"/>
    </row>
    <row r="256" ht="12.75" customHeight="1">
      <c r="A256" s="99"/>
      <c r="B256" s="99"/>
      <c r="C256" s="99"/>
      <c r="D256" s="99"/>
      <c r="E256" s="50"/>
      <c r="F256" s="99"/>
      <c r="G256" s="99"/>
      <c r="H256" s="99"/>
      <c r="I256" s="99"/>
      <c r="J256" s="99"/>
      <c r="K256" s="99"/>
      <c r="L256" s="99"/>
      <c r="M256" s="100"/>
      <c r="N256" s="100"/>
      <c r="O256" s="99"/>
      <c r="P256" s="101"/>
      <c r="Q256" s="99"/>
      <c r="R256" s="100"/>
      <c r="S256" s="99"/>
      <c r="T256" s="99"/>
      <c r="U256" s="99"/>
    </row>
    <row r="257" ht="12.75" customHeight="1">
      <c r="A257" s="99"/>
      <c r="B257" s="99"/>
      <c r="C257" s="99"/>
      <c r="D257" s="99"/>
      <c r="E257" s="50"/>
      <c r="F257" s="99"/>
      <c r="G257" s="99"/>
      <c r="H257" s="99"/>
      <c r="I257" s="99"/>
      <c r="J257" s="99"/>
      <c r="K257" s="99"/>
      <c r="L257" s="99"/>
      <c r="M257" s="100"/>
      <c r="N257" s="100"/>
      <c r="O257" s="99"/>
      <c r="P257" s="101"/>
      <c r="Q257" s="99"/>
      <c r="R257" s="100"/>
      <c r="S257" s="99"/>
      <c r="T257" s="99"/>
      <c r="U257" s="99"/>
    </row>
    <row r="258" ht="12.75" customHeight="1">
      <c r="A258" s="99"/>
      <c r="B258" s="99"/>
      <c r="C258" s="99"/>
      <c r="D258" s="99"/>
      <c r="E258" s="50"/>
      <c r="F258" s="99"/>
      <c r="G258" s="99"/>
      <c r="H258" s="99"/>
      <c r="I258" s="99"/>
      <c r="J258" s="99"/>
      <c r="K258" s="99"/>
      <c r="L258" s="99"/>
      <c r="M258" s="100"/>
      <c r="N258" s="100"/>
      <c r="O258" s="99"/>
      <c r="P258" s="101"/>
      <c r="Q258" s="99"/>
      <c r="R258" s="100"/>
      <c r="S258" s="99"/>
      <c r="T258" s="99"/>
      <c r="U258" s="99"/>
    </row>
    <row r="259" ht="12.75" customHeight="1">
      <c r="A259" s="99"/>
      <c r="B259" s="99"/>
      <c r="C259" s="99"/>
      <c r="D259" s="99"/>
      <c r="E259" s="50"/>
      <c r="F259" s="99"/>
      <c r="G259" s="99"/>
      <c r="H259" s="99"/>
      <c r="I259" s="99"/>
      <c r="J259" s="99"/>
      <c r="K259" s="99"/>
      <c r="L259" s="99"/>
      <c r="M259" s="100"/>
      <c r="N259" s="100"/>
      <c r="O259" s="99"/>
      <c r="P259" s="101"/>
      <c r="Q259" s="99"/>
      <c r="R259" s="100"/>
      <c r="S259" s="99"/>
      <c r="T259" s="99"/>
      <c r="U259" s="99"/>
    </row>
    <row r="260" ht="12.75" customHeight="1">
      <c r="A260" s="99"/>
      <c r="B260" s="99"/>
      <c r="C260" s="99"/>
      <c r="D260" s="99"/>
      <c r="E260" s="50"/>
      <c r="F260" s="99"/>
      <c r="G260" s="99"/>
      <c r="H260" s="99"/>
      <c r="I260" s="99"/>
      <c r="J260" s="99"/>
      <c r="K260" s="99"/>
      <c r="L260" s="99"/>
      <c r="M260" s="100"/>
      <c r="N260" s="100"/>
      <c r="O260" s="99"/>
      <c r="P260" s="101"/>
      <c r="Q260" s="99"/>
      <c r="R260" s="100"/>
      <c r="S260" s="99"/>
      <c r="T260" s="99"/>
      <c r="U260" s="99"/>
    </row>
    <row r="261" ht="12.75" customHeight="1">
      <c r="A261" s="99"/>
      <c r="B261" s="99"/>
      <c r="C261" s="99"/>
      <c r="D261" s="99"/>
      <c r="E261" s="50"/>
      <c r="F261" s="99"/>
      <c r="G261" s="99"/>
      <c r="H261" s="99"/>
      <c r="I261" s="99"/>
      <c r="J261" s="99"/>
      <c r="K261" s="99"/>
      <c r="L261" s="99"/>
      <c r="M261" s="100"/>
      <c r="N261" s="100"/>
      <c r="O261" s="99"/>
      <c r="P261" s="101"/>
      <c r="Q261" s="99"/>
      <c r="R261" s="100"/>
      <c r="S261" s="99"/>
      <c r="T261" s="99"/>
      <c r="U261" s="99"/>
    </row>
    <row r="262" ht="12.75" customHeight="1">
      <c r="A262" s="99"/>
      <c r="B262" s="99"/>
      <c r="C262" s="99"/>
      <c r="D262" s="99"/>
      <c r="E262" s="50"/>
      <c r="F262" s="99"/>
      <c r="G262" s="99"/>
      <c r="H262" s="99"/>
      <c r="I262" s="99"/>
      <c r="J262" s="99"/>
      <c r="K262" s="99"/>
      <c r="L262" s="99"/>
      <c r="M262" s="100"/>
      <c r="N262" s="100"/>
      <c r="O262" s="99"/>
      <c r="P262" s="101"/>
      <c r="Q262" s="99"/>
      <c r="R262" s="100"/>
      <c r="S262" s="99"/>
      <c r="T262" s="99"/>
      <c r="U262" s="99"/>
    </row>
    <row r="263" ht="12.75" customHeight="1">
      <c r="A263" s="99"/>
      <c r="B263" s="99"/>
      <c r="C263" s="99"/>
      <c r="D263" s="99"/>
      <c r="E263" s="50"/>
      <c r="F263" s="99"/>
      <c r="G263" s="99"/>
      <c r="H263" s="99"/>
      <c r="I263" s="99"/>
      <c r="J263" s="99"/>
      <c r="K263" s="99"/>
      <c r="L263" s="99"/>
      <c r="M263" s="100"/>
      <c r="N263" s="100"/>
      <c r="O263" s="99"/>
      <c r="P263" s="101"/>
      <c r="Q263" s="99"/>
      <c r="R263" s="100"/>
      <c r="S263" s="99"/>
      <c r="T263" s="99"/>
      <c r="U263" s="99"/>
    </row>
    <row r="264" ht="12.75" customHeight="1">
      <c r="A264" s="99"/>
      <c r="B264" s="99"/>
      <c r="C264" s="99"/>
      <c r="D264" s="99"/>
      <c r="E264" s="50"/>
      <c r="F264" s="99"/>
      <c r="G264" s="99"/>
      <c r="H264" s="99"/>
      <c r="I264" s="99"/>
      <c r="J264" s="99"/>
      <c r="K264" s="99"/>
      <c r="L264" s="99"/>
      <c r="M264" s="100"/>
      <c r="N264" s="100"/>
      <c r="O264" s="99"/>
      <c r="P264" s="101"/>
      <c r="Q264" s="99"/>
      <c r="R264" s="100"/>
      <c r="S264" s="99"/>
      <c r="T264" s="99"/>
      <c r="U264" s="99"/>
    </row>
    <row r="265" ht="12.75" customHeight="1">
      <c r="A265" s="99"/>
      <c r="B265" s="99"/>
      <c r="C265" s="99"/>
      <c r="D265" s="99"/>
      <c r="E265" s="50"/>
      <c r="F265" s="99"/>
      <c r="G265" s="99"/>
      <c r="H265" s="99"/>
      <c r="I265" s="99"/>
      <c r="J265" s="99"/>
      <c r="K265" s="99"/>
      <c r="L265" s="99"/>
      <c r="M265" s="100"/>
      <c r="N265" s="100"/>
      <c r="O265" s="99"/>
      <c r="P265" s="101"/>
      <c r="Q265" s="99"/>
      <c r="R265" s="100"/>
      <c r="S265" s="99"/>
      <c r="T265" s="99"/>
      <c r="U265" s="99"/>
    </row>
    <row r="266" ht="12.75" customHeight="1">
      <c r="A266" s="99"/>
      <c r="B266" s="99"/>
      <c r="C266" s="99"/>
      <c r="D266" s="99"/>
      <c r="E266" s="50"/>
      <c r="F266" s="99"/>
      <c r="G266" s="99"/>
      <c r="H266" s="99"/>
      <c r="I266" s="99"/>
      <c r="J266" s="99"/>
      <c r="K266" s="99"/>
      <c r="L266" s="99"/>
      <c r="M266" s="100"/>
      <c r="N266" s="100"/>
      <c r="O266" s="99"/>
      <c r="P266" s="101"/>
      <c r="Q266" s="99"/>
      <c r="R266" s="100"/>
      <c r="S266" s="99"/>
      <c r="T266" s="99"/>
      <c r="U266" s="99"/>
    </row>
    <row r="267" ht="12.75" customHeight="1">
      <c r="A267" s="99"/>
      <c r="B267" s="99"/>
      <c r="C267" s="99"/>
      <c r="D267" s="99"/>
      <c r="E267" s="50"/>
      <c r="F267" s="99"/>
      <c r="G267" s="99"/>
      <c r="H267" s="99"/>
      <c r="I267" s="99"/>
      <c r="J267" s="99"/>
      <c r="K267" s="99"/>
      <c r="L267" s="99"/>
      <c r="M267" s="100"/>
      <c r="N267" s="100"/>
      <c r="O267" s="99"/>
      <c r="P267" s="101"/>
      <c r="Q267" s="99"/>
      <c r="R267" s="100"/>
      <c r="S267" s="99"/>
      <c r="T267" s="99"/>
      <c r="U267" s="99"/>
    </row>
    <row r="268" ht="12.75" customHeight="1">
      <c r="A268" s="99"/>
      <c r="B268" s="99"/>
      <c r="C268" s="99"/>
      <c r="D268" s="99"/>
      <c r="E268" s="50"/>
      <c r="F268" s="99"/>
      <c r="G268" s="99"/>
      <c r="H268" s="99"/>
      <c r="I268" s="99"/>
      <c r="J268" s="99"/>
      <c r="K268" s="99"/>
      <c r="L268" s="99"/>
      <c r="M268" s="100"/>
      <c r="N268" s="100"/>
      <c r="O268" s="99"/>
      <c r="P268" s="101"/>
      <c r="Q268" s="99"/>
      <c r="R268" s="100"/>
      <c r="S268" s="99"/>
      <c r="T268" s="99"/>
      <c r="U268" s="99"/>
    </row>
    <row r="269" ht="12.75" customHeight="1">
      <c r="A269" s="99"/>
      <c r="B269" s="99"/>
      <c r="C269" s="99"/>
      <c r="D269" s="99"/>
      <c r="E269" s="50"/>
      <c r="F269" s="99"/>
      <c r="G269" s="99"/>
      <c r="H269" s="99"/>
      <c r="I269" s="99"/>
      <c r="J269" s="99"/>
      <c r="K269" s="99"/>
      <c r="L269" s="99"/>
      <c r="M269" s="100"/>
      <c r="N269" s="100"/>
      <c r="O269" s="99"/>
      <c r="P269" s="101"/>
      <c r="Q269" s="99"/>
      <c r="R269" s="100"/>
      <c r="S269" s="99"/>
      <c r="T269" s="99"/>
      <c r="U269" s="99"/>
    </row>
    <row r="270" ht="12.75" customHeight="1">
      <c r="A270" s="99"/>
      <c r="B270" s="99"/>
      <c r="C270" s="99"/>
      <c r="D270" s="99"/>
      <c r="E270" s="50"/>
      <c r="F270" s="99"/>
      <c r="G270" s="99"/>
      <c r="H270" s="99"/>
      <c r="I270" s="99"/>
      <c r="J270" s="99"/>
      <c r="K270" s="99"/>
      <c r="L270" s="99"/>
      <c r="M270" s="100"/>
      <c r="N270" s="100"/>
      <c r="O270" s="99"/>
      <c r="P270" s="101"/>
      <c r="Q270" s="99"/>
      <c r="R270" s="100"/>
      <c r="S270" s="99"/>
      <c r="T270" s="99"/>
      <c r="U270" s="99"/>
    </row>
    <row r="271" ht="12.75" customHeight="1">
      <c r="A271" s="99"/>
      <c r="B271" s="99"/>
      <c r="C271" s="99"/>
      <c r="D271" s="99"/>
      <c r="E271" s="50"/>
      <c r="F271" s="99"/>
      <c r="G271" s="99"/>
      <c r="H271" s="99"/>
      <c r="I271" s="99"/>
      <c r="J271" s="99"/>
      <c r="K271" s="99"/>
      <c r="L271" s="99"/>
      <c r="M271" s="100"/>
      <c r="N271" s="100"/>
      <c r="O271" s="99"/>
      <c r="P271" s="101"/>
      <c r="Q271" s="99"/>
      <c r="R271" s="100"/>
      <c r="S271" s="99"/>
      <c r="T271" s="99"/>
      <c r="U271" s="99"/>
    </row>
    <row r="272" ht="12.75" customHeight="1">
      <c r="A272" s="99"/>
      <c r="B272" s="99"/>
      <c r="C272" s="99"/>
      <c r="D272" s="99"/>
      <c r="E272" s="50"/>
      <c r="F272" s="99"/>
      <c r="G272" s="99"/>
      <c r="H272" s="99"/>
      <c r="I272" s="99"/>
      <c r="J272" s="99"/>
      <c r="K272" s="99"/>
      <c r="L272" s="99"/>
      <c r="M272" s="100"/>
      <c r="N272" s="100"/>
      <c r="O272" s="99"/>
      <c r="P272" s="101"/>
      <c r="Q272" s="99"/>
      <c r="R272" s="100"/>
      <c r="S272" s="99"/>
      <c r="T272" s="99"/>
      <c r="U272" s="99"/>
    </row>
    <row r="273" ht="12.75" customHeight="1">
      <c r="A273" s="99"/>
      <c r="B273" s="99"/>
      <c r="C273" s="99"/>
      <c r="D273" s="99"/>
      <c r="E273" s="50"/>
      <c r="F273" s="99"/>
      <c r="G273" s="99"/>
      <c r="H273" s="99"/>
      <c r="I273" s="99"/>
      <c r="J273" s="99"/>
      <c r="K273" s="99"/>
      <c r="L273" s="99"/>
      <c r="M273" s="100"/>
      <c r="N273" s="100"/>
      <c r="O273" s="99"/>
      <c r="P273" s="101"/>
      <c r="Q273" s="99"/>
      <c r="R273" s="100"/>
      <c r="S273" s="99"/>
      <c r="T273" s="99"/>
      <c r="U273" s="99"/>
    </row>
    <row r="274" ht="12.75" customHeight="1">
      <c r="A274" s="99"/>
      <c r="B274" s="99"/>
      <c r="C274" s="99"/>
      <c r="D274" s="99"/>
      <c r="E274" s="50"/>
      <c r="F274" s="99"/>
      <c r="G274" s="99"/>
      <c r="H274" s="99"/>
      <c r="I274" s="99"/>
      <c r="J274" s="99"/>
      <c r="K274" s="99"/>
      <c r="L274" s="99"/>
      <c r="M274" s="100"/>
      <c r="N274" s="100"/>
      <c r="O274" s="99"/>
      <c r="P274" s="101"/>
      <c r="Q274" s="99"/>
      <c r="R274" s="100"/>
      <c r="S274" s="99"/>
      <c r="T274" s="99"/>
      <c r="U274" s="99"/>
    </row>
    <row r="275" ht="12.75" customHeight="1">
      <c r="A275" s="99"/>
      <c r="B275" s="99"/>
      <c r="C275" s="99"/>
      <c r="D275" s="99"/>
      <c r="E275" s="50"/>
      <c r="F275" s="99"/>
      <c r="G275" s="99"/>
      <c r="H275" s="99"/>
      <c r="I275" s="99"/>
      <c r="J275" s="99"/>
      <c r="K275" s="99"/>
      <c r="L275" s="99"/>
      <c r="M275" s="100"/>
      <c r="N275" s="100"/>
      <c r="O275" s="99"/>
      <c r="P275" s="101"/>
      <c r="Q275" s="99"/>
      <c r="R275" s="100"/>
      <c r="S275" s="99"/>
      <c r="T275" s="99"/>
      <c r="U275" s="99"/>
    </row>
    <row r="276" ht="12.75" customHeight="1">
      <c r="A276" s="99"/>
      <c r="B276" s="99"/>
      <c r="C276" s="99"/>
      <c r="D276" s="99"/>
      <c r="E276" s="50"/>
      <c r="F276" s="99"/>
      <c r="G276" s="99"/>
      <c r="H276" s="99"/>
      <c r="I276" s="99"/>
      <c r="J276" s="99"/>
      <c r="K276" s="99"/>
      <c r="L276" s="99"/>
      <c r="M276" s="100"/>
      <c r="N276" s="100"/>
      <c r="O276" s="99"/>
      <c r="P276" s="101"/>
      <c r="Q276" s="99"/>
      <c r="R276" s="100"/>
      <c r="S276" s="99"/>
      <c r="T276" s="99"/>
      <c r="U276" s="99"/>
    </row>
    <row r="277" ht="12.75" customHeight="1">
      <c r="A277" s="99"/>
      <c r="B277" s="99"/>
      <c r="C277" s="99"/>
      <c r="D277" s="99"/>
      <c r="E277" s="50"/>
      <c r="F277" s="99"/>
      <c r="G277" s="99"/>
      <c r="H277" s="99"/>
      <c r="I277" s="99"/>
      <c r="J277" s="99"/>
      <c r="K277" s="99"/>
      <c r="L277" s="99"/>
      <c r="M277" s="100"/>
      <c r="N277" s="100"/>
      <c r="O277" s="99"/>
      <c r="P277" s="101"/>
      <c r="Q277" s="99"/>
      <c r="R277" s="100"/>
      <c r="S277" s="99"/>
      <c r="T277" s="99"/>
      <c r="U277" s="99"/>
    </row>
    <row r="278" ht="12.75" customHeight="1">
      <c r="A278" s="99"/>
      <c r="B278" s="99"/>
      <c r="C278" s="99"/>
      <c r="D278" s="99"/>
      <c r="E278" s="50"/>
      <c r="F278" s="99"/>
      <c r="G278" s="99"/>
      <c r="H278" s="99"/>
      <c r="I278" s="99"/>
      <c r="J278" s="99"/>
      <c r="K278" s="99"/>
      <c r="L278" s="99"/>
      <c r="M278" s="100"/>
      <c r="N278" s="100"/>
      <c r="O278" s="99"/>
      <c r="P278" s="101"/>
      <c r="Q278" s="99"/>
      <c r="R278" s="100"/>
      <c r="S278" s="99"/>
      <c r="T278" s="99"/>
      <c r="U278" s="99"/>
    </row>
    <row r="279" ht="12.75" customHeight="1">
      <c r="A279" s="99"/>
      <c r="B279" s="99"/>
      <c r="C279" s="99"/>
      <c r="D279" s="99"/>
      <c r="E279" s="50"/>
      <c r="F279" s="99"/>
      <c r="G279" s="99"/>
      <c r="H279" s="99"/>
      <c r="I279" s="99"/>
      <c r="J279" s="99"/>
      <c r="K279" s="99"/>
      <c r="L279" s="99"/>
      <c r="M279" s="100"/>
      <c r="N279" s="100"/>
      <c r="O279" s="99"/>
      <c r="P279" s="101"/>
      <c r="Q279" s="99"/>
      <c r="R279" s="100"/>
      <c r="S279" s="99"/>
      <c r="T279" s="99"/>
      <c r="U279" s="99"/>
    </row>
    <row r="280" ht="12.75" customHeight="1">
      <c r="A280" s="99"/>
      <c r="B280" s="99"/>
      <c r="C280" s="99"/>
      <c r="D280" s="99"/>
      <c r="E280" s="50"/>
      <c r="F280" s="99"/>
      <c r="G280" s="99"/>
      <c r="H280" s="99"/>
      <c r="I280" s="99"/>
      <c r="J280" s="99"/>
      <c r="K280" s="99"/>
      <c r="L280" s="99"/>
      <c r="M280" s="100"/>
      <c r="N280" s="100"/>
      <c r="O280" s="99"/>
      <c r="P280" s="101"/>
      <c r="Q280" s="99"/>
      <c r="R280" s="100"/>
      <c r="S280" s="99"/>
      <c r="T280" s="99"/>
      <c r="U280" s="99"/>
    </row>
    <row r="281" ht="12.75" customHeight="1">
      <c r="A281" s="99"/>
      <c r="B281" s="99"/>
      <c r="C281" s="99"/>
      <c r="D281" s="99"/>
      <c r="E281" s="50"/>
      <c r="F281" s="99"/>
      <c r="G281" s="99"/>
      <c r="H281" s="99"/>
      <c r="I281" s="99"/>
      <c r="J281" s="99"/>
      <c r="K281" s="99"/>
      <c r="L281" s="99"/>
      <c r="M281" s="100"/>
      <c r="N281" s="100"/>
      <c r="O281" s="99"/>
      <c r="P281" s="101"/>
      <c r="Q281" s="99"/>
      <c r="R281" s="100"/>
      <c r="S281" s="99"/>
      <c r="T281" s="99"/>
      <c r="U281" s="99"/>
    </row>
    <row r="282" ht="12.75" customHeight="1">
      <c r="A282" s="99"/>
      <c r="B282" s="99"/>
      <c r="C282" s="99"/>
      <c r="D282" s="99"/>
      <c r="E282" s="50"/>
      <c r="F282" s="99"/>
      <c r="G282" s="99"/>
      <c r="H282" s="99"/>
      <c r="I282" s="99"/>
      <c r="J282" s="99"/>
      <c r="K282" s="99"/>
      <c r="L282" s="99"/>
      <c r="M282" s="100"/>
      <c r="N282" s="100"/>
      <c r="O282" s="99"/>
      <c r="P282" s="101"/>
      <c r="Q282" s="99"/>
      <c r="R282" s="100"/>
      <c r="S282" s="99"/>
      <c r="T282" s="99"/>
      <c r="U282" s="99"/>
    </row>
    <row r="283" ht="12.75" customHeight="1">
      <c r="A283" s="99"/>
      <c r="B283" s="99"/>
      <c r="C283" s="99"/>
      <c r="D283" s="99"/>
      <c r="E283" s="50"/>
      <c r="F283" s="99"/>
      <c r="G283" s="99"/>
      <c r="H283" s="99"/>
      <c r="I283" s="99"/>
      <c r="J283" s="99"/>
      <c r="K283" s="99"/>
      <c r="L283" s="99"/>
      <c r="M283" s="100"/>
      <c r="N283" s="100"/>
      <c r="O283" s="99"/>
      <c r="P283" s="101"/>
      <c r="Q283" s="99"/>
      <c r="R283" s="100"/>
      <c r="S283" s="99"/>
      <c r="T283" s="99"/>
      <c r="U283" s="99"/>
    </row>
    <row r="284" ht="12.75" customHeight="1">
      <c r="A284" s="99"/>
      <c r="B284" s="99"/>
      <c r="C284" s="99"/>
      <c r="D284" s="99"/>
      <c r="E284" s="50"/>
      <c r="F284" s="99"/>
      <c r="G284" s="99"/>
      <c r="H284" s="99"/>
      <c r="I284" s="99"/>
      <c r="J284" s="99"/>
      <c r="K284" s="99"/>
      <c r="L284" s="99"/>
      <c r="M284" s="100"/>
      <c r="N284" s="100"/>
      <c r="O284" s="99"/>
      <c r="P284" s="101"/>
      <c r="Q284" s="99"/>
      <c r="R284" s="100"/>
      <c r="S284" s="99"/>
      <c r="T284" s="99"/>
      <c r="U284" s="99"/>
    </row>
    <row r="285" ht="12.75" customHeight="1">
      <c r="A285" s="99"/>
      <c r="B285" s="99"/>
      <c r="C285" s="99"/>
      <c r="D285" s="99"/>
      <c r="E285" s="50"/>
      <c r="F285" s="99"/>
      <c r="G285" s="99"/>
      <c r="H285" s="99"/>
      <c r="I285" s="99"/>
      <c r="J285" s="99"/>
      <c r="K285" s="99"/>
      <c r="L285" s="99"/>
      <c r="M285" s="100"/>
      <c r="N285" s="100"/>
      <c r="O285" s="99"/>
      <c r="P285" s="101"/>
      <c r="Q285" s="99"/>
      <c r="R285" s="100"/>
      <c r="S285" s="99"/>
      <c r="T285" s="99"/>
      <c r="U285" s="99"/>
    </row>
    <row r="286" ht="12.75" customHeight="1">
      <c r="A286" s="99"/>
      <c r="B286" s="99"/>
      <c r="C286" s="99"/>
      <c r="D286" s="99"/>
      <c r="E286" s="50"/>
      <c r="F286" s="99"/>
      <c r="G286" s="99"/>
      <c r="H286" s="99"/>
      <c r="I286" s="99"/>
      <c r="J286" s="99"/>
      <c r="K286" s="99"/>
      <c r="L286" s="99"/>
      <c r="M286" s="100"/>
      <c r="N286" s="100"/>
      <c r="O286" s="99"/>
      <c r="P286" s="101"/>
      <c r="Q286" s="99"/>
      <c r="R286" s="100"/>
      <c r="S286" s="99"/>
      <c r="T286" s="99"/>
      <c r="U286" s="99"/>
    </row>
    <row r="287" ht="12.75" customHeight="1">
      <c r="A287" s="99"/>
      <c r="B287" s="99"/>
      <c r="C287" s="99"/>
      <c r="D287" s="99"/>
      <c r="E287" s="50"/>
      <c r="F287" s="99"/>
      <c r="G287" s="99"/>
      <c r="H287" s="99"/>
      <c r="I287" s="99"/>
      <c r="J287" s="99"/>
      <c r="K287" s="99"/>
      <c r="L287" s="99"/>
      <c r="M287" s="100"/>
      <c r="N287" s="100"/>
      <c r="O287" s="99"/>
      <c r="P287" s="101"/>
      <c r="Q287" s="99"/>
      <c r="R287" s="100"/>
      <c r="S287" s="99"/>
      <c r="T287" s="99"/>
      <c r="U287" s="99"/>
    </row>
    <row r="288" ht="12.75" customHeight="1">
      <c r="A288" s="99"/>
      <c r="B288" s="99"/>
      <c r="C288" s="99"/>
      <c r="D288" s="99"/>
      <c r="E288" s="50"/>
      <c r="F288" s="99"/>
      <c r="G288" s="99"/>
      <c r="H288" s="99"/>
      <c r="I288" s="99"/>
      <c r="J288" s="99"/>
      <c r="K288" s="99"/>
      <c r="L288" s="99"/>
      <c r="M288" s="100"/>
      <c r="N288" s="100"/>
      <c r="O288" s="99"/>
      <c r="P288" s="101"/>
      <c r="Q288" s="99"/>
      <c r="R288" s="100"/>
      <c r="S288" s="99"/>
      <c r="T288" s="99"/>
      <c r="U288" s="99"/>
    </row>
    <row r="289" ht="12.75" customHeight="1">
      <c r="A289" s="99"/>
      <c r="B289" s="99"/>
      <c r="C289" s="99"/>
      <c r="D289" s="99"/>
      <c r="E289" s="50"/>
      <c r="F289" s="99"/>
      <c r="G289" s="99"/>
      <c r="H289" s="99"/>
      <c r="I289" s="99"/>
      <c r="J289" s="99"/>
      <c r="K289" s="99"/>
      <c r="L289" s="99"/>
      <c r="M289" s="100"/>
      <c r="N289" s="100"/>
      <c r="O289" s="99"/>
      <c r="P289" s="101"/>
      <c r="Q289" s="99"/>
      <c r="R289" s="100"/>
      <c r="S289" s="99"/>
      <c r="T289" s="99"/>
      <c r="U289" s="99"/>
    </row>
    <row r="290" ht="12.75" customHeight="1">
      <c r="A290" s="99"/>
      <c r="B290" s="99"/>
      <c r="C290" s="99"/>
      <c r="D290" s="99"/>
      <c r="E290" s="50"/>
      <c r="F290" s="99"/>
      <c r="G290" s="99"/>
      <c r="H290" s="99"/>
      <c r="I290" s="99"/>
      <c r="J290" s="99"/>
      <c r="K290" s="99"/>
      <c r="L290" s="99"/>
      <c r="M290" s="100"/>
      <c r="N290" s="100"/>
      <c r="O290" s="99"/>
      <c r="P290" s="101"/>
      <c r="Q290" s="99"/>
      <c r="R290" s="100"/>
      <c r="S290" s="99"/>
      <c r="T290" s="99"/>
      <c r="U290" s="99"/>
    </row>
    <row r="291" ht="12.75" customHeight="1">
      <c r="A291" s="99"/>
      <c r="B291" s="99"/>
      <c r="C291" s="99"/>
      <c r="D291" s="99"/>
      <c r="E291" s="50"/>
      <c r="F291" s="99"/>
      <c r="G291" s="99"/>
      <c r="H291" s="99"/>
      <c r="I291" s="99"/>
      <c r="J291" s="99"/>
      <c r="K291" s="99"/>
      <c r="L291" s="99"/>
      <c r="M291" s="100"/>
      <c r="N291" s="100"/>
      <c r="O291" s="99"/>
      <c r="P291" s="101"/>
      <c r="Q291" s="99"/>
      <c r="R291" s="100"/>
      <c r="S291" s="99"/>
      <c r="T291" s="99"/>
      <c r="U291" s="99"/>
    </row>
    <row r="292" ht="12.75" customHeight="1">
      <c r="A292" s="99"/>
      <c r="B292" s="99"/>
      <c r="C292" s="99"/>
      <c r="D292" s="99"/>
      <c r="E292" s="50"/>
      <c r="F292" s="99"/>
      <c r="G292" s="99"/>
      <c r="H292" s="99"/>
      <c r="I292" s="99"/>
      <c r="J292" s="99"/>
      <c r="K292" s="99"/>
      <c r="L292" s="99"/>
      <c r="M292" s="100"/>
      <c r="N292" s="100"/>
      <c r="O292" s="99"/>
      <c r="P292" s="101"/>
      <c r="Q292" s="99"/>
      <c r="R292" s="100"/>
      <c r="S292" s="99"/>
      <c r="T292" s="99"/>
      <c r="U292" s="99"/>
    </row>
    <row r="293" ht="12.75" customHeight="1">
      <c r="A293" s="99"/>
      <c r="B293" s="99"/>
      <c r="C293" s="99"/>
      <c r="D293" s="99"/>
      <c r="E293" s="50"/>
      <c r="F293" s="99"/>
      <c r="G293" s="99"/>
      <c r="H293" s="99"/>
      <c r="I293" s="99"/>
      <c r="J293" s="99"/>
      <c r="K293" s="99"/>
      <c r="L293" s="99"/>
      <c r="M293" s="100"/>
      <c r="N293" s="100"/>
      <c r="O293" s="99"/>
      <c r="P293" s="101"/>
      <c r="Q293" s="99"/>
      <c r="R293" s="100"/>
      <c r="S293" s="99"/>
      <c r="T293" s="99"/>
      <c r="U293" s="99"/>
    </row>
    <row r="294" ht="12.75" customHeight="1">
      <c r="A294" s="99"/>
      <c r="B294" s="99"/>
      <c r="C294" s="99"/>
      <c r="D294" s="99"/>
      <c r="E294" s="50"/>
      <c r="F294" s="99"/>
      <c r="G294" s="99"/>
      <c r="H294" s="99"/>
      <c r="I294" s="99"/>
      <c r="J294" s="99"/>
      <c r="K294" s="99"/>
      <c r="L294" s="99"/>
      <c r="M294" s="100"/>
      <c r="N294" s="100"/>
      <c r="O294" s="99"/>
      <c r="P294" s="101"/>
      <c r="Q294" s="99"/>
      <c r="R294" s="100"/>
      <c r="S294" s="99"/>
      <c r="T294" s="99"/>
      <c r="U294" s="99"/>
    </row>
    <row r="295" ht="12.75" customHeight="1">
      <c r="A295" s="99"/>
      <c r="B295" s="99"/>
      <c r="C295" s="99"/>
      <c r="D295" s="99"/>
      <c r="E295" s="50"/>
      <c r="F295" s="99"/>
      <c r="G295" s="99"/>
      <c r="H295" s="99"/>
      <c r="I295" s="99"/>
      <c r="J295" s="99"/>
      <c r="K295" s="99"/>
      <c r="L295" s="99"/>
      <c r="M295" s="100"/>
      <c r="N295" s="100"/>
      <c r="O295" s="99"/>
      <c r="P295" s="101"/>
      <c r="Q295" s="99"/>
      <c r="R295" s="100"/>
      <c r="S295" s="99"/>
      <c r="T295" s="99"/>
      <c r="U295" s="99"/>
    </row>
    <row r="296" ht="12.75" customHeight="1">
      <c r="A296" s="99"/>
      <c r="B296" s="99"/>
      <c r="C296" s="99"/>
      <c r="D296" s="99"/>
      <c r="E296" s="50"/>
      <c r="F296" s="99"/>
      <c r="G296" s="99"/>
      <c r="H296" s="99"/>
      <c r="I296" s="99"/>
      <c r="J296" s="99"/>
      <c r="K296" s="99"/>
      <c r="L296" s="99"/>
      <c r="M296" s="100"/>
      <c r="N296" s="100"/>
      <c r="O296" s="99"/>
      <c r="P296" s="101"/>
      <c r="Q296" s="99"/>
      <c r="R296" s="100"/>
      <c r="S296" s="99"/>
      <c r="T296" s="99"/>
      <c r="U296" s="99"/>
    </row>
    <row r="297" ht="12.75" customHeight="1">
      <c r="A297" s="99"/>
      <c r="B297" s="99"/>
      <c r="C297" s="99"/>
      <c r="D297" s="99"/>
      <c r="E297" s="50"/>
      <c r="F297" s="99"/>
      <c r="G297" s="99"/>
      <c r="H297" s="99"/>
      <c r="I297" s="99"/>
      <c r="J297" s="99"/>
      <c r="K297" s="99"/>
      <c r="L297" s="99"/>
      <c r="M297" s="100"/>
      <c r="N297" s="100"/>
      <c r="O297" s="99"/>
      <c r="P297" s="101"/>
      <c r="Q297" s="99"/>
      <c r="R297" s="100"/>
      <c r="S297" s="99"/>
      <c r="T297" s="99"/>
      <c r="U297" s="99"/>
    </row>
    <row r="298" ht="12.75" customHeight="1">
      <c r="A298" s="99"/>
      <c r="B298" s="99"/>
      <c r="C298" s="99"/>
      <c r="D298" s="99"/>
      <c r="E298" s="50"/>
      <c r="F298" s="99"/>
      <c r="G298" s="99"/>
      <c r="H298" s="99"/>
      <c r="I298" s="99"/>
      <c r="J298" s="99"/>
      <c r="K298" s="99"/>
      <c r="L298" s="99"/>
      <c r="M298" s="100"/>
      <c r="N298" s="100"/>
      <c r="O298" s="99"/>
      <c r="P298" s="101"/>
      <c r="Q298" s="99"/>
      <c r="R298" s="100"/>
      <c r="S298" s="99"/>
      <c r="T298" s="99"/>
      <c r="U298" s="99"/>
    </row>
    <row r="299" ht="12.75" customHeight="1">
      <c r="A299" s="99"/>
      <c r="B299" s="99"/>
      <c r="C299" s="99"/>
      <c r="D299" s="99"/>
      <c r="E299" s="50"/>
      <c r="F299" s="99"/>
      <c r="G299" s="99"/>
      <c r="H299" s="99"/>
      <c r="I299" s="99"/>
      <c r="J299" s="99"/>
      <c r="K299" s="99"/>
      <c r="L299" s="99"/>
      <c r="M299" s="100"/>
      <c r="N299" s="100"/>
      <c r="O299" s="99"/>
      <c r="P299" s="101"/>
      <c r="Q299" s="99"/>
      <c r="R299" s="100"/>
      <c r="S299" s="99"/>
      <c r="T299" s="99"/>
      <c r="U299" s="99"/>
    </row>
    <row r="300" ht="12.75" customHeight="1">
      <c r="A300" s="99"/>
      <c r="B300" s="99"/>
      <c r="C300" s="99"/>
      <c r="D300" s="99"/>
      <c r="E300" s="50"/>
      <c r="F300" s="99"/>
      <c r="G300" s="99"/>
      <c r="H300" s="99"/>
      <c r="I300" s="99"/>
      <c r="J300" s="99"/>
      <c r="K300" s="99"/>
      <c r="L300" s="99"/>
      <c r="M300" s="100"/>
      <c r="N300" s="100"/>
      <c r="O300" s="99"/>
      <c r="P300" s="101"/>
      <c r="Q300" s="99"/>
      <c r="R300" s="100"/>
      <c r="S300" s="99"/>
      <c r="T300" s="99"/>
      <c r="U300" s="99"/>
    </row>
    <row r="301" ht="12.75" customHeight="1">
      <c r="A301" s="99"/>
      <c r="B301" s="99"/>
      <c r="C301" s="99"/>
      <c r="D301" s="99"/>
      <c r="E301" s="50"/>
      <c r="F301" s="99"/>
      <c r="G301" s="99"/>
      <c r="H301" s="99"/>
      <c r="I301" s="99"/>
      <c r="J301" s="99"/>
      <c r="K301" s="99"/>
      <c r="L301" s="99"/>
      <c r="M301" s="100"/>
      <c r="N301" s="100"/>
      <c r="O301" s="99"/>
      <c r="P301" s="101"/>
      <c r="Q301" s="99"/>
      <c r="R301" s="100"/>
      <c r="S301" s="99"/>
      <c r="T301" s="99"/>
      <c r="U301" s="99"/>
    </row>
    <row r="302" ht="12.75" customHeight="1">
      <c r="A302" s="99"/>
      <c r="B302" s="99"/>
      <c r="C302" s="99"/>
      <c r="D302" s="99"/>
      <c r="E302" s="50"/>
      <c r="F302" s="99"/>
      <c r="G302" s="99"/>
      <c r="H302" s="99"/>
      <c r="I302" s="99"/>
      <c r="J302" s="99"/>
      <c r="K302" s="99"/>
      <c r="L302" s="99"/>
      <c r="M302" s="100"/>
      <c r="N302" s="100"/>
      <c r="O302" s="99"/>
      <c r="P302" s="101"/>
      <c r="Q302" s="99"/>
      <c r="R302" s="100"/>
      <c r="S302" s="99"/>
      <c r="T302" s="99"/>
      <c r="U302" s="99"/>
    </row>
    <row r="303" ht="12.75" customHeight="1">
      <c r="A303" s="99"/>
      <c r="B303" s="99"/>
      <c r="C303" s="99"/>
      <c r="D303" s="99"/>
      <c r="E303" s="50"/>
      <c r="F303" s="99"/>
      <c r="G303" s="99"/>
      <c r="H303" s="99"/>
      <c r="I303" s="99"/>
      <c r="J303" s="99"/>
      <c r="K303" s="99"/>
      <c r="L303" s="99"/>
      <c r="M303" s="100"/>
      <c r="N303" s="100"/>
      <c r="O303" s="99"/>
      <c r="P303" s="101"/>
      <c r="Q303" s="99"/>
      <c r="R303" s="100"/>
      <c r="S303" s="99"/>
      <c r="T303" s="99"/>
      <c r="U303" s="99"/>
    </row>
    <row r="304" ht="12.75" customHeight="1">
      <c r="A304" s="99"/>
      <c r="B304" s="99"/>
      <c r="C304" s="99"/>
      <c r="D304" s="99"/>
      <c r="E304" s="50"/>
      <c r="F304" s="99"/>
      <c r="G304" s="99"/>
      <c r="H304" s="99"/>
      <c r="I304" s="99"/>
      <c r="J304" s="99"/>
      <c r="K304" s="99"/>
      <c r="L304" s="99"/>
      <c r="M304" s="100"/>
      <c r="N304" s="100"/>
      <c r="O304" s="99"/>
      <c r="P304" s="101"/>
      <c r="Q304" s="99"/>
      <c r="R304" s="100"/>
      <c r="S304" s="99"/>
      <c r="T304" s="99"/>
      <c r="U304" s="99"/>
    </row>
    <row r="305" ht="12.75" customHeight="1">
      <c r="A305" s="99"/>
      <c r="B305" s="99"/>
      <c r="C305" s="99"/>
      <c r="D305" s="99"/>
      <c r="E305" s="50"/>
      <c r="F305" s="99"/>
      <c r="G305" s="99"/>
      <c r="H305" s="99"/>
      <c r="I305" s="99"/>
      <c r="J305" s="99"/>
      <c r="K305" s="99"/>
      <c r="L305" s="99"/>
      <c r="M305" s="100"/>
      <c r="N305" s="100"/>
      <c r="O305" s="99"/>
      <c r="P305" s="101"/>
      <c r="Q305" s="99"/>
      <c r="R305" s="100"/>
      <c r="S305" s="99"/>
      <c r="T305" s="99"/>
      <c r="U305" s="99"/>
    </row>
    <row r="306" ht="12.75" customHeight="1">
      <c r="A306" s="99"/>
      <c r="B306" s="99"/>
      <c r="C306" s="99"/>
      <c r="D306" s="99"/>
      <c r="E306" s="50"/>
      <c r="F306" s="99"/>
      <c r="G306" s="99"/>
      <c r="H306" s="99"/>
      <c r="I306" s="99"/>
      <c r="J306" s="99"/>
      <c r="K306" s="99"/>
      <c r="L306" s="99"/>
      <c r="M306" s="100"/>
      <c r="N306" s="100"/>
      <c r="O306" s="99"/>
      <c r="P306" s="101"/>
      <c r="Q306" s="99"/>
      <c r="R306" s="100"/>
      <c r="S306" s="99"/>
      <c r="T306" s="99"/>
      <c r="U306" s="99"/>
    </row>
    <row r="307" ht="12.75" customHeight="1">
      <c r="A307" s="99"/>
      <c r="B307" s="99"/>
      <c r="C307" s="99"/>
      <c r="D307" s="99"/>
      <c r="E307" s="50"/>
      <c r="F307" s="99"/>
      <c r="G307" s="99"/>
      <c r="H307" s="99"/>
      <c r="I307" s="99"/>
      <c r="J307" s="99"/>
      <c r="K307" s="99"/>
      <c r="L307" s="99"/>
      <c r="M307" s="100"/>
      <c r="N307" s="100"/>
      <c r="O307" s="99"/>
      <c r="P307" s="101"/>
      <c r="Q307" s="99"/>
      <c r="R307" s="100"/>
      <c r="S307" s="99"/>
      <c r="T307" s="99"/>
      <c r="U307" s="99"/>
    </row>
    <row r="308" ht="12.75" customHeight="1">
      <c r="A308" s="99"/>
      <c r="B308" s="99"/>
      <c r="C308" s="99"/>
      <c r="D308" s="99"/>
      <c r="E308" s="50"/>
      <c r="F308" s="99"/>
      <c r="G308" s="99"/>
      <c r="H308" s="99"/>
      <c r="I308" s="99"/>
      <c r="J308" s="99"/>
      <c r="K308" s="99"/>
      <c r="L308" s="99"/>
      <c r="M308" s="100"/>
      <c r="N308" s="100"/>
      <c r="O308" s="99"/>
      <c r="P308" s="101"/>
      <c r="Q308" s="99"/>
      <c r="R308" s="100"/>
      <c r="S308" s="99"/>
      <c r="T308" s="99"/>
      <c r="U308" s="99"/>
    </row>
    <row r="309" ht="12.75" customHeight="1">
      <c r="A309" s="99"/>
      <c r="B309" s="99"/>
      <c r="C309" s="99"/>
      <c r="D309" s="99"/>
      <c r="E309" s="50"/>
      <c r="F309" s="99"/>
      <c r="G309" s="99"/>
      <c r="H309" s="99"/>
      <c r="I309" s="99"/>
      <c r="J309" s="99"/>
      <c r="K309" s="99"/>
      <c r="L309" s="99"/>
      <c r="M309" s="100"/>
      <c r="N309" s="100"/>
      <c r="O309" s="99"/>
      <c r="P309" s="101"/>
      <c r="Q309" s="99"/>
      <c r="R309" s="100"/>
      <c r="S309" s="99"/>
      <c r="T309" s="99"/>
      <c r="U309" s="99"/>
    </row>
    <row r="310" ht="12.75" customHeight="1">
      <c r="A310" s="99"/>
      <c r="B310" s="99"/>
      <c r="C310" s="99"/>
      <c r="D310" s="99"/>
      <c r="E310" s="50"/>
      <c r="F310" s="99"/>
      <c r="G310" s="99"/>
      <c r="H310" s="99"/>
      <c r="I310" s="99"/>
      <c r="J310" s="99"/>
      <c r="K310" s="99"/>
      <c r="L310" s="99"/>
      <c r="M310" s="100"/>
      <c r="N310" s="100"/>
      <c r="O310" s="99"/>
      <c r="P310" s="101"/>
      <c r="Q310" s="99"/>
      <c r="R310" s="100"/>
      <c r="S310" s="99"/>
      <c r="T310" s="99"/>
      <c r="U310" s="99"/>
    </row>
    <row r="311" ht="12.75" customHeight="1">
      <c r="A311" s="99"/>
      <c r="B311" s="99"/>
      <c r="C311" s="99"/>
      <c r="D311" s="99"/>
      <c r="E311" s="50"/>
      <c r="F311" s="99"/>
      <c r="G311" s="99"/>
      <c r="H311" s="99"/>
      <c r="I311" s="99"/>
      <c r="J311" s="99"/>
      <c r="K311" s="99"/>
      <c r="L311" s="99"/>
      <c r="M311" s="100"/>
      <c r="N311" s="100"/>
      <c r="O311" s="99"/>
      <c r="P311" s="101"/>
      <c r="Q311" s="99"/>
      <c r="R311" s="100"/>
      <c r="S311" s="99"/>
      <c r="T311" s="99"/>
      <c r="U311" s="99"/>
    </row>
    <row r="312" ht="12.75" customHeight="1">
      <c r="A312" s="99"/>
      <c r="B312" s="99"/>
      <c r="C312" s="99"/>
      <c r="D312" s="99"/>
      <c r="E312" s="50"/>
      <c r="F312" s="99"/>
      <c r="G312" s="99"/>
      <c r="H312" s="99"/>
      <c r="I312" s="99"/>
      <c r="J312" s="99"/>
      <c r="K312" s="99"/>
      <c r="L312" s="99"/>
      <c r="M312" s="100"/>
      <c r="N312" s="100"/>
      <c r="O312" s="99"/>
      <c r="P312" s="101"/>
      <c r="Q312" s="99"/>
      <c r="R312" s="100"/>
      <c r="S312" s="99"/>
      <c r="T312" s="99"/>
      <c r="U312" s="99"/>
    </row>
    <row r="313" ht="12.75" customHeight="1">
      <c r="A313" s="99"/>
      <c r="B313" s="99"/>
      <c r="C313" s="99"/>
      <c r="D313" s="99"/>
      <c r="E313" s="50"/>
      <c r="F313" s="99"/>
      <c r="G313" s="99"/>
      <c r="H313" s="99"/>
      <c r="I313" s="99"/>
      <c r="J313" s="99"/>
      <c r="K313" s="99"/>
      <c r="L313" s="99"/>
      <c r="M313" s="100"/>
      <c r="N313" s="100"/>
      <c r="O313" s="99"/>
      <c r="P313" s="101"/>
      <c r="Q313" s="99"/>
      <c r="R313" s="100"/>
      <c r="S313" s="99"/>
      <c r="T313" s="99"/>
      <c r="U313" s="99"/>
    </row>
    <row r="314" ht="12.75" customHeight="1">
      <c r="A314" s="99"/>
      <c r="B314" s="99"/>
      <c r="C314" s="99"/>
      <c r="D314" s="99"/>
      <c r="E314" s="50"/>
      <c r="F314" s="99"/>
      <c r="G314" s="99"/>
      <c r="H314" s="99"/>
      <c r="I314" s="99"/>
      <c r="J314" s="99"/>
      <c r="K314" s="99"/>
      <c r="L314" s="99"/>
      <c r="M314" s="100"/>
      <c r="N314" s="100"/>
      <c r="O314" s="99"/>
      <c r="P314" s="101"/>
      <c r="Q314" s="99"/>
      <c r="R314" s="100"/>
      <c r="S314" s="99"/>
      <c r="T314" s="99"/>
      <c r="U314" s="99"/>
    </row>
    <row r="315" ht="12.75" customHeight="1">
      <c r="A315" s="99"/>
      <c r="B315" s="99"/>
      <c r="C315" s="99"/>
      <c r="D315" s="99"/>
      <c r="E315" s="50"/>
      <c r="F315" s="99"/>
      <c r="G315" s="99"/>
      <c r="H315" s="99"/>
      <c r="I315" s="99"/>
      <c r="J315" s="99"/>
      <c r="K315" s="99"/>
      <c r="L315" s="99"/>
      <c r="M315" s="100"/>
      <c r="N315" s="100"/>
      <c r="O315" s="99"/>
      <c r="P315" s="101"/>
      <c r="Q315" s="99"/>
      <c r="R315" s="100"/>
      <c r="S315" s="99"/>
      <c r="T315" s="99"/>
      <c r="U315" s="99"/>
    </row>
    <row r="316" ht="12.75" customHeight="1">
      <c r="A316" s="99"/>
      <c r="B316" s="99"/>
      <c r="C316" s="99"/>
      <c r="D316" s="99"/>
      <c r="E316" s="50"/>
      <c r="F316" s="99"/>
      <c r="G316" s="99"/>
      <c r="H316" s="99"/>
      <c r="I316" s="99"/>
      <c r="J316" s="99"/>
      <c r="K316" s="99"/>
      <c r="L316" s="99"/>
      <c r="M316" s="100"/>
      <c r="N316" s="100"/>
      <c r="O316" s="99"/>
      <c r="P316" s="101"/>
      <c r="Q316" s="99"/>
      <c r="R316" s="100"/>
      <c r="S316" s="99"/>
      <c r="T316" s="99"/>
      <c r="U316" s="99"/>
    </row>
    <row r="317" ht="12.75" customHeight="1">
      <c r="A317" s="99"/>
      <c r="B317" s="99"/>
      <c r="C317" s="99"/>
      <c r="D317" s="99"/>
      <c r="E317" s="50"/>
      <c r="F317" s="99"/>
      <c r="G317" s="99"/>
      <c r="H317" s="99"/>
      <c r="I317" s="99"/>
      <c r="J317" s="99"/>
      <c r="K317" s="99"/>
      <c r="L317" s="99"/>
      <c r="M317" s="100"/>
      <c r="N317" s="100"/>
      <c r="O317" s="99"/>
      <c r="P317" s="101"/>
      <c r="Q317" s="99"/>
      <c r="R317" s="100"/>
      <c r="S317" s="99"/>
      <c r="T317" s="99"/>
      <c r="U317" s="99"/>
    </row>
    <row r="318" ht="12.75" customHeight="1">
      <c r="A318" s="99"/>
      <c r="B318" s="99"/>
      <c r="C318" s="99"/>
      <c r="D318" s="99"/>
      <c r="E318" s="50"/>
      <c r="F318" s="99"/>
      <c r="G318" s="99"/>
      <c r="H318" s="99"/>
      <c r="I318" s="99"/>
      <c r="J318" s="99"/>
      <c r="K318" s="99"/>
      <c r="L318" s="99"/>
      <c r="M318" s="100"/>
      <c r="N318" s="100"/>
      <c r="O318" s="99"/>
      <c r="P318" s="101"/>
      <c r="Q318" s="99"/>
      <c r="R318" s="100"/>
      <c r="S318" s="99"/>
      <c r="T318" s="99"/>
      <c r="U318" s="99"/>
    </row>
    <row r="319" ht="12.75" customHeight="1">
      <c r="A319" s="99"/>
      <c r="B319" s="99"/>
      <c r="C319" s="99"/>
      <c r="D319" s="99"/>
      <c r="E319" s="50"/>
      <c r="F319" s="99"/>
      <c r="G319" s="99"/>
      <c r="H319" s="99"/>
      <c r="I319" s="99"/>
      <c r="J319" s="99"/>
      <c r="K319" s="99"/>
      <c r="L319" s="99"/>
      <c r="M319" s="100"/>
      <c r="N319" s="100"/>
      <c r="O319" s="99"/>
      <c r="P319" s="101"/>
      <c r="Q319" s="99"/>
      <c r="R319" s="100"/>
      <c r="S319" s="99"/>
      <c r="T319" s="99"/>
      <c r="U319" s="99"/>
    </row>
    <row r="320" ht="12.75" customHeight="1">
      <c r="A320" s="99"/>
      <c r="B320" s="99"/>
      <c r="C320" s="99"/>
      <c r="D320" s="99"/>
      <c r="E320" s="50"/>
      <c r="F320" s="99"/>
      <c r="G320" s="99"/>
      <c r="H320" s="99"/>
      <c r="I320" s="99"/>
      <c r="J320" s="99"/>
      <c r="K320" s="99"/>
      <c r="L320" s="99"/>
      <c r="M320" s="100"/>
      <c r="N320" s="100"/>
      <c r="O320" s="99"/>
      <c r="P320" s="101"/>
      <c r="Q320" s="99"/>
      <c r="R320" s="100"/>
      <c r="S320" s="99"/>
      <c r="T320" s="99"/>
      <c r="U320" s="99"/>
    </row>
    <row r="321" ht="12.75" customHeight="1">
      <c r="A321" s="99"/>
      <c r="B321" s="99"/>
      <c r="C321" s="99"/>
      <c r="D321" s="99"/>
      <c r="E321" s="50"/>
      <c r="F321" s="99"/>
      <c r="G321" s="99"/>
      <c r="H321" s="99"/>
      <c r="I321" s="99"/>
      <c r="J321" s="99"/>
      <c r="K321" s="99"/>
      <c r="L321" s="99"/>
      <c r="M321" s="100"/>
      <c r="N321" s="100"/>
      <c r="O321" s="99"/>
      <c r="P321" s="101"/>
      <c r="Q321" s="99"/>
      <c r="R321" s="100"/>
      <c r="S321" s="99"/>
      <c r="T321" s="99"/>
      <c r="U321" s="99"/>
    </row>
    <row r="322" ht="12.75" customHeight="1">
      <c r="A322" s="99"/>
      <c r="B322" s="99"/>
      <c r="C322" s="99"/>
      <c r="D322" s="99"/>
      <c r="E322" s="50"/>
      <c r="F322" s="99"/>
      <c r="G322" s="99"/>
      <c r="H322" s="99"/>
      <c r="I322" s="99"/>
      <c r="J322" s="99"/>
      <c r="K322" s="99"/>
      <c r="L322" s="99"/>
      <c r="M322" s="100"/>
      <c r="N322" s="100"/>
      <c r="O322" s="99"/>
      <c r="P322" s="101"/>
      <c r="Q322" s="99"/>
      <c r="R322" s="100"/>
      <c r="S322" s="99"/>
      <c r="T322" s="99"/>
      <c r="U322" s="99"/>
    </row>
    <row r="323" ht="12.75" customHeight="1">
      <c r="A323" s="99"/>
      <c r="B323" s="99"/>
      <c r="C323" s="99"/>
      <c r="D323" s="99"/>
      <c r="E323" s="50"/>
      <c r="F323" s="99"/>
      <c r="G323" s="99"/>
      <c r="H323" s="99"/>
      <c r="I323" s="99"/>
      <c r="J323" s="99"/>
      <c r="K323" s="99"/>
      <c r="L323" s="99"/>
      <c r="M323" s="100"/>
      <c r="N323" s="100"/>
      <c r="O323" s="99"/>
      <c r="P323" s="101"/>
      <c r="Q323" s="99"/>
      <c r="R323" s="100"/>
      <c r="S323" s="99"/>
      <c r="T323" s="99"/>
      <c r="U323" s="99"/>
    </row>
    <row r="324" ht="12.75" customHeight="1">
      <c r="A324" s="99"/>
      <c r="B324" s="99"/>
      <c r="C324" s="99"/>
      <c r="D324" s="99"/>
      <c r="E324" s="50"/>
      <c r="F324" s="99"/>
      <c r="G324" s="99"/>
      <c r="H324" s="99"/>
      <c r="I324" s="99"/>
      <c r="J324" s="99"/>
      <c r="K324" s="99"/>
      <c r="L324" s="99"/>
      <c r="M324" s="100"/>
      <c r="N324" s="100"/>
      <c r="O324" s="99"/>
      <c r="P324" s="101"/>
      <c r="Q324" s="99"/>
      <c r="R324" s="100"/>
      <c r="S324" s="99"/>
      <c r="T324" s="99"/>
      <c r="U324" s="99"/>
    </row>
    <row r="325" ht="12.75" customHeight="1">
      <c r="A325" s="99"/>
      <c r="B325" s="99"/>
      <c r="C325" s="99"/>
      <c r="D325" s="99"/>
      <c r="E325" s="50"/>
      <c r="F325" s="99"/>
      <c r="G325" s="99"/>
      <c r="H325" s="99"/>
      <c r="I325" s="99"/>
      <c r="J325" s="99"/>
      <c r="K325" s="99"/>
      <c r="L325" s="99"/>
      <c r="M325" s="100"/>
      <c r="N325" s="100"/>
      <c r="O325" s="99"/>
      <c r="P325" s="101"/>
      <c r="Q325" s="99"/>
      <c r="R325" s="100"/>
      <c r="S325" s="99"/>
      <c r="T325" s="99"/>
      <c r="U325" s="99"/>
    </row>
    <row r="326" ht="12.75" customHeight="1">
      <c r="A326" s="99"/>
      <c r="B326" s="99"/>
      <c r="C326" s="99"/>
      <c r="D326" s="99"/>
      <c r="E326" s="50"/>
      <c r="F326" s="99"/>
      <c r="G326" s="99"/>
      <c r="H326" s="99"/>
      <c r="I326" s="99"/>
      <c r="J326" s="99"/>
      <c r="K326" s="99"/>
      <c r="L326" s="99"/>
      <c r="M326" s="100"/>
      <c r="N326" s="100"/>
      <c r="O326" s="99"/>
      <c r="P326" s="101"/>
      <c r="Q326" s="99"/>
      <c r="R326" s="100"/>
      <c r="S326" s="99"/>
      <c r="T326" s="99"/>
      <c r="U326" s="99"/>
    </row>
    <row r="327" ht="12.75" customHeight="1">
      <c r="A327" s="99"/>
      <c r="B327" s="99"/>
      <c r="C327" s="99"/>
      <c r="D327" s="99"/>
      <c r="E327" s="50"/>
      <c r="F327" s="99"/>
      <c r="G327" s="99"/>
      <c r="H327" s="99"/>
      <c r="I327" s="99"/>
      <c r="J327" s="99"/>
      <c r="K327" s="99"/>
      <c r="L327" s="99"/>
      <c r="M327" s="100"/>
      <c r="N327" s="100"/>
      <c r="O327" s="99"/>
      <c r="P327" s="101"/>
      <c r="Q327" s="99"/>
      <c r="R327" s="100"/>
      <c r="S327" s="99"/>
      <c r="T327" s="99"/>
      <c r="U327" s="99"/>
    </row>
    <row r="328" ht="12.75" customHeight="1">
      <c r="A328" s="99"/>
      <c r="B328" s="99"/>
      <c r="C328" s="99"/>
      <c r="D328" s="99"/>
      <c r="E328" s="50"/>
      <c r="F328" s="99"/>
      <c r="G328" s="99"/>
      <c r="H328" s="99"/>
      <c r="I328" s="99"/>
      <c r="J328" s="99"/>
      <c r="K328" s="99"/>
      <c r="L328" s="99"/>
      <c r="M328" s="100"/>
      <c r="N328" s="100"/>
      <c r="O328" s="99"/>
      <c r="P328" s="101"/>
      <c r="Q328" s="99"/>
      <c r="R328" s="100"/>
      <c r="S328" s="99"/>
      <c r="T328" s="99"/>
      <c r="U328" s="99"/>
    </row>
    <row r="329" ht="12.75" customHeight="1">
      <c r="A329" s="99"/>
      <c r="B329" s="99"/>
      <c r="C329" s="99"/>
      <c r="D329" s="99"/>
      <c r="E329" s="50"/>
      <c r="F329" s="99"/>
      <c r="G329" s="99"/>
      <c r="H329" s="99"/>
      <c r="I329" s="99"/>
      <c r="J329" s="99"/>
      <c r="K329" s="99"/>
      <c r="L329" s="99"/>
      <c r="M329" s="100"/>
      <c r="N329" s="100"/>
      <c r="O329" s="99"/>
      <c r="P329" s="101"/>
      <c r="Q329" s="99"/>
      <c r="R329" s="100"/>
      <c r="S329" s="99"/>
      <c r="T329" s="99"/>
      <c r="U329" s="99"/>
    </row>
    <row r="330" ht="12.75" customHeight="1">
      <c r="A330" s="99"/>
      <c r="B330" s="99"/>
      <c r="C330" s="99"/>
      <c r="D330" s="99"/>
      <c r="E330" s="50"/>
      <c r="F330" s="99"/>
      <c r="G330" s="99"/>
      <c r="H330" s="99"/>
      <c r="I330" s="99"/>
      <c r="J330" s="99"/>
      <c r="K330" s="99"/>
      <c r="L330" s="99"/>
      <c r="M330" s="100"/>
      <c r="N330" s="100"/>
      <c r="O330" s="99"/>
      <c r="P330" s="101"/>
      <c r="Q330" s="99"/>
      <c r="R330" s="100"/>
      <c r="S330" s="99"/>
      <c r="T330" s="99"/>
      <c r="U330" s="99"/>
    </row>
    <row r="331" ht="12.75" customHeight="1">
      <c r="A331" s="99"/>
      <c r="B331" s="99"/>
      <c r="C331" s="99"/>
      <c r="D331" s="99"/>
      <c r="E331" s="50"/>
      <c r="F331" s="99"/>
      <c r="G331" s="99"/>
      <c r="H331" s="99"/>
      <c r="I331" s="99"/>
      <c r="J331" s="99"/>
      <c r="K331" s="99"/>
      <c r="L331" s="99"/>
      <c r="M331" s="100"/>
      <c r="N331" s="100"/>
      <c r="O331" s="99"/>
      <c r="P331" s="101"/>
      <c r="Q331" s="99"/>
      <c r="R331" s="100"/>
      <c r="S331" s="99"/>
      <c r="T331" s="99"/>
      <c r="U331" s="99"/>
    </row>
    <row r="332" ht="12.75" customHeight="1">
      <c r="A332" s="99"/>
      <c r="B332" s="99"/>
      <c r="C332" s="99"/>
      <c r="D332" s="99"/>
      <c r="E332" s="50"/>
      <c r="F332" s="99"/>
      <c r="G332" s="99"/>
      <c r="H332" s="99"/>
      <c r="I332" s="99"/>
      <c r="J332" s="99"/>
      <c r="K332" s="99"/>
      <c r="L332" s="99"/>
      <c r="M332" s="100"/>
      <c r="N332" s="100"/>
      <c r="O332" s="99"/>
      <c r="P332" s="101"/>
      <c r="Q332" s="99"/>
      <c r="R332" s="100"/>
      <c r="S332" s="99"/>
      <c r="T332" s="99"/>
      <c r="U332" s="99"/>
    </row>
    <row r="333" ht="12.75" customHeight="1">
      <c r="A333" s="99"/>
      <c r="B333" s="99"/>
      <c r="C333" s="99"/>
      <c r="D333" s="99"/>
      <c r="E333" s="50"/>
      <c r="F333" s="99"/>
      <c r="G333" s="99"/>
      <c r="H333" s="99"/>
      <c r="I333" s="99"/>
      <c r="J333" s="99"/>
      <c r="K333" s="99"/>
      <c r="L333" s="99"/>
      <c r="M333" s="100"/>
      <c r="N333" s="100"/>
      <c r="O333" s="99"/>
      <c r="P333" s="101"/>
      <c r="Q333" s="99"/>
      <c r="R333" s="100"/>
      <c r="S333" s="99"/>
      <c r="T333" s="99"/>
      <c r="U333" s="99"/>
    </row>
    <row r="334" ht="12.75" customHeight="1">
      <c r="A334" s="99"/>
      <c r="B334" s="99"/>
      <c r="C334" s="99"/>
      <c r="D334" s="99"/>
      <c r="E334" s="50"/>
      <c r="F334" s="99"/>
      <c r="G334" s="99"/>
      <c r="H334" s="99"/>
      <c r="I334" s="99"/>
      <c r="J334" s="99"/>
      <c r="K334" s="99"/>
      <c r="L334" s="99"/>
      <c r="M334" s="100"/>
      <c r="N334" s="100"/>
      <c r="O334" s="99"/>
      <c r="P334" s="101"/>
      <c r="Q334" s="99"/>
      <c r="R334" s="100"/>
      <c r="S334" s="99"/>
      <c r="T334" s="99"/>
      <c r="U334" s="99"/>
    </row>
    <row r="335" ht="12.75" customHeight="1">
      <c r="A335" s="99"/>
      <c r="B335" s="99"/>
      <c r="C335" s="99"/>
      <c r="D335" s="99"/>
      <c r="E335" s="50"/>
      <c r="F335" s="99"/>
      <c r="G335" s="99"/>
      <c r="H335" s="99"/>
      <c r="I335" s="99"/>
      <c r="J335" s="99"/>
      <c r="K335" s="99"/>
      <c r="L335" s="99"/>
      <c r="M335" s="100"/>
      <c r="N335" s="100"/>
      <c r="O335" s="99"/>
      <c r="P335" s="101"/>
      <c r="Q335" s="99"/>
      <c r="R335" s="100"/>
      <c r="S335" s="99"/>
      <c r="T335" s="99"/>
      <c r="U335" s="99"/>
    </row>
    <row r="336" ht="12.75" customHeight="1">
      <c r="A336" s="99"/>
      <c r="B336" s="99"/>
      <c r="C336" s="99"/>
      <c r="D336" s="99"/>
      <c r="E336" s="50"/>
      <c r="F336" s="99"/>
      <c r="G336" s="99"/>
      <c r="H336" s="99"/>
      <c r="I336" s="99"/>
      <c r="J336" s="99"/>
      <c r="K336" s="99"/>
      <c r="L336" s="99"/>
      <c r="M336" s="100"/>
      <c r="N336" s="100"/>
      <c r="O336" s="99"/>
      <c r="P336" s="101"/>
      <c r="Q336" s="99"/>
      <c r="R336" s="100"/>
      <c r="S336" s="99"/>
      <c r="T336" s="99"/>
      <c r="U336" s="99"/>
    </row>
    <row r="337" ht="12.75" customHeight="1">
      <c r="A337" s="99"/>
      <c r="B337" s="99"/>
      <c r="C337" s="99"/>
      <c r="D337" s="99"/>
      <c r="E337" s="50"/>
      <c r="F337" s="99"/>
      <c r="G337" s="99"/>
      <c r="H337" s="99"/>
      <c r="I337" s="99"/>
      <c r="J337" s="99"/>
      <c r="K337" s="99"/>
      <c r="L337" s="99"/>
      <c r="M337" s="100"/>
      <c r="N337" s="100"/>
      <c r="O337" s="99"/>
      <c r="P337" s="101"/>
      <c r="Q337" s="99"/>
      <c r="R337" s="100"/>
      <c r="S337" s="99"/>
      <c r="T337" s="99"/>
      <c r="U337" s="99"/>
    </row>
    <row r="338" ht="12.75" customHeight="1">
      <c r="A338" s="99"/>
      <c r="B338" s="99"/>
      <c r="C338" s="99"/>
      <c r="D338" s="99"/>
      <c r="E338" s="50"/>
      <c r="F338" s="99"/>
      <c r="G338" s="99"/>
      <c r="H338" s="99"/>
      <c r="I338" s="99"/>
      <c r="J338" s="99"/>
      <c r="K338" s="99"/>
      <c r="L338" s="99"/>
      <c r="M338" s="100"/>
      <c r="N338" s="100"/>
      <c r="O338" s="99"/>
      <c r="P338" s="101"/>
      <c r="Q338" s="99"/>
      <c r="R338" s="100"/>
      <c r="S338" s="99"/>
      <c r="T338" s="99"/>
      <c r="U338" s="99"/>
    </row>
    <row r="339" ht="12.75" customHeight="1">
      <c r="A339" s="99"/>
      <c r="B339" s="99"/>
      <c r="C339" s="99"/>
      <c r="D339" s="99"/>
      <c r="E339" s="50"/>
      <c r="F339" s="99"/>
      <c r="G339" s="99"/>
      <c r="H339" s="99"/>
      <c r="I339" s="99"/>
      <c r="J339" s="99"/>
      <c r="K339" s="99"/>
      <c r="L339" s="99"/>
      <c r="M339" s="100"/>
      <c r="N339" s="100"/>
      <c r="O339" s="99"/>
      <c r="P339" s="101"/>
      <c r="Q339" s="99"/>
      <c r="R339" s="100"/>
      <c r="S339" s="99"/>
      <c r="T339" s="99"/>
      <c r="U339" s="99"/>
    </row>
    <row r="340" ht="12.75" customHeight="1">
      <c r="A340" s="99"/>
      <c r="B340" s="99"/>
      <c r="C340" s="99"/>
      <c r="D340" s="99"/>
      <c r="E340" s="50"/>
      <c r="F340" s="99"/>
      <c r="G340" s="99"/>
      <c r="H340" s="99"/>
      <c r="I340" s="99"/>
      <c r="J340" s="99"/>
      <c r="K340" s="99"/>
      <c r="L340" s="99"/>
      <c r="M340" s="100"/>
      <c r="N340" s="100"/>
      <c r="O340" s="99"/>
      <c r="P340" s="101"/>
      <c r="Q340" s="99"/>
      <c r="R340" s="100"/>
      <c r="S340" s="99"/>
      <c r="T340" s="99"/>
      <c r="U340" s="99"/>
    </row>
    <row r="341" ht="12.75" customHeight="1">
      <c r="A341" s="99"/>
      <c r="B341" s="99"/>
      <c r="C341" s="99"/>
      <c r="D341" s="99"/>
      <c r="E341" s="50"/>
      <c r="F341" s="99"/>
      <c r="G341" s="99"/>
      <c r="H341" s="99"/>
      <c r="I341" s="99"/>
      <c r="J341" s="99"/>
      <c r="K341" s="99"/>
      <c r="L341" s="99"/>
      <c r="M341" s="100"/>
      <c r="N341" s="100"/>
      <c r="O341" s="99"/>
      <c r="P341" s="101"/>
      <c r="Q341" s="99"/>
      <c r="R341" s="100"/>
      <c r="S341" s="99"/>
      <c r="T341" s="99"/>
      <c r="U341" s="99"/>
    </row>
    <row r="342" ht="12.75" customHeight="1">
      <c r="A342" s="99"/>
      <c r="B342" s="99"/>
      <c r="C342" s="99"/>
      <c r="D342" s="99"/>
      <c r="E342" s="50"/>
      <c r="F342" s="99"/>
      <c r="G342" s="99"/>
      <c r="H342" s="99"/>
      <c r="I342" s="99"/>
      <c r="J342" s="99"/>
      <c r="K342" s="99"/>
      <c r="L342" s="99"/>
      <c r="M342" s="100"/>
      <c r="N342" s="100"/>
      <c r="O342" s="99"/>
      <c r="P342" s="101"/>
      <c r="Q342" s="99"/>
      <c r="R342" s="100"/>
      <c r="S342" s="99"/>
      <c r="T342" s="99"/>
      <c r="U342" s="99"/>
    </row>
    <row r="343" ht="12.75" customHeight="1">
      <c r="A343" s="99"/>
      <c r="B343" s="99"/>
      <c r="C343" s="99"/>
      <c r="D343" s="99"/>
      <c r="E343" s="50"/>
      <c r="F343" s="99"/>
      <c r="G343" s="99"/>
      <c r="H343" s="99"/>
      <c r="I343" s="99"/>
      <c r="J343" s="99"/>
      <c r="K343" s="99"/>
      <c r="L343" s="99"/>
      <c r="M343" s="100"/>
      <c r="N343" s="100"/>
      <c r="O343" s="99"/>
      <c r="P343" s="101"/>
      <c r="Q343" s="99"/>
      <c r="R343" s="100"/>
      <c r="S343" s="99"/>
      <c r="T343" s="99"/>
      <c r="U343" s="99"/>
    </row>
    <row r="344" ht="12.75" customHeight="1">
      <c r="A344" s="99"/>
      <c r="B344" s="99"/>
      <c r="C344" s="99"/>
      <c r="D344" s="99"/>
      <c r="E344" s="50"/>
      <c r="F344" s="99"/>
      <c r="G344" s="99"/>
      <c r="H344" s="99"/>
      <c r="I344" s="99"/>
      <c r="J344" s="99"/>
      <c r="K344" s="99"/>
      <c r="L344" s="99"/>
      <c r="M344" s="100"/>
      <c r="N344" s="100"/>
      <c r="O344" s="99"/>
      <c r="P344" s="101"/>
      <c r="Q344" s="99"/>
      <c r="R344" s="100"/>
      <c r="S344" s="99"/>
      <c r="T344" s="99"/>
      <c r="U344" s="99"/>
    </row>
    <row r="345" ht="12.75" customHeight="1">
      <c r="A345" s="99"/>
      <c r="B345" s="99"/>
      <c r="C345" s="99"/>
      <c r="D345" s="99"/>
      <c r="E345" s="50"/>
      <c r="F345" s="99"/>
      <c r="G345" s="99"/>
      <c r="H345" s="99"/>
      <c r="I345" s="99"/>
      <c r="J345" s="99"/>
      <c r="K345" s="99"/>
      <c r="L345" s="99"/>
      <c r="M345" s="100"/>
      <c r="N345" s="100"/>
      <c r="O345" s="99"/>
      <c r="P345" s="101"/>
      <c r="Q345" s="99"/>
      <c r="R345" s="100"/>
      <c r="S345" s="99"/>
      <c r="T345" s="99"/>
      <c r="U345" s="99"/>
    </row>
    <row r="346" ht="12.75" customHeight="1">
      <c r="A346" s="99"/>
      <c r="B346" s="99"/>
      <c r="C346" s="99"/>
      <c r="D346" s="99"/>
      <c r="E346" s="50"/>
      <c r="F346" s="99"/>
      <c r="G346" s="99"/>
      <c r="H346" s="99"/>
      <c r="I346" s="99"/>
      <c r="J346" s="99"/>
      <c r="K346" s="99"/>
      <c r="L346" s="99"/>
      <c r="M346" s="100"/>
      <c r="N346" s="100"/>
      <c r="O346" s="99"/>
      <c r="P346" s="101"/>
      <c r="Q346" s="99"/>
      <c r="R346" s="100"/>
      <c r="S346" s="99"/>
      <c r="T346" s="99"/>
      <c r="U346" s="99"/>
    </row>
    <row r="347" ht="12.75" customHeight="1">
      <c r="A347" s="99"/>
      <c r="B347" s="99"/>
      <c r="C347" s="99"/>
      <c r="D347" s="99"/>
      <c r="E347" s="50"/>
      <c r="F347" s="99"/>
      <c r="G347" s="99"/>
      <c r="H347" s="99"/>
      <c r="I347" s="99"/>
      <c r="J347" s="99"/>
      <c r="K347" s="99"/>
      <c r="L347" s="99"/>
      <c r="M347" s="100"/>
      <c r="N347" s="100"/>
      <c r="O347" s="99"/>
      <c r="P347" s="101"/>
      <c r="Q347" s="99"/>
      <c r="R347" s="100"/>
      <c r="S347" s="99"/>
      <c r="T347" s="99"/>
      <c r="U347" s="99"/>
    </row>
    <row r="348" ht="12.75" customHeight="1">
      <c r="A348" s="99"/>
      <c r="B348" s="99"/>
      <c r="C348" s="99"/>
      <c r="D348" s="99"/>
      <c r="E348" s="50"/>
      <c r="F348" s="99"/>
      <c r="G348" s="99"/>
      <c r="H348" s="99"/>
      <c r="I348" s="99"/>
      <c r="J348" s="99"/>
      <c r="K348" s="99"/>
      <c r="L348" s="99"/>
      <c r="M348" s="100"/>
      <c r="N348" s="100"/>
      <c r="O348" s="99"/>
      <c r="P348" s="101"/>
      <c r="Q348" s="99"/>
      <c r="R348" s="100"/>
      <c r="S348" s="99"/>
      <c r="T348" s="99"/>
      <c r="U348" s="99"/>
    </row>
    <row r="349" ht="12.75" customHeight="1">
      <c r="A349" s="99"/>
      <c r="B349" s="99"/>
      <c r="C349" s="99"/>
      <c r="D349" s="99"/>
      <c r="E349" s="50"/>
      <c r="F349" s="99"/>
      <c r="G349" s="99"/>
      <c r="H349" s="99"/>
      <c r="I349" s="99"/>
      <c r="J349" s="99"/>
      <c r="K349" s="99"/>
      <c r="L349" s="99"/>
      <c r="M349" s="100"/>
      <c r="N349" s="100"/>
      <c r="O349" s="99"/>
      <c r="P349" s="101"/>
      <c r="Q349" s="99"/>
      <c r="R349" s="100"/>
      <c r="S349" s="99"/>
      <c r="T349" s="99"/>
      <c r="U349" s="99"/>
    </row>
    <row r="350" ht="12.75" customHeight="1">
      <c r="A350" s="99"/>
      <c r="B350" s="99"/>
      <c r="C350" s="99"/>
      <c r="D350" s="99"/>
      <c r="E350" s="50"/>
      <c r="F350" s="99"/>
      <c r="G350" s="99"/>
      <c r="H350" s="99"/>
      <c r="I350" s="99"/>
      <c r="J350" s="99"/>
      <c r="K350" s="99"/>
      <c r="L350" s="99"/>
      <c r="M350" s="100"/>
      <c r="N350" s="100"/>
      <c r="O350" s="99"/>
      <c r="P350" s="101"/>
      <c r="Q350" s="99"/>
      <c r="R350" s="100"/>
      <c r="S350" s="99"/>
      <c r="T350" s="99"/>
      <c r="U350" s="99"/>
    </row>
    <row r="351" ht="12.75" customHeight="1">
      <c r="A351" s="99"/>
      <c r="B351" s="99"/>
      <c r="C351" s="99"/>
      <c r="D351" s="99"/>
      <c r="E351" s="50"/>
      <c r="F351" s="99"/>
      <c r="G351" s="99"/>
      <c r="H351" s="99"/>
      <c r="I351" s="99"/>
      <c r="J351" s="99"/>
      <c r="K351" s="99"/>
      <c r="L351" s="99"/>
      <c r="M351" s="100"/>
      <c r="N351" s="100"/>
      <c r="O351" s="99"/>
      <c r="P351" s="101"/>
      <c r="Q351" s="99"/>
      <c r="R351" s="100"/>
      <c r="S351" s="99"/>
      <c r="T351" s="99"/>
      <c r="U351" s="99"/>
    </row>
    <row r="352" ht="12.75" customHeight="1">
      <c r="A352" s="99"/>
      <c r="B352" s="99"/>
      <c r="C352" s="99"/>
      <c r="D352" s="99"/>
      <c r="E352" s="50"/>
      <c r="F352" s="99"/>
      <c r="G352" s="99"/>
      <c r="H352" s="99"/>
      <c r="I352" s="99"/>
      <c r="J352" s="99"/>
      <c r="K352" s="99"/>
      <c r="L352" s="99"/>
      <c r="M352" s="100"/>
      <c r="N352" s="100"/>
      <c r="O352" s="99"/>
      <c r="P352" s="101"/>
      <c r="Q352" s="99"/>
      <c r="R352" s="100"/>
      <c r="S352" s="99"/>
      <c r="T352" s="99"/>
      <c r="U352" s="99"/>
    </row>
    <row r="353" ht="12.75" customHeight="1">
      <c r="A353" s="99"/>
      <c r="B353" s="99"/>
      <c r="C353" s="99"/>
      <c r="D353" s="99"/>
      <c r="E353" s="50"/>
      <c r="F353" s="99"/>
      <c r="G353" s="99"/>
      <c r="H353" s="99"/>
      <c r="I353" s="99"/>
      <c r="J353" s="99"/>
      <c r="K353" s="99"/>
      <c r="L353" s="99"/>
      <c r="M353" s="100"/>
      <c r="N353" s="100"/>
      <c r="O353" s="99"/>
      <c r="P353" s="101"/>
      <c r="Q353" s="99"/>
      <c r="R353" s="100"/>
      <c r="S353" s="99"/>
      <c r="T353" s="99"/>
      <c r="U353" s="99"/>
    </row>
    <row r="354" ht="12.75" customHeight="1">
      <c r="A354" s="99"/>
      <c r="B354" s="99"/>
      <c r="C354" s="99"/>
      <c r="D354" s="99"/>
      <c r="E354" s="50"/>
      <c r="F354" s="99"/>
      <c r="G354" s="99"/>
      <c r="H354" s="99"/>
      <c r="I354" s="99"/>
      <c r="J354" s="99"/>
      <c r="K354" s="99"/>
      <c r="L354" s="99"/>
      <c r="M354" s="100"/>
      <c r="N354" s="100"/>
      <c r="O354" s="99"/>
      <c r="P354" s="101"/>
      <c r="Q354" s="99"/>
      <c r="R354" s="100"/>
      <c r="S354" s="99"/>
      <c r="T354" s="99"/>
      <c r="U354" s="99"/>
    </row>
    <row r="355" ht="12.75" customHeight="1">
      <c r="A355" s="99"/>
      <c r="B355" s="99"/>
      <c r="C355" s="99"/>
      <c r="D355" s="99"/>
      <c r="E355" s="50"/>
      <c r="F355" s="99"/>
      <c r="G355" s="99"/>
      <c r="H355" s="99"/>
      <c r="I355" s="99"/>
      <c r="J355" s="99"/>
      <c r="K355" s="99"/>
      <c r="L355" s="99"/>
      <c r="M355" s="100"/>
      <c r="N355" s="100"/>
      <c r="O355" s="99"/>
      <c r="P355" s="101"/>
      <c r="Q355" s="99"/>
      <c r="R355" s="100"/>
      <c r="S355" s="99"/>
      <c r="T355" s="99"/>
      <c r="U355" s="99"/>
    </row>
    <row r="356" ht="12.75" customHeight="1">
      <c r="A356" s="99"/>
      <c r="B356" s="99"/>
      <c r="C356" s="99"/>
      <c r="D356" s="99"/>
      <c r="E356" s="50"/>
      <c r="F356" s="99"/>
      <c r="G356" s="99"/>
      <c r="H356" s="99"/>
      <c r="I356" s="99"/>
      <c r="J356" s="99"/>
      <c r="K356" s="99"/>
      <c r="L356" s="99"/>
      <c r="M356" s="100"/>
      <c r="N356" s="100"/>
      <c r="O356" s="99"/>
      <c r="P356" s="101"/>
      <c r="Q356" s="99"/>
      <c r="R356" s="100"/>
      <c r="S356" s="99"/>
      <c r="T356" s="99"/>
      <c r="U356" s="99"/>
    </row>
    <row r="357" ht="12.75" customHeight="1">
      <c r="A357" s="99"/>
      <c r="B357" s="99"/>
      <c r="C357" s="99"/>
      <c r="D357" s="99"/>
      <c r="E357" s="50"/>
      <c r="F357" s="99"/>
      <c r="G357" s="99"/>
      <c r="H357" s="99"/>
      <c r="I357" s="99"/>
      <c r="J357" s="99"/>
      <c r="K357" s="99"/>
      <c r="L357" s="99"/>
      <c r="M357" s="100"/>
      <c r="N357" s="100"/>
      <c r="O357" s="99"/>
      <c r="P357" s="101"/>
      <c r="Q357" s="99"/>
      <c r="R357" s="100"/>
      <c r="S357" s="99"/>
      <c r="T357" s="99"/>
      <c r="U357" s="99"/>
    </row>
    <row r="358" ht="12.75" customHeight="1">
      <c r="A358" s="99"/>
      <c r="B358" s="99"/>
      <c r="C358" s="99"/>
      <c r="D358" s="99"/>
      <c r="E358" s="50"/>
      <c r="F358" s="99"/>
      <c r="G358" s="99"/>
      <c r="H358" s="99"/>
      <c r="I358" s="99"/>
      <c r="J358" s="99"/>
      <c r="K358" s="99"/>
      <c r="L358" s="99"/>
      <c r="M358" s="100"/>
      <c r="N358" s="100"/>
      <c r="O358" s="99"/>
      <c r="P358" s="101"/>
      <c r="Q358" s="99"/>
      <c r="R358" s="100"/>
      <c r="S358" s="99"/>
      <c r="T358" s="99"/>
      <c r="U358" s="99"/>
    </row>
    <row r="359" ht="12.75" customHeight="1">
      <c r="A359" s="99"/>
      <c r="B359" s="99"/>
      <c r="C359" s="99"/>
      <c r="D359" s="99"/>
      <c r="E359" s="50"/>
      <c r="F359" s="99"/>
      <c r="G359" s="99"/>
      <c r="H359" s="99"/>
      <c r="I359" s="99"/>
      <c r="J359" s="99"/>
      <c r="K359" s="99"/>
      <c r="L359" s="99"/>
      <c r="M359" s="100"/>
      <c r="N359" s="100"/>
      <c r="O359" s="99"/>
      <c r="P359" s="101"/>
      <c r="Q359" s="99"/>
      <c r="R359" s="100"/>
      <c r="S359" s="99"/>
      <c r="T359" s="99"/>
      <c r="U359" s="99"/>
    </row>
    <row r="360" ht="12.75" customHeight="1">
      <c r="A360" s="99"/>
      <c r="B360" s="99"/>
      <c r="C360" s="99"/>
      <c r="D360" s="99"/>
      <c r="E360" s="50"/>
      <c r="F360" s="99"/>
      <c r="G360" s="99"/>
      <c r="H360" s="99"/>
      <c r="I360" s="99"/>
      <c r="J360" s="99"/>
      <c r="K360" s="99"/>
      <c r="L360" s="99"/>
      <c r="M360" s="100"/>
      <c r="N360" s="100"/>
      <c r="O360" s="99"/>
      <c r="P360" s="101"/>
      <c r="Q360" s="99"/>
      <c r="R360" s="100"/>
      <c r="S360" s="99"/>
      <c r="T360" s="99"/>
      <c r="U360" s="99"/>
    </row>
    <row r="361" ht="12.75" customHeight="1">
      <c r="A361" s="99"/>
      <c r="B361" s="99"/>
      <c r="C361" s="99"/>
      <c r="D361" s="99"/>
      <c r="E361" s="50"/>
      <c r="F361" s="99"/>
      <c r="G361" s="99"/>
      <c r="H361" s="99"/>
      <c r="I361" s="99"/>
      <c r="J361" s="99"/>
      <c r="K361" s="99"/>
      <c r="L361" s="99"/>
      <c r="M361" s="100"/>
      <c r="N361" s="100"/>
      <c r="O361" s="99"/>
      <c r="P361" s="101"/>
      <c r="Q361" s="99"/>
      <c r="R361" s="100"/>
      <c r="S361" s="99"/>
      <c r="T361" s="99"/>
      <c r="U361" s="99"/>
    </row>
    <row r="362" ht="12.75" customHeight="1">
      <c r="A362" s="99"/>
      <c r="B362" s="99"/>
      <c r="C362" s="99"/>
      <c r="D362" s="99"/>
      <c r="E362" s="50"/>
      <c r="F362" s="99"/>
      <c r="G362" s="99"/>
      <c r="H362" s="99"/>
      <c r="I362" s="99"/>
      <c r="J362" s="99"/>
      <c r="K362" s="99"/>
      <c r="L362" s="99"/>
      <c r="M362" s="100"/>
      <c r="N362" s="100"/>
      <c r="O362" s="99"/>
      <c r="P362" s="101"/>
      <c r="Q362" s="99"/>
      <c r="R362" s="100"/>
      <c r="S362" s="99"/>
      <c r="T362" s="99"/>
      <c r="U362" s="99"/>
    </row>
    <row r="363" ht="12.75" customHeight="1">
      <c r="A363" s="99"/>
      <c r="B363" s="99"/>
      <c r="C363" s="99"/>
      <c r="D363" s="99"/>
      <c r="E363" s="50"/>
      <c r="F363" s="99"/>
      <c r="G363" s="99"/>
      <c r="H363" s="99"/>
      <c r="I363" s="99"/>
      <c r="J363" s="99"/>
      <c r="K363" s="99"/>
      <c r="L363" s="99"/>
      <c r="M363" s="100"/>
      <c r="N363" s="100"/>
      <c r="O363" s="99"/>
      <c r="P363" s="101"/>
      <c r="Q363" s="99"/>
      <c r="R363" s="100"/>
      <c r="S363" s="99"/>
      <c r="T363" s="99"/>
      <c r="U363" s="99"/>
    </row>
    <row r="364" ht="12.75" customHeight="1">
      <c r="A364" s="99"/>
      <c r="B364" s="99"/>
      <c r="C364" s="99"/>
      <c r="D364" s="99"/>
      <c r="E364" s="50"/>
      <c r="F364" s="99"/>
      <c r="G364" s="99"/>
      <c r="H364" s="99"/>
      <c r="I364" s="99"/>
      <c r="J364" s="99"/>
      <c r="K364" s="99"/>
      <c r="L364" s="99"/>
      <c r="M364" s="100"/>
      <c r="N364" s="100"/>
      <c r="O364" s="99"/>
      <c r="P364" s="101"/>
      <c r="Q364" s="99"/>
      <c r="R364" s="100"/>
      <c r="S364" s="99"/>
      <c r="T364" s="99"/>
      <c r="U364" s="99"/>
    </row>
    <row r="365" ht="12.75" customHeight="1">
      <c r="A365" s="99"/>
      <c r="B365" s="99"/>
      <c r="C365" s="99"/>
      <c r="D365" s="99"/>
      <c r="E365" s="50"/>
      <c r="F365" s="99"/>
      <c r="G365" s="99"/>
      <c r="H365" s="99"/>
      <c r="I365" s="99"/>
      <c r="J365" s="99"/>
      <c r="K365" s="99"/>
      <c r="L365" s="99"/>
      <c r="M365" s="100"/>
      <c r="N365" s="100"/>
      <c r="O365" s="99"/>
      <c r="P365" s="101"/>
      <c r="Q365" s="99"/>
      <c r="R365" s="100"/>
      <c r="S365" s="99"/>
      <c r="T365" s="99"/>
      <c r="U365" s="99"/>
    </row>
    <row r="366" ht="12.75" customHeight="1">
      <c r="A366" s="99"/>
      <c r="B366" s="99"/>
      <c r="C366" s="99"/>
      <c r="D366" s="99"/>
      <c r="E366" s="50"/>
      <c r="F366" s="99"/>
      <c r="G366" s="99"/>
      <c r="H366" s="99"/>
      <c r="I366" s="99"/>
      <c r="J366" s="99"/>
      <c r="K366" s="99"/>
      <c r="L366" s="99"/>
      <c r="M366" s="100"/>
      <c r="N366" s="100"/>
      <c r="O366" s="99"/>
      <c r="P366" s="101"/>
      <c r="Q366" s="99"/>
      <c r="R366" s="100"/>
      <c r="S366" s="99"/>
      <c r="T366" s="99"/>
      <c r="U366" s="99"/>
    </row>
    <row r="367" ht="12.75" customHeight="1">
      <c r="A367" s="99"/>
      <c r="B367" s="99"/>
      <c r="C367" s="99"/>
      <c r="D367" s="99"/>
      <c r="E367" s="50"/>
      <c r="F367" s="99"/>
      <c r="G367" s="99"/>
      <c r="H367" s="99"/>
      <c r="I367" s="99"/>
      <c r="J367" s="99"/>
      <c r="K367" s="99"/>
      <c r="L367" s="99"/>
      <c r="M367" s="100"/>
      <c r="N367" s="100"/>
      <c r="O367" s="99"/>
      <c r="P367" s="101"/>
      <c r="Q367" s="99"/>
      <c r="R367" s="100"/>
      <c r="S367" s="99"/>
      <c r="T367" s="99"/>
      <c r="U367" s="99"/>
    </row>
    <row r="368" ht="12.75" customHeight="1">
      <c r="A368" s="99"/>
      <c r="B368" s="99"/>
      <c r="C368" s="99"/>
      <c r="D368" s="99"/>
      <c r="E368" s="50"/>
      <c r="F368" s="99"/>
      <c r="G368" s="99"/>
      <c r="H368" s="99"/>
      <c r="I368" s="99"/>
      <c r="J368" s="99"/>
      <c r="K368" s="99"/>
      <c r="L368" s="99"/>
      <c r="M368" s="100"/>
      <c r="N368" s="100"/>
      <c r="O368" s="99"/>
      <c r="P368" s="101"/>
      <c r="Q368" s="99"/>
      <c r="R368" s="100"/>
      <c r="S368" s="99"/>
      <c r="T368" s="99"/>
      <c r="U368" s="99"/>
    </row>
    <row r="369" ht="12.75" customHeight="1">
      <c r="A369" s="99"/>
      <c r="B369" s="99"/>
      <c r="C369" s="99"/>
      <c r="D369" s="99"/>
      <c r="E369" s="50"/>
      <c r="F369" s="99"/>
      <c r="G369" s="99"/>
      <c r="H369" s="99"/>
      <c r="I369" s="99"/>
      <c r="J369" s="99"/>
      <c r="K369" s="99"/>
      <c r="L369" s="99"/>
      <c r="M369" s="100"/>
      <c r="N369" s="100"/>
      <c r="O369" s="99"/>
      <c r="P369" s="101"/>
      <c r="Q369" s="99"/>
      <c r="R369" s="100"/>
      <c r="S369" s="99"/>
      <c r="T369" s="99"/>
      <c r="U369" s="99"/>
    </row>
    <row r="370" ht="12.75" customHeight="1">
      <c r="A370" s="99"/>
      <c r="B370" s="99"/>
      <c r="C370" s="99"/>
      <c r="D370" s="99"/>
      <c r="E370" s="50"/>
      <c r="F370" s="99"/>
      <c r="G370" s="99"/>
      <c r="H370" s="99"/>
      <c r="I370" s="99"/>
      <c r="J370" s="99"/>
      <c r="K370" s="99"/>
      <c r="L370" s="99"/>
      <c r="M370" s="100"/>
      <c r="N370" s="100"/>
      <c r="O370" s="99"/>
      <c r="P370" s="101"/>
      <c r="Q370" s="99"/>
      <c r="R370" s="100"/>
      <c r="S370" s="99"/>
      <c r="T370" s="99"/>
      <c r="U370" s="99"/>
    </row>
    <row r="371" ht="12.75" customHeight="1">
      <c r="A371" s="99"/>
      <c r="B371" s="99"/>
      <c r="C371" s="99"/>
      <c r="D371" s="99"/>
      <c r="E371" s="50"/>
      <c r="F371" s="99"/>
      <c r="G371" s="99"/>
      <c r="H371" s="99"/>
      <c r="I371" s="99"/>
      <c r="J371" s="99"/>
      <c r="K371" s="99"/>
      <c r="L371" s="99"/>
      <c r="M371" s="100"/>
      <c r="N371" s="100"/>
      <c r="O371" s="99"/>
      <c r="P371" s="101"/>
      <c r="Q371" s="99"/>
      <c r="R371" s="100"/>
      <c r="S371" s="99"/>
      <c r="T371" s="99"/>
      <c r="U371" s="99"/>
    </row>
    <row r="372" ht="12.75" customHeight="1">
      <c r="A372" s="99"/>
      <c r="B372" s="99"/>
      <c r="C372" s="99"/>
      <c r="D372" s="99"/>
      <c r="E372" s="50"/>
      <c r="F372" s="99"/>
      <c r="G372" s="99"/>
      <c r="H372" s="99"/>
      <c r="I372" s="99"/>
      <c r="J372" s="99"/>
      <c r="K372" s="99"/>
      <c r="L372" s="99"/>
      <c r="M372" s="100"/>
      <c r="N372" s="100"/>
      <c r="O372" s="99"/>
      <c r="P372" s="101"/>
      <c r="Q372" s="99"/>
      <c r="R372" s="100"/>
      <c r="S372" s="99"/>
      <c r="T372" s="99"/>
      <c r="U372" s="99"/>
    </row>
    <row r="373" ht="12.75" customHeight="1">
      <c r="A373" s="99"/>
      <c r="B373" s="99"/>
      <c r="C373" s="99"/>
      <c r="D373" s="99"/>
      <c r="E373" s="50"/>
      <c r="F373" s="99"/>
      <c r="G373" s="99"/>
      <c r="H373" s="99"/>
      <c r="I373" s="99"/>
      <c r="J373" s="99"/>
      <c r="K373" s="99"/>
      <c r="L373" s="99"/>
      <c r="M373" s="100"/>
      <c r="N373" s="100"/>
      <c r="O373" s="99"/>
      <c r="P373" s="101"/>
      <c r="Q373" s="99"/>
      <c r="R373" s="100"/>
      <c r="S373" s="99"/>
      <c r="T373" s="99"/>
      <c r="U373" s="99"/>
    </row>
    <row r="374" ht="12.75" customHeight="1">
      <c r="A374" s="99"/>
      <c r="B374" s="99"/>
      <c r="C374" s="99"/>
      <c r="D374" s="99"/>
      <c r="E374" s="50"/>
      <c r="F374" s="99"/>
      <c r="G374" s="99"/>
      <c r="H374" s="99"/>
      <c r="I374" s="99"/>
      <c r="J374" s="99"/>
      <c r="K374" s="99"/>
      <c r="L374" s="99"/>
      <c r="M374" s="100"/>
      <c r="N374" s="100"/>
      <c r="O374" s="99"/>
      <c r="P374" s="101"/>
      <c r="Q374" s="99"/>
      <c r="R374" s="100"/>
      <c r="S374" s="99"/>
      <c r="T374" s="99"/>
      <c r="U374" s="99"/>
    </row>
    <row r="375" ht="12.75" customHeight="1">
      <c r="A375" s="99"/>
      <c r="B375" s="99"/>
      <c r="C375" s="99"/>
      <c r="D375" s="99"/>
      <c r="E375" s="50"/>
      <c r="F375" s="99"/>
      <c r="G375" s="99"/>
      <c r="H375" s="99"/>
      <c r="I375" s="99"/>
      <c r="J375" s="99"/>
      <c r="K375" s="99"/>
      <c r="L375" s="99"/>
      <c r="M375" s="100"/>
      <c r="N375" s="100"/>
      <c r="O375" s="99"/>
      <c r="P375" s="101"/>
      <c r="Q375" s="99"/>
      <c r="R375" s="100"/>
      <c r="S375" s="99"/>
      <c r="T375" s="99"/>
      <c r="U375" s="99"/>
    </row>
    <row r="376" ht="12.75" customHeight="1">
      <c r="A376" s="99"/>
      <c r="B376" s="99"/>
      <c r="C376" s="99"/>
      <c r="D376" s="99"/>
      <c r="E376" s="50"/>
      <c r="F376" s="99"/>
      <c r="G376" s="99"/>
      <c r="H376" s="99"/>
      <c r="I376" s="99"/>
      <c r="J376" s="99"/>
      <c r="K376" s="99"/>
      <c r="L376" s="99"/>
      <c r="M376" s="100"/>
      <c r="N376" s="100"/>
      <c r="O376" s="99"/>
      <c r="P376" s="101"/>
      <c r="Q376" s="99"/>
      <c r="R376" s="100"/>
      <c r="S376" s="99"/>
      <c r="T376" s="99"/>
      <c r="U376" s="99"/>
    </row>
    <row r="377" ht="12.75" customHeight="1">
      <c r="A377" s="99"/>
      <c r="B377" s="99"/>
      <c r="C377" s="99"/>
      <c r="D377" s="99"/>
      <c r="E377" s="50"/>
      <c r="F377" s="99"/>
      <c r="G377" s="99"/>
      <c r="H377" s="99"/>
      <c r="I377" s="99"/>
      <c r="J377" s="99"/>
      <c r="K377" s="99"/>
      <c r="L377" s="99"/>
      <c r="M377" s="100"/>
      <c r="N377" s="100"/>
      <c r="O377" s="99"/>
      <c r="P377" s="101"/>
      <c r="Q377" s="99"/>
      <c r="R377" s="100"/>
      <c r="S377" s="99"/>
      <c r="T377" s="99"/>
      <c r="U377" s="99"/>
    </row>
    <row r="378" ht="12.75" customHeight="1">
      <c r="A378" s="99"/>
      <c r="B378" s="99"/>
      <c r="C378" s="99"/>
      <c r="D378" s="99"/>
      <c r="E378" s="50"/>
      <c r="F378" s="99"/>
      <c r="G378" s="99"/>
      <c r="H378" s="99"/>
      <c r="I378" s="99"/>
      <c r="J378" s="99"/>
      <c r="K378" s="99"/>
      <c r="L378" s="99"/>
      <c r="M378" s="100"/>
      <c r="N378" s="100"/>
      <c r="O378" s="99"/>
      <c r="P378" s="101"/>
      <c r="Q378" s="99"/>
      <c r="R378" s="100"/>
      <c r="S378" s="99"/>
      <c r="T378" s="99"/>
      <c r="U378" s="99"/>
    </row>
    <row r="379" ht="12.75" customHeight="1">
      <c r="A379" s="99"/>
      <c r="B379" s="99"/>
      <c r="C379" s="99"/>
      <c r="D379" s="99"/>
      <c r="E379" s="50"/>
      <c r="F379" s="99"/>
      <c r="G379" s="99"/>
      <c r="H379" s="99"/>
      <c r="I379" s="99"/>
      <c r="J379" s="99"/>
      <c r="K379" s="99"/>
      <c r="L379" s="99"/>
      <c r="M379" s="100"/>
      <c r="N379" s="100"/>
      <c r="O379" s="99"/>
      <c r="P379" s="101"/>
      <c r="Q379" s="99"/>
      <c r="R379" s="100"/>
      <c r="S379" s="99"/>
      <c r="T379" s="99"/>
      <c r="U379" s="99"/>
    </row>
    <row r="380" ht="12.75" customHeight="1">
      <c r="A380" s="99"/>
      <c r="B380" s="99"/>
      <c r="C380" s="99"/>
      <c r="D380" s="99"/>
      <c r="E380" s="50"/>
      <c r="F380" s="99"/>
      <c r="G380" s="99"/>
      <c r="H380" s="99"/>
      <c r="I380" s="99"/>
      <c r="J380" s="99"/>
      <c r="K380" s="99"/>
      <c r="L380" s="99"/>
      <c r="M380" s="100"/>
      <c r="N380" s="100"/>
      <c r="O380" s="99"/>
      <c r="P380" s="101"/>
      <c r="Q380" s="99"/>
      <c r="R380" s="100"/>
      <c r="S380" s="99"/>
      <c r="T380" s="99"/>
      <c r="U380" s="99"/>
    </row>
    <row r="381" ht="12.75" customHeight="1">
      <c r="A381" s="99"/>
      <c r="B381" s="99"/>
      <c r="C381" s="99"/>
      <c r="D381" s="99"/>
      <c r="E381" s="50"/>
      <c r="F381" s="99"/>
      <c r="G381" s="99"/>
      <c r="H381" s="99"/>
      <c r="I381" s="99"/>
      <c r="J381" s="99"/>
      <c r="K381" s="99"/>
      <c r="L381" s="99"/>
      <c r="M381" s="100"/>
      <c r="N381" s="100"/>
      <c r="O381" s="99"/>
      <c r="P381" s="101"/>
      <c r="Q381" s="99"/>
      <c r="R381" s="100"/>
      <c r="S381" s="99"/>
      <c r="T381" s="99"/>
      <c r="U381" s="99"/>
    </row>
    <row r="382" ht="12.75" customHeight="1">
      <c r="A382" s="99"/>
      <c r="B382" s="99"/>
      <c r="C382" s="99"/>
      <c r="D382" s="99"/>
      <c r="E382" s="50"/>
      <c r="F382" s="99"/>
      <c r="G382" s="99"/>
      <c r="H382" s="99"/>
      <c r="I382" s="99"/>
      <c r="J382" s="99"/>
      <c r="K382" s="99"/>
      <c r="L382" s="99"/>
      <c r="M382" s="100"/>
      <c r="N382" s="100"/>
      <c r="O382" s="99"/>
      <c r="P382" s="101"/>
      <c r="Q382" s="99"/>
      <c r="R382" s="100"/>
      <c r="S382" s="99"/>
      <c r="T382" s="99"/>
      <c r="U382" s="99"/>
    </row>
    <row r="383" ht="12.75" customHeight="1">
      <c r="A383" s="99"/>
      <c r="B383" s="99"/>
      <c r="C383" s="99"/>
      <c r="D383" s="99"/>
      <c r="E383" s="50"/>
      <c r="F383" s="99"/>
      <c r="G383" s="99"/>
      <c r="H383" s="99"/>
      <c r="I383" s="99"/>
      <c r="J383" s="99"/>
      <c r="K383" s="99"/>
      <c r="L383" s="99"/>
      <c r="M383" s="100"/>
      <c r="N383" s="100"/>
      <c r="O383" s="99"/>
      <c r="P383" s="101"/>
      <c r="Q383" s="99"/>
      <c r="R383" s="100"/>
      <c r="S383" s="99"/>
      <c r="T383" s="99"/>
      <c r="U383" s="99"/>
    </row>
    <row r="384" ht="12.75" customHeight="1">
      <c r="A384" s="99"/>
      <c r="B384" s="99"/>
      <c r="C384" s="99"/>
      <c r="D384" s="99"/>
      <c r="E384" s="50"/>
      <c r="F384" s="99"/>
      <c r="G384" s="99"/>
      <c r="H384" s="99"/>
      <c r="I384" s="99"/>
      <c r="J384" s="99"/>
      <c r="K384" s="99"/>
      <c r="L384" s="99"/>
      <c r="M384" s="100"/>
      <c r="N384" s="100"/>
      <c r="O384" s="99"/>
      <c r="P384" s="101"/>
      <c r="Q384" s="99"/>
      <c r="R384" s="100"/>
      <c r="S384" s="99"/>
      <c r="T384" s="99"/>
      <c r="U384" s="99"/>
    </row>
    <row r="385" ht="12.75" customHeight="1">
      <c r="A385" s="99"/>
      <c r="B385" s="99"/>
      <c r="C385" s="99"/>
      <c r="D385" s="99"/>
      <c r="E385" s="50"/>
      <c r="F385" s="99"/>
      <c r="G385" s="99"/>
      <c r="H385" s="99"/>
      <c r="I385" s="99"/>
      <c r="J385" s="99"/>
      <c r="K385" s="99"/>
      <c r="L385" s="99"/>
      <c r="M385" s="100"/>
      <c r="N385" s="100"/>
      <c r="O385" s="99"/>
      <c r="P385" s="101"/>
      <c r="Q385" s="99"/>
      <c r="R385" s="100"/>
      <c r="S385" s="99"/>
      <c r="T385" s="99"/>
      <c r="U385" s="99"/>
    </row>
    <row r="386" ht="12.75" customHeight="1">
      <c r="A386" s="99"/>
      <c r="B386" s="99"/>
      <c r="C386" s="99"/>
      <c r="D386" s="99"/>
      <c r="E386" s="50"/>
      <c r="F386" s="99"/>
      <c r="G386" s="99"/>
      <c r="H386" s="99"/>
      <c r="I386" s="99"/>
      <c r="J386" s="99"/>
      <c r="K386" s="99"/>
      <c r="L386" s="99"/>
      <c r="M386" s="100"/>
      <c r="N386" s="100"/>
      <c r="O386" s="99"/>
      <c r="P386" s="101"/>
      <c r="Q386" s="99"/>
      <c r="R386" s="100"/>
      <c r="S386" s="99"/>
      <c r="T386" s="99"/>
      <c r="U386" s="99"/>
    </row>
    <row r="387" ht="12.75" customHeight="1">
      <c r="A387" s="99"/>
      <c r="B387" s="99"/>
      <c r="C387" s="99"/>
      <c r="D387" s="99"/>
      <c r="E387" s="50"/>
      <c r="F387" s="99"/>
      <c r="G387" s="99"/>
      <c r="H387" s="99"/>
      <c r="I387" s="99"/>
      <c r="J387" s="99"/>
      <c r="K387" s="99"/>
      <c r="L387" s="99"/>
      <c r="M387" s="100"/>
      <c r="N387" s="100"/>
      <c r="O387" s="99"/>
      <c r="P387" s="101"/>
      <c r="Q387" s="99"/>
      <c r="R387" s="100"/>
      <c r="S387" s="99"/>
      <c r="T387" s="99"/>
      <c r="U387" s="99"/>
    </row>
    <row r="388" ht="12.75" customHeight="1">
      <c r="A388" s="99"/>
      <c r="B388" s="99"/>
      <c r="C388" s="99"/>
      <c r="D388" s="99"/>
      <c r="E388" s="50"/>
      <c r="F388" s="99"/>
      <c r="G388" s="99"/>
      <c r="H388" s="99"/>
      <c r="I388" s="99"/>
      <c r="J388" s="99"/>
      <c r="K388" s="99"/>
      <c r="L388" s="99"/>
      <c r="M388" s="100"/>
      <c r="N388" s="100"/>
      <c r="O388" s="99"/>
      <c r="P388" s="101"/>
      <c r="Q388" s="99"/>
      <c r="R388" s="100"/>
      <c r="S388" s="99"/>
      <c r="T388" s="99"/>
      <c r="U388" s="99"/>
    </row>
    <row r="389" ht="12.75" customHeight="1">
      <c r="A389" s="99"/>
      <c r="B389" s="99"/>
      <c r="C389" s="99"/>
      <c r="D389" s="99"/>
      <c r="E389" s="50"/>
      <c r="F389" s="99"/>
      <c r="G389" s="99"/>
      <c r="H389" s="99"/>
      <c r="I389" s="99"/>
      <c r="J389" s="99"/>
      <c r="K389" s="99"/>
      <c r="L389" s="99"/>
      <c r="M389" s="100"/>
      <c r="N389" s="100"/>
      <c r="O389" s="99"/>
      <c r="P389" s="101"/>
      <c r="Q389" s="99"/>
      <c r="R389" s="100"/>
      <c r="S389" s="99"/>
      <c r="T389" s="99"/>
      <c r="U389" s="99"/>
    </row>
    <row r="390" ht="12.75" customHeight="1">
      <c r="A390" s="99"/>
      <c r="B390" s="99"/>
      <c r="C390" s="99"/>
      <c r="D390" s="99"/>
      <c r="E390" s="50"/>
      <c r="F390" s="99"/>
      <c r="G390" s="99"/>
      <c r="H390" s="99"/>
      <c r="I390" s="99"/>
      <c r="J390" s="99"/>
      <c r="K390" s="99"/>
      <c r="L390" s="99"/>
      <c r="M390" s="100"/>
      <c r="N390" s="100"/>
      <c r="O390" s="99"/>
      <c r="P390" s="101"/>
      <c r="Q390" s="99"/>
      <c r="R390" s="100"/>
      <c r="S390" s="99"/>
      <c r="T390" s="99"/>
      <c r="U390" s="99"/>
    </row>
    <row r="391" ht="12.75" customHeight="1">
      <c r="A391" s="99"/>
      <c r="B391" s="99"/>
      <c r="C391" s="99"/>
      <c r="D391" s="99"/>
      <c r="E391" s="50"/>
      <c r="F391" s="99"/>
      <c r="G391" s="99"/>
      <c r="H391" s="99"/>
      <c r="I391" s="99"/>
      <c r="J391" s="99"/>
      <c r="K391" s="99"/>
      <c r="L391" s="99"/>
      <c r="M391" s="100"/>
      <c r="N391" s="100"/>
      <c r="O391" s="99"/>
      <c r="P391" s="101"/>
      <c r="Q391" s="99"/>
      <c r="R391" s="100"/>
      <c r="S391" s="99"/>
      <c r="T391" s="99"/>
      <c r="U391" s="99"/>
    </row>
    <row r="392" ht="12.75" customHeight="1">
      <c r="A392" s="99"/>
      <c r="B392" s="99"/>
      <c r="C392" s="99"/>
      <c r="D392" s="99"/>
      <c r="E392" s="50"/>
      <c r="F392" s="99"/>
      <c r="G392" s="99"/>
      <c r="H392" s="99"/>
      <c r="I392" s="99"/>
      <c r="J392" s="99"/>
      <c r="K392" s="99"/>
      <c r="L392" s="99"/>
      <c r="M392" s="100"/>
      <c r="N392" s="100"/>
      <c r="O392" s="99"/>
      <c r="P392" s="101"/>
      <c r="Q392" s="99"/>
      <c r="R392" s="100"/>
      <c r="S392" s="99"/>
      <c r="T392" s="99"/>
      <c r="U392" s="99"/>
    </row>
    <row r="393" ht="12.75" customHeight="1">
      <c r="A393" s="99"/>
      <c r="B393" s="99"/>
      <c r="C393" s="99"/>
      <c r="D393" s="99"/>
      <c r="E393" s="50"/>
      <c r="F393" s="99"/>
      <c r="G393" s="99"/>
      <c r="H393" s="99"/>
      <c r="I393" s="99"/>
      <c r="J393" s="99"/>
      <c r="K393" s="99"/>
      <c r="L393" s="99"/>
      <c r="M393" s="100"/>
      <c r="N393" s="100"/>
      <c r="O393" s="99"/>
      <c r="P393" s="101"/>
      <c r="Q393" s="99"/>
      <c r="R393" s="100"/>
      <c r="S393" s="99"/>
      <c r="T393" s="99"/>
      <c r="U393" s="99"/>
    </row>
    <row r="394" ht="12.75" customHeight="1">
      <c r="A394" s="99"/>
      <c r="B394" s="99"/>
      <c r="C394" s="99"/>
      <c r="D394" s="99"/>
      <c r="E394" s="50"/>
      <c r="F394" s="99"/>
      <c r="G394" s="99"/>
      <c r="H394" s="99"/>
      <c r="I394" s="99"/>
      <c r="J394" s="99"/>
      <c r="K394" s="99"/>
      <c r="L394" s="99"/>
      <c r="M394" s="100"/>
      <c r="N394" s="100"/>
      <c r="O394" s="99"/>
      <c r="P394" s="101"/>
      <c r="Q394" s="99"/>
      <c r="R394" s="100"/>
      <c r="S394" s="99"/>
      <c r="T394" s="99"/>
      <c r="U394" s="99"/>
    </row>
    <row r="395" ht="12.75" customHeight="1">
      <c r="A395" s="99"/>
      <c r="B395" s="99"/>
      <c r="C395" s="99"/>
      <c r="D395" s="99"/>
      <c r="E395" s="50"/>
      <c r="F395" s="99"/>
      <c r="G395" s="99"/>
      <c r="H395" s="99"/>
      <c r="I395" s="99"/>
      <c r="J395" s="99"/>
      <c r="K395" s="99"/>
      <c r="L395" s="99"/>
      <c r="M395" s="100"/>
      <c r="N395" s="100"/>
      <c r="O395" s="99"/>
      <c r="P395" s="101"/>
      <c r="Q395" s="99"/>
      <c r="R395" s="100"/>
      <c r="S395" s="99"/>
      <c r="T395" s="99"/>
      <c r="U395" s="99"/>
    </row>
    <row r="396" ht="12.75" customHeight="1">
      <c r="A396" s="99"/>
      <c r="B396" s="99"/>
      <c r="C396" s="99"/>
      <c r="D396" s="99"/>
      <c r="E396" s="50"/>
      <c r="F396" s="99"/>
      <c r="G396" s="99"/>
      <c r="H396" s="99"/>
      <c r="I396" s="99"/>
      <c r="J396" s="99"/>
      <c r="K396" s="99"/>
      <c r="L396" s="99"/>
      <c r="M396" s="100"/>
      <c r="N396" s="100"/>
      <c r="O396" s="99"/>
      <c r="P396" s="101"/>
      <c r="Q396" s="99"/>
      <c r="R396" s="100"/>
      <c r="S396" s="99"/>
      <c r="T396" s="99"/>
      <c r="U396" s="99"/>
    </row>
    <row r="397" ht="12.75" customHeight="1">
      <c r="A397" s="99"/>
      <c r="B397" s="99"/>
      <c r="C397" s="99"/>
      <c r="D397" s="99"/>
      <c r="E397" s="50"/>
      <c r="F397" s="99"/>
      <c r="G397" s="99"/>
      <c r="H397" s="99"/>
      <c r="I397" s="99"/>
      <c r="J397" s="99"/>
      <c r="K397" s="99"/>
      <c r="L397" s="99"/>
      <c r="M397" s="100"/>
      <c r="N397" s="100"/>
      <c r="O397" s="99"/>
      <c r="P397" s="101"/>
      <c r="Q397" s="99"/>
      <c r="R397" s="100"/>
      <c r="S397" s="99"/>
      <c r="T397" s="99"/>
      <c r="U397" s="99"/>
    </row>
    <row r="398" ht="12.75" customHeight="1">
      <c r="A398" s="99"/>
      <c r="B398" s="99"/>
      <c r="C398" s="99"/>
      <c r="D398" s="99"/>
      <c r="E398" s="50"/>
      <c r="F398" s="99"/>
      <c r="G398" s="99"/>
      <c r="H398" s="99"/>
      <c r="I398" s="99"/>
      <c r="J398" s="99"/>
      <c r="K398" s="99"/>
      <c r="L398" s="99"/>
      <c r="M398" s="100"/>
      <c r="N398" s="100"/>
      <c r="O398" s="99"/>
      <c r="P398" s="101"/>
      <c r="Q398" s="99"/>
      <c r="R398" s="100"/>
      <c r="S398" s="99"/>
      <c r="T398" s="99"/>
      <c r="U398" s="99"/>
    </row>
    <row r="399" ht="12.75" customHeight="1">
      <c r="A399" s="99"/>
      <c r="B399" s="99"/>
      <c r="C399" s="99"/>
      <c r="D399" s="99"/>
      <c r="E399" s="50"/>
      <c r="F399" s="99"/>
      <c r="G399" s="99"/>
      <c r="H399" s="99"/>
      <c r="I399" s="99"/>
      <c r="J399" s="99"/>
      <c r="K399" s="99"/>
      <c r="L399" s="99"/>
      <c r="M399" s="100"/>
      <c r="N399" s="100"/>
      <c r="O399" s="99"/>
      <c r="P399" s="101"/>
      <c r="Q399" s="99"/>
      <c r="R399" s="100"/>
      <c r="S399" s="99"/>
      <c r="T399" s="99"/>
      <c r="U399" s="99"/>
    </row>
    <row r="400" ht="12.75" customHeight="1">
      <c r="A400" s="99"/>
      <c r="B400" s="99"/>
      <c r="C400" s="99"/>
      <c r="D400" s="99"/>
      <c r="E400" s="50"/>
      <c r="F400" s="99"/>
      <c r="G400" s="99"/>
      <c r="H400" s="99"/>
      <c r="I400" s="99"/>
      <c r="J400" s="99"/>
      <c r="K400" s="99"/>
      <c r="L400" s="99"/>
      <c r="M400" s="100"/>
      <c r="N400" s="100"/>
      <c r="O400" s="99"/>
      <c r="P400" s="101"/>
      <c r="Q400" s="99"/>
      <c r="R400" s="100"/>
      <c r="S400" s="99"/>
      <c r="T400" s="99"/>
      <c r="U400" s="99"/>
    </row>
    <row r="401" ht="12.75" customHeight="1">
      <c r="A401" s="99"/>
      <c r="B401" s="99"/>
      <c r="C401" s="99"/>
      <c r="D401" s="99"/>
      <c r="E401" s="50"/>
      <c r="F401" s="99"/>
      <c r="G401" s="99"/>
      <c r="H401" s="99"/>
      <c r="I401" s="99"/>
      <c r="J401" s="99"/>
      <c r="K401" s="99"/>
      <c r="L401" s="99"/>
      <c r="M401" s="100"/>
      <c r="N401" s="100"/>
      <c r="O401" s="99"/>
      <c r="P401" s="101"/>
      <c r="Q401" s="99"/>
      <c r="R401" s="100"/>
      <c r="S401" s="99"/>
      <c r="T401" s="99"/>
      <c r="U401" s="99"/>
    </row>
    <row r="402" ht="12.75" customHeight="1">
      <c r="A402" s="99"/>
      <c r="B402" s="99"/>
      <c r="C402" s="99"/>
      <c r="D402" s="99"/>
      <c r="E402" s="50"/>
      <c r="F402" s="99"/>
      <c r="G402" s="99"/>
      <c r="H402" s="99"/>
      <c r="I402" s="99"/>
      <c r="J402" s="99"/>
      <c r="K402" s="99"/>
      <c r="L402" s="99"/>
      <c r="M402" s="100"/>
      <c r="N402" s="100"/>
      <c r="O402" s="99"/>
      <c r="P402" s="101"/>
      <c r="Q402" s="99"/>
      <c r="R402" s="100"/>
      <c r="S402" s="99"/>
      <c r="T402" s="99"/>
      <c r="U402" s="99"/>
    </row>
    <row r="403" ht="12.75" customHeight="1">
      <c r="A403" s="99"/>
      <c r="B403" s="99"/>
      <c r="C403" s="99"/>
      <c r="D403" s="99"/>
      <c r="E403" s="50"/>
      <c r="F403" s="99"/>
      <c r="G403" s="99"/>
      <c r="H403" s="99"/>
      <c r="I403" s="99"/>
      <c r="J403" s="99"/>
      <c r="K403" s="99"/>
      <c r="L403" s="99"/>
      <c r="M403" s="100"/>
      <c r="N403" s="100"/>
      <c r="O403" s="99"/>
      <c r="P403" s="101"/>
      <c r="Q403" s="99"/>
      <c r="R403" s="100"/>
      <c r="S403" s="99"/>
      <c r="T403" s="99"/>
      <c r="U403" s="99"/>
    </row>
    <row r="404" ht="12.75" customHeight="1">
      <c r="A404" s="99"/>
      <c r="B404" s="99"/>
      <c r="C404" s="99"/>
      <c r="D404" s="99"/>
      <c r="E404" s="50"/>
      <c r="F404" s="99"/>
      <c r="G404" s="99"/>
      <c r="H404" s="99"/>
      <c r="I404" s="99"/>
      <c r="J404" s="99"/>
      <c r="K404" s="99"/>
      <c r="L404" s="99"/>
      <c r="M404" s="100"/>
      <c r="N404" s="100"/>
      <c r="O404" s="99"/>
      <c r="P404" s="101"/>
      <c r="Q404" s="99"/>
      <c r="R404" s="100"/>
      <c r="S404" s="99"/>
      <c r="T404" s="99"/>
      <c r="U404" s="99"/>
    </row>
    <row r="405" ht="12.75" customHeight="1">
      <c r="A405" s="99"/>
      <c r="B405" s="99"/>
      <c r="C405" s="99"/>
      <c r="D405" s="99"/>
      <c r="E405" s="50"/>
      <c r="F405" s="99"/>
      <c r="G405" s="99"/>
      <c r="H405" s="99"/>
      <c r="I405" s="99"/>
      <c r="J405" s="99"/>
      <c r="K405" s="99"/>
      <c r="L405" s="99"/>
      <c r="M405" s="100"/>
      <c r="N405" s="100"/>
      <c r="O405" s="99"/>
      <c r="P405" s="101"/>
      <c r="Q405" s="99"/>
      <c r="R405" s="100"/>
      <c r="S405" s="99"/>
      <c r="T405" s="99"/>
      <c r="U405" s="99"/>
    </row>
    <row r="406" ht="12.75" customHeight="1">
      <c r="A406" s="99"/>
      <c r="B406" s="99"/>
      <c r="C406" s="99"/>
      <c r="D406" s="99"/>
      <c r="E406" s="50"/>
      <c r="F406" s="99"/>
      <c r="G406" s="99"/>
      <c r="H406" s="99"/>
      <c r="I406" s="99"/>
      <c r="J406" s="99"/>
      <c r="K406" s="99"/>
      <c r="L406" s="99"/>
      <c r="M406" s="100"/>
      <c r="N406" s="100"/>
      <c r="O406" s="99"/>
      <c r="P406" s="101"/>
      <c r="Q406" s="99"/>
      <c r="R406" s="100"/>
      <c r="S406" s="99"/>
      <c r="T406" s="99"/>
      <c r="U406" s="99"/>
    </row>
    <row r="407" ht="12.75" customHeight="1">
      <c r="A407" s="99"/>
      <c r="B407" s="99"/>
      <c r="C407" s="99"/>
      <c r="D407" s="99"/>
      <c r="E407" s="50"/>
      <c r="F407" s="99"/>
      <c r="G407" s="99"/>
      <c r="H407" s="99"/>
      <c r="I407" s="99"/>
      <c r="J407" s="99"/>
      <c r="K407" s="99"/>
      <c r="L407" s="99"/>
      <c r="M407" s="100"/>
      <c r="N407" s="100"/>
      <c r="O407" s="99"/>
      <c r="P407" s="101"/>
      <c r="Q407" s="99"/>
      <c r="R407" s="100"/>
      <c r="S407" s="99"/>
      <c r="T407" s="99"/>
      <c r="U407" s="99"/>
    </row>
    <row r="408" ht="12.75" customHeight="1">
      <c r="A408" s="99"/>
      <c r="B408" s="99"/>
      <c r="C408" s="99"/>
      <c r="D408" s="99"/>
      <c r="E408" s="50"/>
      <c r="F408" s="99"/>
      <c r="G408" s="99"/>
      <c r="H408" s="99"/>
      <c r="I408" s="99"/>
      <c r="J408" s="99"/>
      <c r="K408" s="99"/>
      <c r="L408" s="99"/>
      <c r="M408" s="100"/>
      <c r="N408" s="100"/>
      <c r="O408" s="99"/>
      <c r="P408" s="101"/>
      <c r="Q408" s="99"/>
      <c r="R408" s="100"/>
      <c r="S408" s="99"/>
      <c r="T408" s="99"/>
      <c r="U408" s="99"/>
    </row>
    <row r="409" ht="12.75" customHeight="1">
      <c r="A409" s="99"/>
      <c r="B409" s="99"/>
      <c r="C409" s="99"/>
      <c r="D409" s="99"/>
      <c r="E409" s="50"/>
      <c r="F409" s="99"/>
      <c r="G409" s="99"/>
      <c r="H409" s="99"/>
      <c r="I409" s="99"/>
      <c r="J409" s="99"/>
      <c r="K409" s="99"/>
      <c r="L409" s="99"/>
      <c r="M409" s="100"/>
      <c r="N409" s="100"/>
      <c r="O409" s="99"/>
      <c r="P409" s="101"/>
      <c r="Q409" s="99"/>
      <c r="R409" s="100"/>
      <c r="S409" s="99"/>
      <c r="T409" s="99"/>
      <c r="U409" s="99"/>
    </row>
    <row r="410" ht="12.75" customHeight="1">
      <c r="A410" s="99"/>
      <c r="B410" s="99"/>
      <c r="C410" s="99"/>
      <c r="D410" s="99"/>
      <c r="E410" s="50"/>
      <c r="F410" s="99"/>
      <c r="G410" s="99"/>
      <c r="H410" s="99"/>
      <c r="I410" s="99"/>
      <c r="J410" s="99"/>
      <c r="K410" s="99"/>
      <c r="L410" s="99"/>
      <c r="M410" s="100"/>
      <c r="N410" s="100"/>
      <c r="O410" s="99"/>
      <c r="P410" s="101"/>
      <c r="Q410" s="99"/>
      <c r="R410" s="100"/>
      <c r="S410" s="99"/>
      <c r="T410" s="99"/>
      <c r="U410" s="99"/>
    </row>
    <row r="411" ht="12.75" customHeight="1">
      <c r="A411" s="99"/>
      <c r="B411" s="99"/>
      <c r="C411" s="99"/>
      <c r="D411" s="99"/>
      <c r="E411" s="50"/>
      <c r="F411" s="99"/>
      <c r="G411" s="99"/>
      <c r="H411" s="99"/>
      <c r="I411" s="99"/>
      <c r="J411" s="99"/>
      <c r="K411" s="99"/>
      <c r="L411" s="99"/>
      <c r="M411" s="100"/>
      <c r="N411" s="100"/>
      <c r="O411" s="99"/>
      <c r="P411" s="101"/>
      <c r="Q411" s="99"/>
      <c r="R411" s="100"/>
      <c r="S411" s="99"/>
      <c r="T411" s="99"/>
      <c r="U411" s="99"/>
    </row>
    <row r="412" ht="12.75" customHeight="1">
      <c r="A412" s="99"/>
      <c r="B412" s="99"/>
      <c r="C412" s="99"/>
      <c r="D412" s="99"/>
      <c r="E412" s="50"/>
      <c r="F412" s="99"/>
      <c r="G412" s="99"/>
      <c r="H412" s="99"/>
      <c r="I412" s="99"/>
      <c r="J412" s="99"/>
      <c r="K412" s="99"/>
      <c r="L412" s="99"/>
      <c r="M412" s="100"/>
      <c r="N412" s="100"/>
      <c r="O412" s="99"/>
      <c r="P412" s="101"/>
      <c r="Q412" s="99"/>
      <c r="R412" s="100"/>
      <c r="S412" s="99"/>
      <c r="T412" s="99"/>
      <c r="U412" s="99"/>
    </row>
    <row r="413" ht="12.75" customHeight="1">
      <c r="A413" s="99"/>
      <c r="B413" s="99"/>
      <c r="C413" s="99"/>
      <c r="D413" s="99"/>
      <c r="E413" s="50"/>
      <c r="F413" s="99"/>
      <c r="G413" s="99"/>
      <c r="H413" s="99"/>
      <c r="I413" s="99"/>
      <c r="J413" s="99"/>
      <c r="K413" s="99"/>
      <c r="L413" s="99"/>
      <c r="M413" s="100"/>
      <c r="N413" s="100"/>
      <c r="O413" s="99"/>
      <c r="P413" s="101"/>
      <c r="Q413" s="99"/>
      <c r="R413" s="100"/>
      <c r="S413" s="99"/>
      <c r="T413" s="99"/>
      <c r="U413" s="99"/>
    </row>
    <row r="414" ht="12.75" customHeight="1">
      <c r="A414" s="99"/>
      <c r="B414" s="99"/>
      <c r="C414" s="99"/>
      <c r="D414" s="99"/>
      <c r="E414" s="50"/>
      <c r="F414" s="99"/>
      <c r="G414" s="99"/>
      <c r="H414" s="99"/>
      <c r="I414" s="99"/>
      <c r="J414" s="99"/>
      <c r="K414" s="99"/>
      <c r="L414" s="99"/>
      <c r="M414" s="100"/>
      <c r="N414" s="100"/>
      <c r="O414" s="99"/>
      <c r="P414" s="101"/>
      <c r="Q414" s="99"/>
      <c r="R414" s="100"/>
      <c r="S414" s="99"/>
      <c r="T414" s="99"/>
      <c r="U414" s="99"/>
    </row>
    <row r="415" ht="12.75" customHeight="1">
      <c r="A415" s="99"/>
      <c r="B415" s="99"/>
      <c r="C415" s="99"/>
      <c r="D415" s="99"/>
      <c r="E415" s="50"/>
      <c r="F415" s="99"/>
      <c r="G415" s="99"/>
      <c r="H415" s="99"/>
      <c r="I415" s="99"/>
      <c r="J415" s="99"/>
      <c r="K415" s="99"/>
      <c r="L415" s="99"/>
      <c r="M415" s="100"/>
      <c r="N415" s="100"/>
      <c r="O415" s="99"/>
      <c r="P415" s="101"/>
      <c r="Q415" s="99"/>
      <c r="R415" s="100"/>
      <c r="S415" s="99"/>
      <c r="T415" s="99"/>
      <c r="U415" s="99"/>
    </row>
    <row r="416" ht="12.75" customHeight="1">
      <c r="A416" s="99"/>
      <c r="B416" s="99"/>
      <c r="C416" s="99"/>
      <c r="D416" s="99"/>
      <c r="E416" s="50"/>
      <c r="F416" s="99"/>
      <c r="G416" s="99"/>
      <c r="H416" s="99"/>
      <c r="I416" s="99"/>
      <c r="J416" s="99"/>
      <c r="K416" s="99"/>
      <c r="L416" s="99"/>
      <c r="M416" s="100"/>
      <c r="N416" s="100"/>
      <c r="O416" s="99"/>
      <c r="P416" s="101"/>
      <c r="Q416" s="99"/>
      <c r="R416" s="100"/>
      <c r="S416" s="99"/>
      <c r="T416" s="99"/>
      <c r="U416" s="99"/>
    </row>
    <row r="417" ht="12.75" customHeight="1">
      <c r="A417" s="99"/>
      <c r="B417" s="99"/>
      <c r="C417" s="99"/>
      <c r="D417" s="99"/>
      <c r="E417" s="50"/>
      <c r="F417" s="99"/>
      <c r="G417" s="99"/>
      <c r="H417" s="99"/>
      <c r="I417" s="99"/>
      <c r="J417" s="99"/>
      <c r="K417" s="99"/>
      <c r="L417" s="99"/>
      <c r="M417" s="100"/>
      <c r="N417" s="100"/>
      <c r="O417" s="99"/>
      <c r="P417" s="101"/>
      <c r="Q417" s="99"/>
      <c r="R417" s="100"/>
      <c r="S417" s="99"/>
      <c r="T417" s="99"/>
      <c r="U417" s="99"/>
    </row>
    <row r="418" ht="12.75" customHeight="1">
      <c r="A418" s="99"/>
      <c r="B418" s="99"/>
      <c r="C418" s="99"/>
      <c r="D418" s="99"/>
      <c r="E418" s="50"/>
      <c r="F418" s="99"/>
      <c r="G418" s="99"/>
      <c r="H418" s="99"/>
      <c r="I418" s="99"/>
      <c r="J418" s="99"/>
      <c r="K418" s="99"/>
      <c r="L418" s="99"/>
      <c r="M418" s="100"/>
      <c r="N418" s="100"/>
      <c r="O418" s="99"/>
      <c r="P418" s="101"/>
      <c r="Q418" s="99"/>
      <c r="R418" s="100"/>
      <c r="S418" s="99"/>
      <c r="T418" s="99"/>
      <c r="U418" s="99"/>
    </row>
    <row r="419" ht="12.75" customHeight="1">
      <c r="A419" s="99"/>
      <c r="B419" s="99"/>
      <c r="C419" s="99"/>
      <c r="D419" s="99"/>
      <c r="E419" s="50"/>
      <c r="F419" s="99"/>
      <c r="G419" s="99"/>
      <c r="H419" s="99"/>
      <c r="I419" s="99"/>
      <c r="J419" s="99"/>
      <c r="K419" s="99"/>
      <c r="L419" s="99"/>
      <c r="M419" s="100"/>
      <c r="N419" s="100"/>
      <c r="O419" s="99"/>
      <c r="P419" s="101"/>
      <c r="Q419" s="99"/>
      <c r="R419" s="100"/>
      <c r="S419" s="99"/>
      <c r="T419" s="99"/>
      <c r="U419" s="99"/>
    </row>
    <row r="420" ht="12.75" customHeight="1">
      <c r="A420" s="99"/>
      <c r="B420" s="99"/>
      <c r="C420" s="99"/>
      <c r="D420" s="99"/>
      <c r="E420" s="50"/>
      <c r="F420" s="99"/>
      <c r="G420" s="99"/>
      <c r="H420" s="99"/>
      <c r="I420" s="99"/>
      <c r="J420" s="99"/>
      <c r="K420" s="99"/>
      <c r="L420" s="99"/>
      <c r="M420" s="100"/>
      <c r="N420" s="100"/>
      <c r="O420" s="99"/>
      <c r="P420" s="101"/>
      <c r="Q420" s="99"/>
      <c r="R420" s="100"/>
      <c r="S420" s="99"/>
      <c r="T420" s="99"/>
      <c r="U420" s="99"/>
    </row>
    <row r="421" ht="12.75" customHeight="1">
      <c r="A421" s="99"/>
      <c r="B421" s="99"/>
      <c r="C421" s="99"/>
      <c r="D421" s="99"/>
      <c r="E421" s="50"/>
      <c r="F421" s="99"/>
      <c r="G421" s="99"/>
      <c r="H421" s="99"/>
      <c r="I421" s="99"/>
      <c r="J421" s="99"/>
      <c r="K421" s="99"/>
      <c r="L421" s="99"/>
      <c r="M421" s="100"/>
      <c r="N421" s="100"/>
      <c r="O421" s="99"/>
      <c r="P421" s="101"/>
      <c r="Q421" s="99"/>
      <c r="R421" s="100"/>
      <c r="S421" s="99"/>
      <c r="T421" s="99"/>
      <c r="U421" s="99"/>
    </row>
    <row r="422" ht="12.75" customHeight="1">
      <c r="A422" s="99"/>
      <c r="B422" s="99"/>
      <c r="C422" s="99"/>
      <c r="D422" s="99"/>
      <c r="E422" s="50"/>
      <c r="F422" s="99"/>
      <c r="G422" s="99"/>
      <c r="H422" s="99"/>
      <c r="I422" s="99"/>
      <c r="J422" s="99"/>
      <c r="K422" s="99"/>
      <c r="L422" s="99"/>
      <c r="M422" s="100"/>
      <c r="N422" s="100"/>
      <c r="O422" s="99"/>
      <c r="P422" s="101"/>
      <c r="Q422" s="99"/>
      <c r="R422" s="100"/>
      <c r="S422" s="99"/>
      <c r="T422" s="99"/>
      <c r="U422" s="99"/>
    </row>
    <row r="423" ht="12.75" customHeight="1">
      <c r="A423" s="99"/>
      <c r="B423" s="99"/>
      <c r="C423" s="99"/>
      <c r="D423" s="99"/>
      <c r="E423" s="50"/>
      <c r="F423" s="99"/>
      <c r="G423" s="99"/>
      <c r="H423" s="99"/>
      <c r="I423" s="99"/>
      <c r="J423" s="99"/>
      <c r="K423" s="99"/>
      <c r="L423" s="99"/>
      <c r="M423" s="100"/>
      <c r="N423" s="100"/>
      <c r="O423" s="99"/>
      <c r="P423" s="101"/>
      <c r="Q423" s="99"/>
      <c r="R423" s="100"/>
      <c r="S423" s="99"/>
      <c r="T423" s="99"/>
      <c r="U423" s="99"/>
    </row>
    <row r="424" ht="12.75" customHeight="1">
      <c r="A424" s="99"/>
      <c r="B424" s="99"/>
      <c r="C424" s="99"/>
      <c r="D424" s="99"/>
      <c r="E424" s="50"/>
      <c r="F424" s="99"/>
      <c r="G424" s="99"/>
      <c r="H424" s="99"/>
      <c r="I424" s="99"/>
      <c r="J424" s="99"/>
      <c r="K424" s="99"/>
      <c r="L424" s="99"/>
      <c r="M424" s="100"/>
      <c r="N424" s="100"/>
      <c r="O424" s="99"/>
      <c r="P424" s="101"/>
      <c r="Q424" s="99"/>
      <c r="R424" s="100"/>
      <c r="S424" s="99"/>
      <c r="T424" s="99"/>
      <c r="U424" s="99"/>
    </row>
    <row r="425" ht="12.75" customHeight="1">
      <c r="A425" s="99"/>
      <c r="B425" s="99"/>
      <c r="C425" s="99"/>
      <c r="D425" s="99"/>
      <c r="E425" s="50"/>
      <c r="F425" s="99"/>
      <c r="G425" s="99"/>
      <c r="H425" s="99"/>
      <c r="I425" s="99"/>
      <c r="J425" s="99"/>
      <c r="K425" s="99"/>
      <c r="L425" s="99"/>
      <c r="M425" s="100"/>
      <c r="N425" s="100"/>
      <c r="O425" s="99"/>
      <c r="P425" s="101"/>
      <c r="Q425" s="99"/>
      <c r="R425" s="100"/>
      <c r="S425" s="99"/>
      <c r="T425" s="99"/>
      <c r="U425" s="99"/>
    </row>
    <row r="426" ht="12.75" customHeight="1">
      <c r="A426" s="99"/>
      <c r="B426" s="99"/>
      <c r="C426" s="99"/>
      <c r="D426" s="99"/>
      <c r="E426" s="50"/>
      <c r="F426" s="99"/>
      <c r="G426" s="99"/>
      <c r="H426" s="99"/>
      <c r="I426" s="99"/>
      <c r="J426" s="99"/>
      <c r="K426" s="99"/>
      <c r="L426" s="99"/>
      <c r="M426" s="100"/>
      <c r="N426" s="100"/>
      <c r="O426" s="99"/>
      <c r="P426" s="101"/>
      <c r="Q426" s="99"/>
      <c r="R426" s="100"/>
      <c r="S426" s="99"/>
      <c r="T426" s="99"/>
      <c r="U426" s="99"/>
    </row>
    <row r="427" ht="12.75" customHeight="1">
      <c r="A427" s="99"/>
      <c r="B427" s="99"/>
      <c r="C427" s="99"/>
      <c r="D427" s="99"/>
      <c r="E427" s="50"/>
      <c r="F427" s="99"/>
      <c r="G427" s="99"/>
      <c r="H427" s="99"/>
      <c r="I427" s="99"/>
      <c r="J427" s="99"/>
      <c r="K427" s="99"/>
      <c r="L427" s="99"/>
      <c r="M427" s="100"/>
      <c r="N427" s="100"/>
      <c r="O427" s="99"/>
      <c r="P427" s="101"/>
      <c r="Q427" s="99"/>
      <c r="R427" s="100"/>
      <c r="S427" s="99"/>
      <c r="T427" s="99"/>
      <c r="U427" s="99"/>
    </row>
    <row r="428" ht="12.75" customHeight="1">
      <c r="A428" s="99"/>
      <c r="B428" s="99"/>
      <c r="C428" s="99"/>
      <c r="D428" s="99"/>
      <c r="E428" s="50"/>
      <c r="F428" s="99"/>
      <c r="G428" s="99"/>
      <c r="H428" s="99"/>
      <c r="I428" s="99"/>
      <c r="J428" s="99"/>
      <c r="K428" s="99"/>
      <c r="L428" s="99"/>
      <c r="M428" s="100"/>
      <c r="N428" s="100"/>
      <c r="O428" s="99"/>
      <c r="P428" s="101"/>
      <c r="Q428" s="99"/>
      <c r="R428" s="100"/>
      <c r="S428" s="99"/>
      <c r="T428" s="99"/>
      <c r="U428" s="99"/>
    </row>
    <row r="429" ht="12.75" customHeight="1">
      <c r="A429" s="99"/>
      <c r="B429" s="99"/>
      <c r="C429" s="99"/>
      <c r="D429" s="99"/>
      <c r="E429" s="50"/>
      <c r="F429" s="99"/>
      <c r="G429" s="99"/>
      <c r="H429" s="99"/>
      <c r="I429" s="99"/>
      <c r="J429" s="99"/>
      <c r="K429" s="99"/>
      <c r="L429" s="99"/>
      <c r="M429" s="100"/>
      <c r="N429" s="100"/>
      <c r="O429" s="99"/>
      <c r="P429" s="101"/>
      <c r="Q429" s="99"/>
      <c r="R429" s="100"/>
      <c r="S429" s="99"/>
      <c r="T429" s="99"/>
      <c r="U429" s="99"/>
    </row>
    <row r="430" ht="12.75" customHeight="1">
      <c r="A430" s="99"/>
      <c r="B430" s="99"/>
      <c r="C430" s="99"/>
      <c r="D430" s="99"/>
      <c r="E430" s="50"/>
      <c r="F430" s="99"/>
      <c r="G430" s="99"/>
      <c r="H430" s="99"/>
      <c r="I430" s="99"/>
      <c r="J430" s="99"/>
      <c r="K430" s="99"/>
      <c r="L430" s="99"/>
      <c r="M430" s="100"/>
      <c r="N430" s="100"/>
      <c r="O430" s="99"/>
      <c r="P430" s="101"/>
      <c r="Q430" s="99"/>
      <c r="R430" s="100"/>
      <c r="S430" s="99"/>
      <c r="T430" s="99"/>
      <c r="U430" s="99"/>
    </row>
    <row r="431" ht="12.75" customHeight="1">
      <c r="A431" s="99"/>
      <c r="B431" s="99"/>
      <c r="C431" s="99"/>
      <c r="D431" s="99"/>
      <c r="E431" s="50"/>
      <c r="F431" s="99"/>
      <c r="G431" s="99"/>
      <c r="H431" s="99"/>
      <c r="I431" s="99"/>
      <c r="J431" s="99"/>
      <c r="K431" s="99"/>
      <c r="L431" s="99"/>
      <c r="M431" s="100"/>
      <c r="N431" s="100"/>
      <c r="O431" s="99"/>
      <c r="P431" s="101"/>
      <c r="Q431" s="99"/>
      <c r="R431" s="100"/>
      <c r="S431" s="99"/>
      <c r="T431" s="99"/>
      <c r="U431" s="99"/>
    </row>
    <row r="432" ht="12.75" customHeight="1">
      <c r="A432" s="99"/>
      <c r="B432" s="99"/>
      <c r="C432" s="99"/>
      <c r="D432" s="99"/>
      <c r="E432" s="50"/>
      <c r="F432" s="99"/>
      <c r="G432" s="99"/>
      <c r="H432" s="99"/>
      <c r="I432" s="99"/>
      <c r="J432" s="99"/>
      <c r="K432" s="99"/>
      <c r="L432" s="99"/>
      <c r="M432" s="100"/>
      <c r="N432" s="100"/>
      <c r="O432" s="99"/>
      <c r="P432" s="101"/>
      <c r="Q432" s="99"/>
      <c r="R432" s="100"/>
      <c r="S432" s="99"/>
      <c r="T432" s="99"/>
      <c r="U432" s="99"/>
    </row>
    <row r="433" ht="12.75" customHeight="1">
      <c r="A433" s="99"/>
      <c r="B433" s="99"/>
      <c r="C433" s="99"/>
      <c r="D433" s="99"/>
      <c r="E433" s="50"/>
      <c r="F433" s="99"/>
      <c r="G433" s="99"/>
      <c r="H433" s="99"/>
      <c r="I433" s="99"/>
      <c r="J433" s="99"/>
      <c r="K433" s="99"/>
      <c r="L433" s="99"/>
      <c r="M433" s="100"/>
      <c r="N433" s="100"/>
      <c r="O433" s="99"/>
      <c r="P433" s="101"/>
      <c r="Q433" s="99"/>
      <c r="R433" s="100"/>
      <c r="S433" s="99"/>
      <c r="T433" s="99"/>
      <c r="U433" s="99"/>
    </row>
    <row r="434" ht="12.75" customHeight="1">
      <c r="A434" s="99"/>
      <c r="B434" s="99"/>
      <c r="C434" s="99"/>
      <c r="D434" s="99"/>
      <c r="E434" s="50"/>
      <c r="F434" s="99"/>
      <c r="G434" s="99"/>
      <c r="H434" s="99"/>
      <c r="I434" s="99"/>
      <c r="J434" s="99"/>
      <c r="K434" s="99"/>
      <c r="L434" s="99"/>
      <c r="M434" s="100"/>
      <c r="N434" s="100"/>
      <c r="O434" s="99"/>
      <c r="P434" s="101"/>
      <c r="Q434" s="99"/>
      <c r="R434" s="100"/>
      <c r="S434" s="99"/>
      <c r="T434" s="99"/>
      <c r="U434" s="99"/>
    </row>
    <row r="435" ht="12.75" customHeight="1">
      <c r="A435" s="99"/>
      <c r="B435" s="99"/>
      <c r="C435" s="99"/>
      <c r="D435" s="99"/>
      <c r="E435" s="50"/>
      <c r="F435" s="99"/>
      <c r="G435" s="99"/>
      <c r="H435" s="99"/>
      <c r="I435" s="99"/>
      <c r="J435" s="99"/>
      <c r="K435" s="99"/>
      <c r="L435" s="99"/>
      <c r="M435" s="100"/>
      <c r="N435" s="100"/>
      <c r="O435" s="99"/>
      <c r="P435" s="101"/>
      <c r="Q435" s="99"/>
      <c r="R435" s="100"/>
      <c r="S435" s="99"/>
      <c r="T435" s="99"/>
      <c r="U435" s="99"/>
    </row>
    <row r="436" ht="12.75" customHeight="1">
      <c r="A436" s="99"/>
      <c r="B436" s="99"/>
      <c r="C436" s="99"/>
      <c r="D436" s="99"/>
      <c r="E436" s="50"/>
      <c r="F436" s="99"/>
      <c r="G436" s="99"/>
      <c r="H436" s="99"/>
      <c r="I436" s="99"/>
      <c r="J436" s="99"/>
      <c r="K436" s="99"/>
      <c r="L436" s="99"/>
      <c r="M436" s="100"/>
      <c r="N436" s="100"/>
      <c r="O436" s="99"/>
      <c r="P436" s="101"/>
      <c r="Q436" s="99"/>
      <c r="R436" s="100"/>
      <c r="S436" s="99"/>
      <c r="T436" s="99"/>
      <c r="U436" s="99"/>
    </row>
    <row r="437" ht="12.75" customHeight="1">
      <c r="A437" s="99"/>
      <c r="B437" s="99"/>
      <c r="C437" s="99"/>
      <c r="D437" s="99"/>
      <c r="E437" s="50"/>
      <c r="F437" s="99"/>
      <c r="G437" s="99"/>
      <c r="H437" s="99"/>
      <c r="I437" s="99"/>
      <c r="J437" s="99"/>
      <c r="K437" s="99"/>
      <c r="L437" s="99"/>
      <c r="M437" s="100"/>
      <c r="N437" s="100"/>
      <c r="O437" s="99"/>
      <c r="P437" s="101"/>
      <c r="Q437" s="99"/>
      <c r="R437" s="100"/>
      <c r="S437" s="99"/>
      <c r="T437" s="99"/>
      <c r="U437" s="99"/>
    </row>
    <row r="438" ht="12.75" customHeight="1">
      <c r="A438" s="99"/>
      <c r="B438" s="99"/>
      <c r="C438" s="99"/>
      <c r="D438" s="99"/>
      <c r="E438" s="50"/>
      <c r="F438" s="99"/>
      <c r="G438" s="99"/>
      <c r="H438" s="99"/>
      <c r="I438" s="99"/>
      <c r="J438" s="99"/>
      <c r="K438" s="99"/>
      <c r="L438" s="99"/>
      <c r="M438" s="100"/>
      <c r="N438" s="100"/>
      <c r="O438" s="99"/>
      <c r="P438" s="101"/>
      <c r="Q438" s="99"/>
      <c r="R438" s="100"/>
      <c r="S438" s="99"/>
      <c r="T438" s="99"/>
      <c r="U438" s="99"/>
    </row>
    <row r="439" ht="12.75" customHeight="1">
      <c r="A439" s="99"/>
      <c r="B439" s="99"/>
      <c r="C439" s="99"/>
      <c r="D439" s="99"/>
      <c r="E439" s="50"/>
      <c r="F439" s="99"/>
      <c r="G439" s="99"/>
      <c r="H439" s="99"/>
      <c r="I439" s="99"/>
      <c r="J439" s="99"/>
      <c r="K439" s="99"/>
      <c r="L439" s="99"/>
      <c r="M439" s="100"/>
      <c r="N439" s="100"/>
      <c r="O439" s="99"/>
      <c r="P439" s="101"/>
      <c r="Q439" s="99"/>
      <c r="R439" s="100"/>
      <c r="S439" s="99"/>
      <c r="T439" s="99"/>
      <c r="U439" s="99"/>
    </row>
    <row r="440" ht="12.75" customHeight="1">
      <c r="A440" s="99"/>
      <c r="B440" s="99"/>
      <c r="C440" s="99"/>
      <c r="D440" s="99"/>
      <c r="E440" s="50"/>
      <c r="F440" s="99"/>
      <c r="G440" s="99"/>
      <c r="H440" s="99"/>
      <c r="I440" s="99"/>
      <c r="J440" s="99"/>
      <c r="K440" s="99"/>
      <c r="L440" s="99"/>
      <c r="M440" s="100"/>
      <c r="N440" s="100"/>
      <c r="O440" s="99"/>
      <c r="P440" s="101"/>
      <c r="Q440" s="99"/>
      <c r="R440" s="100"/>
      <c r="S440" s="99"/>
      <c r="T440" s="99"/>
      <c r="U440" s="99"/>
    </row>
    <row r="441" ht="12.75" customHeight="1">
      <c r="A441" s="99"/>
      <c r="B441" s="99"/>
      <c r="C441" s="99"/>
      <c r="D441" s="99"/>
      <c r="E441" s="50"/>
      <c r="F441" s="99"/>
      <c r="G441" s="99"/>
      <c r="H441" s="99"/>
      <c r="I441" s="99"/>
      <c r="J441" s="99"/>
      <c r="K441" s="99"/>
      <c r="L441" s="99"/>
      <c r="M441" s="100"/>
      <c r="N441" s="100"/>
      <c r="O441" s="99"/>
      <c r="P441" s="101"/>
      <c r="Q441" s="99"/>
      <c r="R441" s="100"/>
      <c r="S441" s="99"/>
      <c r="T441" s="99"/>
      <c r="U441" s="99"/>
    </row>
    <row r="442" ht="12.75" customHeight="1">
      <c r="A442" s="99"/>
      <c r="B442" s="99"/>
      <c r="C442" s="99"/>
      <c r="D442" s="99"/>
      <c r="E442" s="50"/>
      <c r="F442" s="99"/>
      <c r="G442" s="99"/>
      <c r="H442" s="99"/>
      <c r="I442" s="99"/>
      <c r="J442" s="99"/>
      <c r="K442" s="99"/>
      <c r="L442" s="99"/>
      <c r="M442" s="100"/>
      <c r="N442" s="100"/>
      <c r="O442" s="99"/>
      <c r="P442" s="101"/>
      <c r="Q442" s="99"/>
      <c r="R442" s="100"/>
      <c r="S442" s="99"/>
      <c r="T442" s="99"/>
      <c r="U442" s="99"/>
    </row>
    <row r="443" ht="12.75" customHeight="1">
      <c r="A443" s="99"/>
      <c r="B443" s="99"/>
      <c r="C443" s="99"/>
      <c r="D443" s="99"/>
      <c r="E443" s="50"/>
      <c r="F443" s="99"/>
      <c r="G443" s="99"/>
      <c r="H443" s="99"/>
      <c r="I443" s="99"/>
      <c r="J443" s="99"/>
      <c r="K443" s="99"/>
      <c r="L443" s="99"/>
      <c r="M443" s="100"/>
      <c r="N443" s="100"/>
      <c r="O443" s="99"/>
      <c r="P443" s="101"/>
      <c r="Q443" s="99"/>
      <c r="R443" s="100"/>
      <c r="S443" s="99"/>
      <c r="T443" s="99"/>
      <c r="U443" s="99"/>
    </row>
    <row r="444" ht="12.75" customHeight="1">
      <c r="A444" s="99"/>
      <c r="B444" s="99"/>
      <c r="C444" s="99"/>
      <c r="D444" s="99"/>
      <c r="E444" s="50"/>
      <c r="F444" s="99"/>
      <c r="G444" s="99"/>
      <c r="H444" s="99"/>
      <c r="I444" s="99"/>
      <c r="J444" s="99"/>
      <c r="K444" s="99"/>
      <c r="L444" s="99"/>
      <c r="M444" s="100"/>
      <c r="N444" s="100"/>
      <c r="O444" s="99"/>
      <c r="P444" s="101"/>
      <c r="Q444" s="99"/>
      <c r="R444" s="100"/>
      <c r="S444" s="99"/>
      <c r="T444" s="99"/>
      <c r="U444" s="99"/>
    </row>
    <row r="445" ht="12.75" customHeight="1">
      <c r="A445" s="99"/>
      <c r="B445" s="99"/>
      <c r="C445" s="99"/>
      <c r="D445" s="99"/>
      <c r="E445" s="50"/>
      <c r="F445" s="99"/>
      <c r="G445" s="99"/>
      <c r="H445" s="99"/>
      <c r="I445" s="99"/>
      <c r="J445" s="99"/>
      <c r="K445" s="99"/>
      <c r="L445" s="99"/>
      <c r="M445" s="100"/>
      <c r="N445" s="100"/>
      <c r="O445" s="99"/>
      <c r="P445" s="101"/>
      <c r="Q445" s="99"/>
      <c r="R445" s="100"/>
      <c r="S445" s="99"/>
      <c r="T445" s="99"/>
      <c r="U445" s="99"/>
    </row>
    <row r="446" ht="12.75" customHeight="1">
      <c r="A446" s="99"/>
      <c r="B446" s="99"/>
      <c r="C446" s="99"/>
      <c r="D446" s="99"/>
      <c r="E446" s="50"/>
      <c r="F446" s="99"/>
      <c r="G446" s="99"/>
      <c r="H446" s="99"/>
      <c r="I446" s="99"/>
      <c r="J446" s="99"/>
      <c r="K446" s="99"/>
      <c r="L446" s="99"/>
      <c r="M446" s="100"/>
      <c r="N446" s="100"/>
      <c r="O446" s="99"/>
      <c r="P446" s="101"/>
      <c r="Q446" s="99"/>
      <c r="R446" s="100"/>
      <c r="S446" s="99"/>
      <c r="T446" s="99"/>
      <c r="U446" s="99"/>
    </row>
    <row r="447" ht="12.75" customHeight="1">
      <c r="A447" s="99"/>
      <c r="B447" s="99"/>
      <c r="C447" s="99"/>
      <c r="D447" s="99"/>
      <c r="E447" s="50"/>
      <c r="F447" s="99"/>
      <c r="G447" s="99"/>
      <c r="H447" s="99"/>
      <c r="I447" s="99"/>
      <c r="J447" s="99"/>
      <c r="K447" s="99"/>
      <c r="L447" s="99"/>
      <c r="M447" s="100"/>
      <c r="N447" s="100"/>
      <c r="O447" s="99"/>
      <c r="P447" s="101"/>
      <c r="Q447" s="99"/>
      <c r="R447" s="100"/>
      <c r="S447" s="99"/>
      <c r="T447" s="99"/>
      <c r="U447" s="99"/>
    </row>
    <row r="448" ht="12.75" customHeight="1">
      <c r="A448" s="99"/>
      <c r="B448" s="99"/>
      <c r="C448" s="99"/>
      <c r="D448" s="99"/>
      <c r="E448" s="50"/>
      <c r="F448" s="99"/>
      <c r="G448" s="99"/>
      <c r="H448" s="99"/>
      <c r="I448" s="99"/>
      <c r="J448" s="99"/>
      <c r="K448" s="99"/>
      <c r="L448" s="99"/>
      <c r="M448" s="100"/>
      <c r="N448" s="100"/>
      <c r="O448" s="99"/>
      <c r="P448" s="101"/>
      <c r="Q448" s="99"/>
      <c r="R448" s="100"/>
      <c r="S448" s="99"/>
      <c r="T448" s="99"/>
      <c r="U448" s="99"/>
    </row>
    <row r="449" ht="12.75" customHeight="1">
      <c r="A449" s="99"/>
      <c r="B449" s="99"/>
      <c r="C449" s="99"/>
      <c r="D449" s="99"/>
      <c r="E449" s="50"/>
      <c r="F449" s="99"/>
      <c r="G449" s="99"/>
      <c r="H449" s="99"/>
      <c r="I449" s="99"/>
      <c r="J449" s="99"/>
      <c r="K449" s="99"/>
      <c r="L449" s="99"/>
      <c r="M449" s="100"/>
      <c r="N449" s="100"/>
      <c r="O449" s="99"/>
      <c r="P449" s="101"/>
      <c r="Q449" s="99"/>
      <c r="R449" s="100"/>
      <c r="S449" s="99"/>
      <c r="T449" s="99"/>
      <c r="U449" s="99"/>
    </row>
    <row r="450" ht="12.75" customHeight="1">
      <c r="A450" s="99"/>
      <c r="B450" s="99"/>
      <c r="C450" s="99"/>
      <c r="D450" s="99"/>
      <c r="E450" s="50"/>
      <c r="F450" s="99"/>
      <c r="G450" s="99"/>
      <c r="H450" s="99"/>
      <c r="I450" s="99"/>
      <c r="J450" s="99"/>
      <c r="K450" s="99"/>
      <c r="L450" s="99"/>
      <c r="M450" s="100"/>
      <c r="N450" s="100"/>
      <c r="O450" s="99"/>
      <c r="P450" s="101"/>
      <c r="Q450" s="99"/>
      <c r="R450" s="100"/>
      <c r="S450" s="99"/>
      <c r="T450" s="99"/>
      <c r="U450" s="99"/>
    </row>
    <row r="451" ht="12.75" customHeight="1">
      <c r="A451" s="99"/>
      <c r="B451" s="99"/>
      <c r="C451" s="99"/>
      <c r="D451" s="99"/>
      <c r="E451" s="50"/>
      <c r="F451" s="99"/>
      <c r="G451" s="99"/>
      <c r="H451" s="99"/>
      <c r="I451" s="99"/>
      <c r="J451" s="99"/>
      <c r="K451" s="99"/>
      <c r="L451" s="99"/>
      <c r="M451" s="100"/>
      <c r="N451" s="100"/>
      <c r="O451" s="99"/>
      <c r="P451" s="101"/>
      <c r="Q451" s="99"/>
      <c r="R451" s="100"/>
      <c r="S451" s="99"/>
      <c r="T451" s="99"/>
      <c r="U451" s="99"/>
    </row>
    <row r="452" ht="12.75" customHeight="1">
      <c r="A452" s="99"/>
      <c r="B452" s="99"/>
      <c r="C452" s="99"/>
      <c r="D452" s="99"/>
      <c r="E452" s="50"/>
      <c r="F452" s="99"/>
      <c r="G452" s="99"/>
      <c r="H452" s="99"/>
      <c r="I452" s="99"/>
      <c r="J452" s="99"/>
      <c r="K452" s="99"/>
      <c r="L452" s="99"/>
      <c r="M452" s="100"/>
      <c r="N452" s="100"/>
      <c r="O452" s="99"/>
      <c r="P452" s="101"/>
      <c r="Q452" s="99"/>
      <c r="R452" s="100"/>
      <c r="S452" s="99"/>
      <c r="T452" s="99"/>
      <c r="U452" s="99"/>
    </row>
    <row r="453" ht="12.75" customHeight="1">
      <c r="A453" s="99"/>
      <c r="B453" s="99"/>
      <c r="C453" s="99"/>
      <c r="D453" s="99"/>
      <c r="E453" s="50"/>
      <c r="F453" s="99"/>
      <c r="G453" s="99"/>
      <c r="H453" s="99"/>
      <c r="I453" s="99"/>
      <c r="J453" s="99"/>
      <c r="K453" s="99"/>
      <c r="L453" s="99"/>
      <c r="M453" s="100"/>
      <c r="N453" s="100"/>
      <c r="O453" s="99"/>
      <c r="P453" s="101"/>
      <c r="Q453" s="99"/>
      <c r="R453" s="100"/>
      <c r="S453" s="99"/>
      <c r="T453" s="99"/>
      <c r="U453" s="99"/>
    </row>
    <row r="454" ht="12.75" customHeight="1">
      <c r="A454" s="99"/>
      <c r="B454" s="99"/>
      <c r="C454" s="99"/>
      <c r="D454" s="99"/>
      <c r="E454" s="50"/>
      <c r="F454" s="99"/>
      <c r="G454" s="99"/>
      <c r="H454" s="99"/>
      <c r="I454" s="99"/>
      <c r="J454" s="99"/>
      <c r="K454" s="99"/>
      <c r="L454" s="99"/>
      <c r="M454" s="100"/>
      <c r="N454" s="100"/>
      <c r="O454" s="99"/>
      <c r="P454" s="101"/>
      <c r="Q454" s="99"/>
      <c r="R454" s="100"/>
      <c r="S454" s="99"/>
      <c r="T454" s="99"/>
      <c r="U454" s="99"/>
    </row>
    <row r="455" ht="12.75" customHeight="1">
      <c r="A455" s="99"/>
      <c r="B455" s="99"/>
      <c r="C455" s="99"/>
      <c r="D455" s="99"/>
      <c r="E455" s="50"/>
      <c r="F455" s="99"/>
      <c r="G455" s="99"/>
      <c r="H455" s="99"/>
      <c r="I455" s="99"/>
      <c r="J455" s="99"/>
      <c r="K455" s="99"/>
      <c r="L455" s="99"/>
      <c r="M455" s="100"/>
      <c r="N455" s="100"/>
      <c r="O455" s="99"/>
      <c r="P455" s="101"/>
      <c r="Q455" s="99"/>
      <c r="R455" s="100"/>
      <c r="S455" s="99"/>
      <c r="T455" s="99"/>
      <c r="U455" s="99"/>
    </row>
    <row r="456" ht="12.75" customHeight="1">
      <c r="A456" s="99"/>
      <c r="B456" s="99"/>
      <c r="C456" s="99"/>
      <c r="D456" s="99"/>
      <c r="E456" s="50"/>
      <c r="F456" s="99"/>
      <c r="G456" s="99"/>
      <c r="H456" s="99"/>
      <c r="I456" s="99"/>
      <c r="J456" s="99"/>
      <c r="K456" s="99"/>
      <c r="L456" s="99"/>
      <c r="M456" s="100"/>
      <c r="N456" s="100"/>
      <c r="O456" s="99"/>
      <c r="P456" s="101"/>
      <c r="Q456" s="99"/>
      <c r="R456" s="100"/>
      <c r="S456" s="99"/>
      <c r="T456" s="99"/>
      <c r="U456" s="99"/>
    </row>
    <row r="457" ht="12.75" customHeight="1">
      <c r="A457" s="99"/>
      <c r="B457" s="99"/>
      <c r="C457" s="99"/>
      <c r="D457" s="99"/>
      <c r="E457" s="50"/>
      <c r="F457" s="99"/>
      <c r="G457" s="99"/>
      <c r="H457" s="99"/>
      <c r="I457" s="99"/>
      <c r="J457" s="99"/>
      <c r="K457" s="99"/>
      <c r="L457" s="99"/>
      <c r="M457" s="100"/>
      <c r="N457" s="100"/>
      <c r="O457" s="99"/>
      <c r="P457" s="101"/>
      <c r="Q457" s="99"/>
      <c r="R457" s="100"/>
      <c r="S457" s="99"/>
      <c r="T457" s="99"/>
      <c r="U457" s="99"/>
    </row>
    <row r="458" ht="12.75" customHeight="1">
      <c r="A458" s="99"/>
      <c r="B458" s="99"/>
      <c r="C458" s="99"/>
      <c r="D458" s="99"/>
      <c r="E458" s="50"/>
      <c r="F458" s="99"/>
      <c r="G458" s="99"/>
      <c r="H458" s="99"/>
      <c r="I458" s="99"/>
      <c r="J458" s="99"/>
      <c r="K458" s="99"/>
      <c r="L458" s="99"/>
      <c r="M458" s="100"/>
      <c r="N458" s="100"/>
      <c r="O458" s="99"/>
      <c r="P458" s="101"/>
      <c r="Q458" s="99"/>
      <c r="R458" s="100"/>
      <c r="S458" s="99"/>
      <c r="T458" s="99"/>
      <c r="U458" s="99"/>
    </row>
    <row r="459" ht="12.75" customHeight="1">
      <c r="A459" s="99"/>
      <c r="B459" s="99"/>
      <c r="C459" s="99"/>
      <c r="D459" s="99"/>
      <c r="E459" s="50"/>
      <c r="F459" s="99"/>
      <c r="G459" s="99"/>
      <c r="H459" s="99"/>
      <c r="I459" s="99"/>
      <c r="J459" s="99"/>
      <c r="K459" s="99"/>
      <c r="L459" s="99"/>
      <c r="M459" s="100"/>
      <c r="N459" s="100"/>
      <c r="O459" s="99"/>
      <c r="P459" s="101"/>
      <c r="Q459" s="99"/>
      <c r="R459" s="100"/>
      <c r="S459" s="99"/>
      <c r="T459" s="99"/>
      <c r="U459" s="99"/>
    </row>
    <row r="460" ht="12.75" customHeight="1">
      <c r="A460" s="99"/>
      <c r="B460" s="99"/>
      <c r="C460" s="99"/>
      <c r="D460" s="99"/>
      <c r="E460" s="50"/>
      <c r="F460" s="99"/>
      <c r="G460" s="99"/>
      <c r="H460" s="99"/>
      <c r="I460" s="99"/>
      <c r="J460" s="99"/>
      <c r="K460" s="99"/>
      <c r="L460" s="99"/>
      <c r="M460" s="100"/>
      <c r="N460" s="100"/>
      <c r="O460" s="99"/>
      <c r="P460" s="101"/>
      <c r="Q460" s="99"/>
      <c r="R460" s="100"/>
      <c r="S460" s="99"/>
      <c r="T460" s="99"/>
      <c r="U460" s="99"/>
    </row>
    <row r="461" ht="12.75" customHeight="1">
      <c r="A461" s="99"/>
      <c r="B461" s="99"/>
      <c r="C461" s="99"/>
      <c r="D461" s="99"/>
      <c r="E461" s="50"/>
      <c r="F461" s="99"/>
      <c r="G461" s="99"/>
      <c r="H461" s="99"/>
      <c r="I461" s="99"/>
      <c r="J461" s="99"/>
      <c r="K461" s="99"/>
      <c r="L461" s="99"/>
      <c r="M461" s="100"/>
      <c r="N461" s="100"/>
      <c r="O461" s="99"/>
      <c r="P461" s="101"/>
      <c r="Q461" s="99"/>
      <c r="R461" s="100"/>
      <c r="S461" s="99"/>
      <c r="T461" s="99"/>
      <c r="U461" s="99"/>
    </row>
    <row r="462" ht="12.75" customHeight="1">
      <c r="A462" s="99"/>
      <c r="B462" s="99"/>
      <c r="C462" s="99"/>
      <c r="D462" s="99"/>
      <c r="E462" s="50"/>
      <c r="F462" s="99"/>
      <c r="G462" s="99"/>
      <c r="H462" s="99"/>
      <c r="I462" s="99"/>
      <c r="J462" s="99"/>
      <c r="K462" s="99"/>
      <c r="L462" s="99"/>
      <c r="M462" s="100"/>
      <c r="N462" s="100"/>
      <c r="O462" s="99"/>
      <c r="P462" s="101"/>
      <c r="Q462" s="99"/>
      <c r="R462" s="100"/>
      <c r="S462" s="99"/>
      <c r="T462" s="99"/>
      <c r="U462" s="99"/>
    </row>
    <row r="463" ht="12.75" customHeight="1">
      <c r="A463" s="99"/>
      <c r="B463" s="99"/>
      <c r="C463" s="99"/>
      <c r="D463" s="99"/>
      <c r="E463" s="50"/>
      <c r="F463" s="99"/>
      <c r="G463" s="99"/>
      <c r="H463" s="99"/>
      <c r="I463" s="99"/>
      <c r="J463" s="99"/>
      <c r="K463" s="99"/>
      <c r="L463" s="99"/>
      <c r="M463" s="100"/>
      <c r="N463" s="100"/>
      <c r="O463" s="99"/>
      <c r="P463" s="101"/>
      <c r="Q463" s="99"/>
      <c r="R463" s="100"/>
      <c r="S463" s="99"/>
      <c r="T463" s="99"/>
      <c r="U463" s="99"/>
    </row>
    <row r="464" ht="12.75" customHeight="1">
      <c r="A464" s="99"/>
      <c r="B464" s="99"/>
      <c r="C464" s="99"/>
      <c r="D464" s="99"/>
      <c r="E464" s="50"/>
      <c r="F464" s="99"/>
      <c r="G464" s="99"/>
      <c r="H464" s="99"/>
      <c r="I464" s="99"/>
      <c r="J464" s="99"/>
      <c r="K464" s="99"/>
      <c r="L464" s="99"/>
      <c r="M464" s="100"/>
      <c r="N464" s="100"/>
      <c r="O464" s="99"/>
      <c r="P464" s="101"/>
      <c r="Q464" s="99"/>
      <c r="R464" s="100"/>
      <c r="S464" s="99"/>
      <c r="T464" s="99"/>
      <c r="U464" s="99"/>
    </row>
    <row r="465" ht="12.75" customHeight="1">
      <c r="A465" s="99"/>
      <c r="B465" s="99"/>
      <c r="C465" s="99"/>
      <c r="D465" s="99"/>
      <c r="E465" s="50"/>
      <c r="F465" s="99"/>
      <c r="G465" s="99"/>
      <c r="H465" s="99"/>
      <c r="I465" s="99"/>
      <c r="J465" s="99"/>
      <c r="K465" s="99"/>
      <c r="L465" s="99"/>
      <c r="M465" s="100"/>
      <c r="N465" s="100"/>
      <c r="O465" s="99"/>
      <c r="P465" s="101"/>
      <c r="Q465" s="99"/>
      <c r="R465" s="100"/>
      <c r="S465" s="99"/>
      <c r="T465" s="99"/>
      <c r="U465" s="99"/>
    </row>
    <row r="466" ht="12.75" customHeight="1">
      <c r="A466" s="99"/>
      <c r="B466" s="99"/>
      <c r="C466" s="99"/>
      <c r="D466" s="99"/>
      <c r="E466" s="50"/>
      <c r="F466" s="99"/>
      <c r="G466" s="99"/>
      <c r="H466" s="99"/>
      <c r="I466" s="99"/>
      <c r="J466" s="99"/>
      <c r="K466" s="99"/>
      <c r="L466" s="99"/>
      <c r="M466" s="100"/>
      <c r="N466" s="100"/>
      <c r="O466" s="99"/>
      <c r="P466" s="101"/>
      <c r="Q466" s="99"/>
      <c r="R466" s="100"/>
      <c r="S466" s="99"/>
      <c r="T466" s="99"/>
      <c r="U466" s="99"/>
    </row>
    <row r="467" ht="12.75" customHeight="1">
      <c r="A467" s="99"/>
      <c r="B467" s="99"/>
      <c r="C467" s="99"/>
      <c r="D467" s="99"/>
      <c r="E467" s="50"/>
      <c r="F467" s="99"/>
      <c r="G467" s="99"/>
      <c r="H467" s="99"/>
      <c r="I467" s="99"/>
      <c r="J467" s="99"/>
      <c r="K467" s="99"/>
      <c r="L467" s="99"/>
      <c r="M467" s="100"/>
      <c r="N467" s="100"/>
      <c r="O467" s="99"/>
      <c r="P467" s="101"/>
      <c r="Q467" s="99"/>
      <c r="R467" s="100"/>
      <c r="S467" s="99"/>
      <c r="T467" s="99"/>
      <c r="U467" s="99"/>
    </row>
    <row r="468" ht="12.75" customHeight="1">
      <c r="A468" s="99"/>
      <c r="B468" s="99"/>
      <c r="C468" s="99"/>
      <c r="D468" s="99"/>
      <c r="E468" s="50"/>
      <c r="F468" s="99"/>
      <c r="G468" s="99"/>
      <c r="H468" s="99"/>
      <c r="I468" s="99"/>
      <c r="J468" s="99"/>
      <c r="K468" s="99"/>
      <c r="L468" s="99"/>
      <c r="M468" s="100"/>
      <c r="N468" s="100"/>
      <c r="O468" s="99"/>
      <c r="P468" s="101"/>
      <c r="Q468" s="99"/>
      <c r="R468" s="100"/>
      <c r="S468" s="99"/>
      <c r="T468" s="99"/>
      <c r="U468" s="99"/>
    </row>
    <row r="469" ht="12.75" customHeight="1">
      <c r="A469" s="99"/>
      <c r="B469" s="99"/>
      <c r="C469" s="99"/>
      <c r="D469" s="99"/>
      <c r="E469" s="50"/>
      <c r="F469" s="99"/>
      <c r="G469" s="99"/>
      <c r="H469" s="99"/>
      <c r="I469" s="99"/>
      <c r="J469" s="99"/>
      <c r="K469" s="99"/>
      <c r="L469" s="99"/>
      <c r="M469" s="100"/>
      <c r="N469" s="100"/>
      <c r="O469" s="99"/>
      <c r="P469" s="101"/>
      <c r="Q469" s="99"/>
      <c r="R469" s="100"/>
      <c r="S469" s="99"/>
      <c r="T469" s="99"/>
      <c r="U469" s="99"/>
    </row>
    <row r="470" ht="12.75" customHeight="1">
      <c r="A470" s="99"/>
      <c r="B470" s="99"/>
      <c r="C470" s="99"/>
      <c r="D470" s="99"/>
      <c r="E470" s="50"/>
      <c r="F470" s="99"/>
      <c r="G470" s="99"/>
      <c r="H470" s="99"/>
      <c r="I470" s="99"/>
      <c r="J470" s="99"/>
      <c r="K470" s="99"/>
      <c r="L470" s="99"/>
      <c r="M470" s="100"/>
      <c r="N470" s="100"/>
      <c r="O470" s="99"/>
      <c r="P470" s="101"/>
      <c r="Q470" s="99"/>
      <c r="R470" s="100"/>
      <c r="S470" s="99"/>
      <c r="T470" s="99"/>
      <c r="U470" s="99"/>
    </row>
    <row r="471" ht="12.75" customHeight="1">
      <c r="A471" s="99"/>
      <c r="B471" s="99"/>
      <c r="C471" s="99"/>
      <c r="D471" s="99"/>
      <c r="E471" s="50"/>
      <c r="F471" s="99"/>
      <c r="G471" s="99"/>
      <c r="H471" s="99"/>
      <c r="I471" s="99"/>
      <c r="J471" s="99"/>
      <c r="K471" s="99"/>
      <c r="L471" s="99"/>
      <c r="M471" s="100"/>
      <c r="N471" s="100"/>
      <c r="O471" s="99"/>
      <c r="P471" s="101"/>
      <c r="Q471" s="99"/>
      <c r="R471" s="100"/>
      <c r="S471" s="99"/>
      <c r="T471" s="99"/>
      <c r="U471" s="99"/>
    </row>
    <row r="472" ht="12.75" customHeight="1">
      <c r="A472" s="99"/>
      <c r="B472" s="99"/>
      <c r="C472" s="99"/>
      <c r="D472" s="99"/>
      <c r="E472" s="50"/>
      <c r="F472" s="99"/>
      <c r="G472" s="99"/>
      <c r="H472" s="99"/>
      <c r="I472" s="99"/>
      <c r="J472" s="99"/>
      <c r="K472" s="99"/>
      <c r="L472" s="99"/>
      <c r="M472" s="100"/>
      <c r="N472" s="100"/>
      <c r="O472" s="99"/>
      <c r="P472" s="101"/>
      <c r="Q472" s="99"/>
      <c r="R472" s="100"/>
      <c r="S472" s="99"/>
      <c r="T472" s="99"/>
      <c r="U472" s="99"/>
    </row>
    <row r="473" ht="12.75" customHeight="1">
      <c r="A473" s="99"/>
      <c r="B473" s="99"/>
      <c r="C473" s="99"/>
      <c r="D473" s="99"/>
      <c r="E473" s="50"/>
      <c r="F473" s="99"/>
      <c r="G473" s="99"/>
      <c r="H473" s="99"/>
      <c r="I473" s="99"/>
      <c r="J473" s="99"/>
      <c r="K473" s="99"/>
      <c r="L473" s="99"/>
      <c r="M473" s="100"/>
      <c r="N473" s="100"/>
      <c r="O473" s="99"/>
      <c r="P473" s="101"/>
      <c r="Q473" s="99"/>
      <c r="R473" s="100"/>
      <c r="S473" s="99"/>
      <c r="T473" s="99"/>
      <c r="U473" s="99"/>
    </row>
    <row r="474" ht="12.75" customHeight="1">
      <c r="A474" s="99"/>
      <c r="B474" s="99"/>
      <c r="C474" s="99"/>
      <c r="D474" s="99"/>
      <c r="E474" s="50"/>
      <c r="F474" s="99"/>
      <c r="G474" s="99"/>
      <c r="H474" s="99"/>
      <c r="I474" s="99"/>
      <c r="J474" s="99"/>
      <c r="K474" s="99"/>
      <c r="L474" s="99"/>
      <c r="M474" s="100"/>
      <c r="N474" s="100"/>
      <c r="O474" s="99"/>
      <c r="P474" s="101"/>
      <c r="Q474" s="99"/>
      <c r="R474" s="100"/>
      <c r="S474" s="99"/>
      <c r="T474" s="99"/>
      <c r="U474" s="99"/>
    </row>
    <row r="475" ht="12.75" customHeight="1">
      <c r="A475" s="99"/>
      <c r="B475" s="99"/>
      <c r="C475" s="99"/>
      <c r="D475" s="99"/>
      <c r="E475" s="50"/>
      <c r="F475" s="99"/>
      <c r="G475" s="99"/>
      <c r="H475" s="99"/>
      <c r="I475" s="99"/>
      <c r="J475" s="99"/>
      <c r="K475" s="99"/>
      <c r="L475" s="99"/>
      <c r="M475" s="100"/>
      <c r="N475" s="100"/>
      <c r="O475" s="99"/>
      <c r="P475" s="101"/>
      <c r="Q475" s="99"/>
      <c r="R475" s="100"/>
      <c r="S475" s="99"/>
      <c r="T475" s="99"/>
      <c r="U475" s="99"/>
    </row>
    <row r="476" ht="12.75" customHeight="1">
      <c r="A476" s="99"/>
      <c r="B476" s="99"/>
      <c r="C476" s="99"/>
      <c r="D476" s="99"/>
      <c r="E476" s="50"/>
      <c r="F476" s="99"/>
      <c r="G476" s="99"/>
      <c r="H476" s="99"/>
      <c r="I476" s="99"/>
      <c r="J476" s="99"/>
      <c r="K476" s="99"/>
      <c r="L476" s="99"/>
      <c r="M476" s="100"/>
      <c r="N476" s="100"/>
      <c r="O476" s="99"/>
      <c r="P476" s="101"/>
      <c r="Q476" s="99"/>
      <c r="R476" s="100"/>
      <c r="S476" s="99"/>
      <c r="T476" s="99"/>
      <c r="U476" s="99"/>
    </row>
    <row r="477" ht="12.75" customHeight="1">
      <c r="A477" s="99"/>
      <c r="B477" s="99"/>
      <c r="C477" s="99"/>
      <c r="D477" s="99"/>
      <c r="E477" s="50"/>
      <c r="F477" s="99"/>
      <c r="G477" s="99"/>
      <c r="H477" s="99"/>
      <c r="I477" s="99"/>
      <c r="J477" s="99"/>
      <c r="K477" s="99"/>
      <c r="L477" s="99"/>
      <c r="M477" s="100"/>
      <c r="N477" s="100"/>
      <c r="O477" s="99"/>
      <c r="P477" s="101"/>
      <c r="Q477" s="99"/>
      <c r="R477" s="100"/>
      <c r="S477" s="99"/>
      <c r="T477" s="99"/>
      <c r="U477" s="99"/>
    </row>
    <row r="478" ht="12.75" customHeight="1">
      <c r="A478" s="99"/>
      <c r="B478" s="99"/>
      <c r="C478" s="99"/>
      <c r="D478" s="99"/>
      <c r="E478" s="50"/>
      <c r="F478" s="99"/>
      <c r="G478" s="99"/>
      <c r="H478" s="99"/>
      <c r="I478" s="99"/>
      <c r="J478" s="99"/>
      <c r="K478" s="99"/>
      <c r="L478" s="99"/>
      <c r="M478" s="100"/>
      <c r="N478" s="100"/>
      <c r="O478" s="99"/>
      <c r="P478" s="101"/>
      <c r="Q478" s="99"/>
      <c r="R478" s="100"/>
      <c r="S478" s="99"/>
      <c r="T478" s="99"/>
      <c r="U478" s="99"/>
    </row>
    <row r="479" ht="12.75" customHeight="1">
      <c r="A479" s="99"/>
      <c r="B479" s="99"/>
      <c r="C479" s="99"/>
      <c r="D479" s="99"/>
      <c r="E479" s="50"/>
      <c r="F479" s="99"/>
      <c r="G479" s="99"/>
      <c r="H479" s="99"/>
      <c r="I479" s="99"/>
      <c r="J479" s="99"/>
      <c r="K479" s="99"/>
      <c r="L479" s="99"/>
      <c r="M479" s="100"/>
      <c r="N479" s="100"/>
      <c r="O479" s="99"/>
      <c r="P479" s="101"/>
      <c r="Q479" s="99"/>
      <c r="R479" s="100"/>
      <c r="S479" s="99"/>
      <c r="T479" s="99"/>
      <c r="U479" s="99"/>
    </row>
    <row r="480" ht="12.75" customHeight="1">
      <c r="A480" s="99"/>
      <c r="B480" s="99"/>
      <c r="C480" s="99"/>
      <c r="D480" s="99"/>
      <c r="E480" s="50"/>
      <c r="F480" s="99"/>
      <c r="G480" s="99"/>
      <c r="H480" s="99"/>
      <c r="I480" s="99"/>
      <c r="J480" s="99"/>
      <c r="K480" s="99"/>
      <c r="L480" s="99"/>
      <c r="M480" s="100"/>
      <c r="N480" s="100"/>
      <c r="O480" s="99"/>
      <c r="P480" s="101"/>
      <c r="Q480" s="99"/>
      <c r="R480" s="100"/>
      <c r="S480" s="99"/>
      <c r="T480" s="99"/>
      <c r="U480" s="99"/>
    </row>
    <row r="481" ht="12.75" customHeight="1">
      <c r="A481" s="99"/>
      <c r="B481" s="99"/>
      <c r="C481" s="99"/>
      <c r="D481" s="99"/>
      <c r="E481" s="50"/>
      <c r="F481" s="99"/>
      <c r="G481" s="99"/>
      <c r="H481" s="99"/>
      <c r="I481" s="99"/>
      <c r="J481" s="99"/>
      <c r="K481" s="99"/>
      <c r="L481" s="99"/>
      <c r="M481" s="100"/>
      <c r="N481" s="100"/>
      <c r="O481" s="99"/>
      <c r="P481" s="101"/>
      <c r="Q481" s="99"/>
      <c r="R481" s="100"/>
      <c r="S481" s="99"/>
      <c r="T481" s="99"/>
      <c r="U481" s="99"/>
    </row>
    <row r="482" ht="12.75" customHeight="1">
      <c r="A482" s="99"/>
      <c r="B482" s="99"/>
      <c r="C482" s="99"/>
      <c r="D482" s="99"/>
      <c r="E482" s="50"/>
      <c r="F482" s="99"/>
      <c r="G482" s="99"/>
      <c r="H482" s="99"/>
      <c r="I482" s="99"/>
      <c r="J482" s="99"/>
      <c r="K482" s="99"/>
      <c r="L482" s="99"/>
      <c r="M482" s="100"/>
      <c r="N482" s="100"/>
      <c r="O482" s="99"/>
      <c r="P482" s="101"/>
      <c r="Q482" s="99"/>
      <c r="R482" s="100"/>
      <c r="S482" s="99"/>
      <c r="T482" s="99"/>
      <c r="U482" s="99"/>
    </row>
    <row r="483" ht="12.75" customHeight="1">
      <c r="A483" s="99"/>
      <c r="B483" s="99"/>
      <c r="C483" s="99"/>
      <c r="D483" s="99"/>
      <c r="E483" s="50"/>
      <c r="F483" s="99"/>
      <c r="G483" s="99"/>
      <c r="H483" s="99"/>
      <c r="I483" s="99"/>
      <c r="J483" s="99"/>
      <c r="K483" s="99"/>
      <c r="L483" s="99"/>
      <c r="M483" s="100"/>
      <c r="N483" s="100"/>
      <c r="O483" s="99"/>
      <c r="P483" s="101"/>
      <c r="Q483" s="99"/>
      <c r="R483" s="100"/>
      <c r="S483" s="99"/>
      <c r="T483" s="99"/>
      <c r="U483" s="99"/>
    </row>
    <row r="484" ht="12.75" customHeight="1">
      <c r="A484" s="99"/>
      <c r="B484" s="99"/>
      <c r="C484" s="99"/>
      <c r="D484" s="99"/>
      <c r="E484" s="50"/>
      <c r="F484" s="99"/>
      <c r="G484" s="99"/>
      <c r="H484" s="99"/>
      <c r="I484" s="99"/>
      <c r="J484" s="99"/>
      <c r="K484" s="99"/>
      <c r="L484" s="99"/>
      <c r="M484" s="100"/>
      <c r="N484" s="100"/>
      <c r="O484" s="99"/>
      <c r="P484" s="101"/>
      <c r="Q484" s="99"/>
      <c r="R484" s="100"/>
      <c r="S484" s="99"/>
      <c r="T484" s="99"/>
      <c r="U484" s="99"/>
    </row>
    <row r="485" ht="12.75" customHeight="1">
      <c r="A485" s="99"/>
      <c r="B485" s="99"/>
      <c r="C485" s="99"/>
      <c r="D485" s="99"/>
      <c r="E485" s="50"/>
      <c r="F485" s="99"/>
      <c r="G485" s="99"/>
      <c r="H485" s="99"/>
      <c r="I485" s="99"/>
      <c r="J485" s="99"/>
      <c r="K485" s="99"/>
      <c r="L485" s="99"/>
      <c r="M485" s="100"/>
      <c r="N485" s="100"/>
      <c r="O485" s="99"/>
      <c r="P485" s="101"/>
      <c r="Q485" s="99"/>
      <c r="R485" s="100"/>
      <c r="S485" s="99"/>
      <c r="T485" s="99"/>
      <c r="U485" s="99"/>
    </row>
    <row r="486" ht="12.75" customHeight="1">
      <c r="A486" s="99"/>
      <c r="B486" s="99"/>
      <c r="C486" s="99"/>
      <c r="D486" s="99"/>
      <c r="E486" s="50"/>
      <c r="F486" s="99"/>
      <c r="G486" s="99"/>
      <c r="H486" s="99"/>
      <c r="I486" s="99"/>
      <c r="J486" s="99"/>
      <c r="K486" s="99"/>
      <c r="L486" s="99"/>
      <c r="M486" s="100"/>
      <c r="N486" s="100"/>
      <c r="O486" s="99"/>
      <c r="P486" s="101"/>
      <c r="Q486" s="99"/>
      <c r="R486" s="100"/>
      <c r="S486" s="99"/>
      <c r="T486" s="99"/>
      <c r="U486" s="99"/>
    </row>
    <row r="487" ht="12.75" customHeight="1">
      <c r="A487" s="99"/>
      <c r="B487" s="99"/>
      <c r="C487" s="99"/>
      <c r="D487" s="99"/>
      <c r="E487" s="50"/>
      <c r="F487" s="99"/>
      <c r="G487" s="99"/>
      <c r="H487" s="99"/>
      <c r="I487" s="99"/>
      <c r="J487" s="99"/>
      <c r="K487" s="99"/>
      <c r="L487" s="99"/>
      <c r="M487" s="100"/>
      <c r="N487" s="100"/>
      <c r="O487" s="99"/>
      <c r="P487" s="101"/>
      <c r="Q487" s="99"/>
      <c r="R487" s="100"/>
      <c r="S487" s="99"/>
      <c r="T487" s="99"/>
      <c r="U487" s="99"/>
    </row>
    <row r="488" ht="12.75" customHeight="1">
      <c r="A488" s="99"/>
      <c r="B488" s="99"/>
      <c r="C488" s="99"/>
      <c r="D488" s="99"/>
      <c r="E488" s="50"/>
      <c r="F488" s="99"/>
      <c r="G488" s="99"/>
      <c r="H488" s="99"/>
      <c r="I488" s="99"/>
      <c r="J488" s="99"/>
      <c r="K488" s="99"/>
      <c r="L488" s="99"/>
      <c r="M488" s="100"/>
      <c r="N488" s="100"/>
      <c r="O488" s="99"/>
      <c r="P488" s="101"/>
      <c r="Q488" s="99"/>
      <c r="R488" s="100"/>
      <c r="S488" s="99"/>
      <c r="T488" s="99"/>
      <c r="U488" s="99"/>
    </row>
    <row r="489" ht="12.75" customHeight="1">
      <c r="A489" s="99"/>
      <c r="B489" s="99"/>
      <c r="C489" s="99"/>
      <c r="D489" s="99"/>
      <c r="E489" s="50"/>
      <c r="F489" s="99"/>
      <c r="G489" s="99"/>
      <c r="H489" s="99"/>
      <c r="I489" s="99"/>
      <c r="J489" s="99"/>
      <c r="K489" s="99"/>
      <c r="L489" s="99"/>
      <c r="M489" s="100"/>
      <c r="N489" s="100"/>
      <c r="O489" s="99"/>
      <c r="P489" s="101"/>
      <c r="Q489" s="99"/>
      <c r="R489" s="100"/>
      <c r="S489" s="99"/>
      <c r="T489" s="99"/>
      <c r="U489" s="99"/>
    </row>
    <row r="490" ht="12.75" customHeight="1">
      <c r="A490" s="99"/>
      <c r="B490" s="99"/>
      <c r="C490" s="99"/>
      <c r="D490" s="99"/>
      <c r="E490" s="50"/>
      <c r="F490" s="99"/>
      <c r="G490" s="99"/>
      <c r="H490" s="99"/>
      <c r="I490" s="99"/>
      <c r="J490" s="99"/>
      <c r="K490" s="99"/>
      <c r="L490" s="99"/>
      <c r="M490" s="100"/>
      <c r="N490" s="100"/>
      <c r="O490" s="99"/>
      <c r="P490" s="101"/>
      <c r="Q490" s="99"/>
      <c r="R490" s="100"/>
      <c r="S490" s="99"/>
      <c r="T490" s="99"/>
      <c r="U490" s="99"/>
    </row>
    <row r="491" ht="12.75" customHeight="1">
      <c r="A491" s="99"/>
      <c r="B491" s="99"/>
      <c r="C491" s="99"/>
      <c r="D491" s="99"/>
      <c r="E491" s="50"/>
      <c r="F491" s="99"/>
      <c r="G491" s="99"/>
      <c r="H491" s="99"/>
      <c r="I491" s="99"/>
      <c r="J491" s="99"/>
      <c r="K491" s="99"/>
      <c r="L491" s="99"/>
      <c r="M491" s="100"/>
      <c r="N491" s="100"/>
      <c r="O491" s="99"/>
      <c r="P491" s="101"/>
      <c r="Q491" s="99"/>
      <c r="R491" s="100"/>
      <c r="S491" s="99"/>
      <c r="T491" s="99"/>
      <c r="U491" s="99"/>
    </row>
    <row r="492" ht="12.75" customHeight="1">
      <c r="A492" s="99"/>
      <c r="B492" s="99"/>
      <c r="C492" s="99"/>
      <c r="D492" s="99"/>
      <c r="E492" s="50"/>
      <c r="F492" s="99"/>
      <c r="G492" s="99"/>
      <c r="H492" s="99"/>
      <c r="I492" s="99"/>
      <c r="J492" s="99"/>
      <c r="K492" s="99"/>
      <c r="L492" s="99"/>
      <c r="M492" s="100"/>
      <c r="N492" s="100"/>
      <c r="O492" s="99"/>
      <c r="P492" s="101"/>
      <c r="Q492" s="99"/>
      <c r="R492" s="100"/>
      <c r="S492" s="99"/>
      <c r="T492" s="99"/>
      <c r="U492" s="99"/>
    </row>
    <row r="493" ht="12.75" customHeight="1">
      <c r="A493" s="99"/>
      <c r="B493" s="99"/>
      <c r="C493" s="99"/>
      <c r="D493" s="99"/>
      <c r="E493" s="50"/>
      <c r="F493" s="99"/>
      <c r="G493" s="99"/>
      <c r="H493" s="99"/>
      <c r="I493" s="99"/>
      <c r="J493" s="99"/>
      <c r="K493" s="99"/>
      <c r="L493" s="99"/>
      <c r="M493" s="100"/>
      <c r="N493" s="100"/>
      <c r="O493" s="99"/>
      <c r="P493" s="101"/>
      <c r="Q493" s="99"/>
      <c r="R493" s="100"/>
      <c r="S493" s="99"/>
      <c r="T493" s="99"/>
      <c r="U493" s="99"/>
    </row>
    <row r="494" ht="12.75" customHeight="1">
      <c r="A494" s="99"/>
      <c r="B494" s="99"/>
      <c r="C494" s="99"/>
      <c r="D494" s="99"/>
      <c r="E494" s="50"/>
      <c r="F494" s="99"/>
      <c r="G494" s="99"/>
      <c r="H494" s="99"/>
      <c r="I494" s="99"/>
      <c r="J494" s="99"/>
      <c r="K494" s="99"/>
      <c r="L494" s="99"/>
      <c r="M494" s="100"/>
      <c r="N494" s="100"/>
      <c r="O494" s="99"/>
      <c r="P494" s="101"/>
      <c r="Q494" s="99"/>
      <c r="R494" s="100"/>
      <c r="S494" s="99"/>
      <c r="T494" s="99"/>
      <c r="U494" s="99"/>
    </row>
    <row r="495" ht="12.75" customHeight="1">
      <c r="A495" s="99"/>
      <c r="B495" s="99"/>
      <c r="C495" s="99"/>
      <c r="D495" s="99"/>
      <c r="E495" s="50"/>
      <c r="F495" s="99"/>
      <c r="G495" s="99"/>
      <c r="H495" s="99"/>
      <c r="I495" s="99"/>
      <c r="J495" s="99"/>
      <c r="K495" s="99"/>
      <c r="L495" s="99"/>
      <c r="M495" s="100"/>
      <c r="N495" s="100"/>
      <c r="O495" s="99"/>
      <c r="P495" s="101"/>
      <c r="Q495" s="99"/>
      <c r="R495" s="100"/>
      <c r="S495" s="99"/>
      <c r="T495" s="99"/>
      <c r="U495" s="99"/>
    </row>
    <row r="496" ht="12.75" customHeight="1">
      <c r="A496" s="99"/>
      <c r="B496" s="99"/>
      <c r="C496" s="99"/>
      <c r="D496" s="99"/>
      <c r="E496" s="50"/>
      <c r="F496" s="99"/>
      <c r="G496" s="99"/>
      <c r="H496" s="99"/>
      <c r="I496" s="99"/>
      <c r="J496" s="99"/>
      <c r="K496" s="99"/>
      <c r="L496" s="99"/>
      <c r="M496" s="100"/>
      <c r="N496" s="100"/>
      <c r="O496" s="99"/>
      <c r="P496" s="101"/>
      <c r="Q496" s="99"/>
      <c r="R496" s="100"/>
      <c r="S496" s="99"/>
      <c r="T496" s="99"/>
      <c r="U496" s="99"/>
    </row>
    <row r="497" ht="12.75" customHeight="1">
      <c r="A497" s="99"/>
      <c r="B497" s="99"/>
      <c r="C497" s="99"/>
      <c r="D497" s="99"/>
      <c r="E497" s="50"/>
      <c r="F497" s="99"/>
      <c r="G497" s="99"/>
      <c r="H497" s="99"/>
      <c r="I497" s="99"/>
      <c r="J497" s="99"/>
      <c r="K497" s="99"/>
      <c r="L497" s="99"/>
      <c r="M497" s="100"/>
      <c r="N497" s="100"/>
      <c r="O497" s="99"/>
      <c r="P497" s="101"/>
      <c r="Q497" s="99"/>
      <c r="R497" s="100"/>
      <c r="S497" s="99"/>
      <c r="T497" s="99"/>
      <c r="U497" s="99"/>
    </row>
    <row r="498" ht="12.75" customHeight="1">
      <c r="A498" s="99"/>
      <c r="B498" s="99"/>
      <c r="C498" s="99"/>
      <c r="D498" s="99"/>
      <c r="E498" s="50"/>
      <c r="F498" s="99"/>
      <c r="G498" s="99"/>
      <c r="H498" s="99"/>
      <c r="I498" s="99"/>
      <c r="J498" s="99"/>
      <c r="K498" s="99"/>
      <c r="L498" s="99"/>
      <c r="M498" s="100"/>
      <c r="N498" s="100"/>
      <c r="O498" s="99"/>
      <c r="P498" s="101"/>
      <c r="Q498" s="99"/>
      <c r="R498" s="100"/>
      <c r="S498" s="99"/>
      <c r="T498" s="99"/>
      <c r="U498" s="99"/>
    </row>
    <row r="499" ht="12.75" customHeight="1">
      <c r="A499" s="99"/>
      <c r="B499" s="99"/>
      <c r="C499" s="99"/>
      <c r="D499" s="99"/>
      <c r="E499" s="50"/>
      <c r="F499" s="99"/>
      <c r="G499" s="99"/>
      <c r="H499" s="99"/>
      <c r="I499" s="99"/>
      <c r="J499" s="99"/>
      <c r="K499" s="99"/>
      <c r="L499" s="99"/>
      <c r="M499" s="100"/>
      <c r="N499" s="100"/>
      <c r="O499" s="99"/>
      <c r="P499" s="101"/>
      <c r="Q499" s="99"/>
      <c r="R499" s="100"/>
      <c r="S499" s="99"/>
      <c r="T499" s="99"/>
      <c r="U499" s="99"/>
    </row>
    <row r="500" ht="12.75" customHeight="1">
      <c r="A500" s="99"/>
      <c r="B500" s="99"/>
      <c r="C500" s="99"/>
      <c r="D500" s="99"/>
      <c r="E500" s="50"/>
      <c r="F500" s="99"/>
      <c r="G500" s="99"/>
      <c r="H500" s="99"/>
      <c r="I500" s="99"/>
      <c r="J500" s="99"/>
      <c r="K500" s="99"/>
      <c r="L500" s="99"/>
      <c r="M500" s="100"/>
      <c r="N500" s="100"/>
      <c r="O500" s="99"/>
      <c r="P500" s="101"/>
      <c r="Q500" s="99"/>
      <c r="R500" s="100"/>
      <c r="S500" s="99"/>
      <c r="T500" s="99"/>
      <c r="U500" s="99"/>
    </row>
    <row r="501" ht="12.75" customHeight="1">
      <c r="A501" s="99"/>
      <c r="B501" s="99"/>
      <c r="C501" s="99"/>
      <c r="D501" s="99"/>
      <c r="E501" s="50"/>
      <c r="F501" s="99"/>
      <c r="G501" s="99"/>
      <c r="H501" s="99"/>
      <c r="I501" s="99"/>
      <c r="J501" s="99"/>
      <c r="K501" s="99"/>
      <c r="L501" s="99"/>
      <c r="M501" s="100"/>
      <c r="N501" s="100"/>
      <c r="O501" s="99"/>
      <c r="P501" s="101"/>
      <c r="Q501" s="99"/>
      <c r="R501" s="100"/>
      <c r="S501" s="99"/>
      <c r="T501" s="99"/>
      <c r="U501" s="99"/>
    </row>
    <row r="502" ht="12.75" customHeight="1">
      <c r="A502" s="99"/>
      <c r="B502" s="99"/>
      <c r="C502" s="99"/>
      <c r="D502" s="99"/>
      <c r="E502" s="50"/>
      <c r="F502" s="99"/>
      <c r="G502" s="99"/>
      <c r="H502" s="99"/>
      <c r="I502" s="99"/>
      <c r="J502" s="99"/>
      <c r="K502" s="99"/>
      <c r="L502" s="99"/>
      <c r="M502" s="100"/>
      <c r="N502" s="100"/>
      <c r="O502" s="99"/>
      <c r="P502" s="101"/>
      <c r="Q502" s="99"/>
      <c r="R502" s="100"/>
      <c r="S502" s="99"/>
      <c r="T502" s="99"/>
      <c r="U502" s="99"/>
    </row>
    <row r="503" ht="12.75" customHeight="1">
      <c r="A503" s="99"/>
      <c r="B503" s="99"/>
      <c r="C503" s="99"/>
      <c r="D503" s="99"/>
      <c r="E503" s="50"/>
      <c r="F503" s="99"/>
      <c r="G503" s="99"/>
      <c r="H503" s="99"/>
      <c r="I503" s="99"/>
      <c r="J503" s="99"/>
      <c r="K503" s="99"/>
      <c r="L503" s="99"/>
      <c r="M503" s="100"/>
      <c r="N503" s="100"/>
      <c r="O503" s="99"/>
      <c r="P503" s="101"/>
      <c r="Q503" s="99"/>
      <c r="R503" s="100"/>
      <c r="S503" s="99"/>
      <c r="T503" s="99"/>
      <c r="U503" s="99"/>
    </row>
    <row r="504" ht="12.75" customHeight="1">
      <c r="A504" s="99"/>
      <c r="B504" s="99"/>
      <c r="C504" s="99"/>
      <c r="D504" s="99"/>
      <c r="E504" s="50"/>
      <c r="F504" s="99"/>
      <c r="G504" s="99"/>
      <c r="H504" s="99"/>
      <c r="I504" s="99"/>
      <c r="J504" s="99"/>
      <c r="K504" s="99"/>
      <c r="L504" s="99"/>
      <c r="M504" s="100"/>
      <c r="N504" s="100"/>
      <c r="O504" s="99"/>
      <c r="P504" s="101"/>
      <c r="Q504" s="99"/>
      <c r="R504" s="100"/>
      <c r="S504" s="99"/>
      <c r="T504" s="99"/>
      <c r="U504" s="99"/>
    </row>
    <row r="505" ht="12.75" customHeight="1">
      <c r="A505" s="99"/>
      <c r="B505" s="99"/>
      <c r="C505" s="99"/>
      <c r="D505" s="99"/>
      <c r="E505" s="50"/>
      <c r="F505" s="99"/>
      <c r="G505" s="99"/>
      <c r="H505" s="99"/>
      <c r="I505" s="99"/>
      <c r="J505" s="99"/>
      <c r="K505" s="99"/>
      <c r="L505" s="99"/>
      <c r="M505" s="100"/>
      <c r="N505" s="100"/>
      <c r="O505" s="99"/>
      <c r="P505" s="101"/>
      <c r="Q505" s="99"/>
      <c r="R505" s="100"/>
      <c r="S505" s="99"/>
      <c r="T505" s="99"/>
      <c r="U505" s="99"/>
    </row>
    <row r="506" ht="12.75" customHeight="1">
      <c r="A506" s="99"/>
      <c r="B506" s="99"/>
      <c r="C506" s="99"/>
      <c r="D506" s="99"/>
      <c r="E506" s="50"/>
      <c r="F506" s="99"/>
      <c r="G506" s="99"/>
      <c r="H506" s="99"/>
      <c r="I506" s="99"/>
      <c r="J506" s="99"/>
      <c r="K506" s="99"/>
      <c r="L506" s="99"/>
      <c r="M506" s="100"/>
      <c r="N506" s="100"/>
      <c r="O506" s="99"/>
      <c r="P506" s="101"/>
      <c r="Q506" s="99"/>
      <c r="R506" s="100"/>
      <c r="S506" s="99"/>
      <c r="T506" s="99"/>
      <c r="U506" s="99"/>
    </row>
    <row r="507" ht="12.75" customHeight="1">
      <c r="A507" s="99"/>
      <c r="B507" s="99"/>
      <c r="C507" s="99"/>
      <c r="D507" s="99"/>
      <c r="E507" s="50"/>
      <c r="F507" s="99"/>
      <c r="G507" s="99"/>
      <c r="H507" s="99"/>
      <c r="I507" s="99"/>
      <c r="J507" s="99"/>
      <c r="K507" s="99"/>
      <c r="L507" s="99"/>
      <c r="M507" s="100"/>
      <c r="N507" s="100"/>
      <c r="O507" s="99"/>
      <c r="P507" s="101"/>
      <c r="Q507" s="99"/>
      <c r="R507" s="100"/>
      <c r="S507" s="99"/>
      <c r="T507" s="99"/>
      <c r="U507" s="99"/>
    </row>
    <row r="508" ht="12.75" customHeight="1">
      <c r="A508" s="99"/>
      <c r="B508" s="99"/>
      <c r="C508" s="99"/>
      <c r="D508" s="99"/>
      <c r="E508" s="50"/>
      <c r="F508" s="99"/>
      <c r="G508" s="99"/>
      <c r="H508" s="99"/>
      <c r="I508" s="99"/>
      <c r="J508" s="99"/>
      <c r="K508" s="99"/>
      <c r="L508" s="99"/>
      <c r="M508" s="100"/>
      <c r="N508" s="100"/>
      <c r="O508" s="99"/>
      <c r="P508" s="101"/>
      <c r="Q508" s="99"/>
      <c r="R508" s="100"/>
      <c r="S508" s="99"/>
      <c r="T508" s="99"/>
      <c r="U508" s="99"/>
    </row>
    <row r="509" ht="12.75" customHeight="1">
      <c r="A509" s="99"/>
      <c r="B509" s="99"/>
      <c r="C509" s="99"/>
      <c r="D509" s="99"/>
      <c r="E509" s="50"/>
      <c r="F509" s="99"/>
      <c r="G509" s="99"/>
      <c r="H509" s="99"/>
      <c r="I509" s="99"/>
      <c r="J509" s="99"/>
      <c r="K509" s="99"/>
      <c r="L509" s="99"/>
      <c r="M509" s="100"/>
      <c r="N509" s="100"/>
      <c r="O509" s="99"/>
      <c r="P509" s="101"/>
      <c r="Q509" s="99"/>
      <c r="R509" s="100"/>
      <c r="S509" s="99"/>
      <c r="T509" s="99"/>
      <c r="U509" s="99"/>
    </row>
    <row r="510" ht="12.75" customHeight="1">
      <c r="A510" s="99"/>
      <c r="B510" s="99"/>
      <c r="C510" s="99"/>
      <c r="D510" s="99"/>
      <c r="E510" s="50"/>
      <c r="F510" s="99"/>
      <c r="G510" s="99"/>
      <c r="H510" s="99"/>
      <c r="I510" s="99"/>
      <c r="J510" s="99"/>
      <c r="K510" s="99"/>
      <c r="L510" s="99"/>
      <c r="M510" s="100"/>
      <c r="N510" s="100"/>
      <c r="O510" s="99"/>
      <c r="P510" s="101"/>
      <c r="Q510" s="99"/>
      <c r="R510" s="100"/>
      <c r="S510" s="99"/>
      <c r="T510" s="99"/>
      <c r="U510" s="99"/>
    </row>
    <row r="511" ht="12.75" customHeight="1">
      <c r="A511" s="99"/>
      <c r="B511" s="99"/>
      <c r="C511" s="99"/>
      <c r="D511" s="99"/>
      <c r="E511" s="50"/>
      <c r="F511" s="99"/>
      <c r="G511" s="99"/>
      <c r="H511" s="99"/>
      <c r="I511" s="99"/>
      <c r="J511" s="99"/>
      <c r="K511" s="99"/>
      <c r="L511" s="99"/>
      <c r="M511" s="100"/>
      <c r="N511" s="100"/>
      <c r="O511" s="99"/>
      <c r="P511" s="101"/>
      <c r="Q511" s="99"/>
      <c r="R511" s="100"/>
      <c r="S511" s="99"/>
      <c r="T511" s="99"/>
      <c r="U511" s="99"/>
    </row>
    <row r="512" ht="12.75" customHeight="1">
      <c r="A512" s="99"/>
      <c r="B512" s="99"/>
      <c r="C512" s="99"/>
      <c r="D512" s="99"/>
      <c r="E512" s="50"/>
      <c r="F512" s="99"/>
      <c r="G512" s="99"/>
      <c r="H512" s="99"/>
      <c r="I512" s="99"/>
      <c r="J512" s="99"/>
      <c r="K512" s="99"/>
      <c r="L512" s="99"/>
      <c r="M512" s="100"/>
      <c r="N512" s="100"/>
      <c r="O512" s="99"/>
      <c r="P512" s="101"/>
      <c r="Q512" s="99"/>
      <c r="R512" s="100"/>
      <c r="S512" s="99"/>
      <c r="T512" s="99"/>
      <c r="U512" s="99"/>
    </row>
    <row r="513" ht="12.75" customHeight="1">
      <c r="A513" s="99"/>
      <c r="B513" s="99"/>
      <c r="C513" s="99"/>
      <c r="D513" s="99"/>
      <c r="E513" s="50"/>
      <c r="F513" s="99"/>
      <c r="G513" s="99"/>
      <c r="H513" s="99"/>
      <c r="I513" s="99"/>
      <c r="J513" s="99"/>
      <c r="K513" s="99"/>
      <c r="L513" s="99"/>
      <c r="M513" s="100"/>
      <c r="N513" s="100"/>
      <c r="O513" s="99"/>
      <c r="P513" s="101"/>
      <c r="Q513" s="99"/>
      <c r="R513" s="100"/>
      <c r="S513" s="99"/>
      <c r="T513" s="99"/>
      <c r="U513" s="99"/>
    </row>
    <row r="514" ht="12.75" customHeight="1">
      <c r="A514" s="99"/>
      <c r="B514" s="99"/>
      <c r="C514" s="99"/>
      <c r="D514" s="99"/>
      <c r="E514" s="50"/>
      <c r="F514" s="99"/>
      <c r="G514" s="99"/>
      <c r="H514" s="99"/>
      <c r="I514" s="99"/>
      <c r="J514" s="99"/>
      <c r="K514" s="99"/>
      <c r="L514" s="99"/>
      <c r="M514" s="100"/>
      <c r="N514" s="100"/>
      <c r="O514" s="99"/>
      <c r="P514" s="101"/>
      <c r="Q514" s="99"/>
      <c r="R514" s="100"/>
      <c r="S514" s="99"/>
      <c r="T514" s="99"/>
      <c r="U514" s="99"/>
    </row>
    <row r="515" ht="12.75" customHeight="1">
      <c r="A515" s="99"/>
      <c r="B515" s="99"/>
      <c r="C515" s="99"/>
      <c r="D515" s="99"/>
      <c r="E515" s="50"/>
      <c r="F515" s="99"/>
      <c r="G515" s="99"/>
      <c r="H515" s="99"/>
      <c r="I515" s="99"/>
      <c r="J515" s="99"/>
      <c r="K515" s="99"/>
      <c r="L515" s="99"/>
      <c r="M515" s="100"/>
      <c r="N515" s="100"/>
      <c r="O515" s="99"/>
      <c r="P515" s="101"/>
      <c r="Q515" s="99"/>
      <c r="R515" s="100"/>
      <c r="S515" s="99"/>
      <c r="T515" s="99"/>
      <c r="U515" s="99"/>
    </row>
    <row r="516" ht="12.75" customHeight="1">
      <c r="A516" s="99"/>
      <c r="B516" s="99"/>
      <c r="C516" s="99"/>
      <c r="D516" s="99"/>
      <c r="E516" s="50"/>
      <c r="F516" s="99"/>
      <c r="G516" s="99"/>
      <c r="H516" s="99"/>
      <c r="I516" s="99"/>
      <c r="J516" s="99"/>
      <c r="K516" s="99"/>
      <c r="L516" s="99"/>
      <c r="M516" s="100"/>
      <c r="N516" s="100"/>
      <c r="O516" s="99"/>
      <c r="P516" s="101"/>
      <c r="Q516" s="99"/>
      <c r="R516" s="100"/>
      <c r="S516" s="99"/>
      <c r="T516" s="99"/>
      <c r="U516" s="99"/>
    </row>
    <row r="517" ht="12.75" customHeight="1">
      <c r="A517" s="99"/>
      <c r="B517" s="99"/>
      <c r="C517" s="99"/>
      <c r="D517" s="99"/>
      <c r="E517" s="50"/>
      <c r="F517" s="99"/>
      <c r="G517" s="99"/>
      <c r="H517" s="99"/>
      <c r="I517" s="99"/>
      <c r="J517" s="99"/>
      <c r="K517" s="99"/>
      <c r="L517" s="99"/>
      <c r="M517" s="100"/>
      <c r="N517" s="100"/>
      <c r="O517" s="99"/>
      <c r="P517" s="101"/>
      <c r="Q517" s="99"/>
      <c r="R517" s="100"/>
      <c r="S517" s="99"/>
      <c r="T517" s="99"/>
      <c r="U517" s="99"/>
    </row>
    <row r="518" ht="12.75" customHeight="1">
      <c r="A518" s="99"/>
      <c r="B518" s="99"/>
      <c r="C518" s="99"/>
      <c r="D518" s="99"/>
      <c r="E518" s="50"/>
      <c r="F518" s="99"/>
      <c r="G518" s="99"/>
      <c r="H518" s="99"/>
      <c r="I518" s="99"/>
      <c r="J518" s="99"/>
      <c r="K518" s="99"/>
      <c r="L518" s="99"/>
      <c r="M518" s="100"/>
      <c r="N518" s="100"/>
      <c r="O518" s="99"/>
      <c r="P518" s="101"/>
      <c r="Q518" s="99"/>
      <c r="R518" s="100"/>
      <c r="S518" s="99"/>
      <c r="T518" s="99"/>
      <c r="U518" s="99"/>
    </row>
    <row r="519" ht="12.75" customHeight="1">
      <c r="A519" s="99"/>
      <c r="B519" s="99"/>
      <c r="C519" s="99"/>
      <c r="D519" s="99"/>
      <c r="E519" s="50"/>
      <c r="F519" s="99"/>
      <c r="G519" s="99"/>
      <c r="H519" s="99"/>
      <c r="I519" s="99"/>
      <c r="J519" s="99"/>
      <c r="K519" s="99"/>
      <c r="L519" s="99"/>
      <c r="M519" s="100"/>
      <c r="N519" s="100"/>
      <c r="O519" s="99"/>
      <c r="P519" s="101"/>
      <c r="Q519" s="99"/>
      <c r="R519" s="100"/>
      <c r="S519" s="99"/>
      <c r="T519" s="99"/>
      <c r="U519" s="99"/>
    </row>
    <row r="520" ht="12.75" customHeight="1">
      <c r="A520" s="99"/>
      <c r="B520" s="99"/>
      <c r="C520" s="99"/>
      <c r="D520" s="99"/>
      <c r="E520" s="50"/>
      <c r="F520" s="99"/>
      <c r="G520" s="99"/>
      <c r="H520" s="99"/>
      <c r="I520" s="99"/>
      <c r="J520" s="99"/>
      <c r="K520" s="99"/>
      <c r="L520" s="99"/>
      <c r="M520" s="100"/>
      <c r="N520" s="100"/>
      <c r="O520" s="99"/>
      <c r="P520" s="101"/>
      <c r="Q520" s="99"/>
      <c r="R520" s="100"/>
      <c r="S520" s="99"/>
      <c r="T520" s="99"/>
      <c r="U520" s="99"/>
    </row>
    <row r="521" ht="12.75" customHeight="1">
      <c r="A521" s="99"/>
      <c r="B521" s="99"/>
      <c r="C521" s="99"/>
      <c r="D521" s="99"/>
      <c r="E521" s="50"/>
      <c r="F521" s="99"/>
      <c r="G521" s="99"/>
      <c r="H521" s="99"/>
      <c r="I521" s="99"/>
      <c r="J521" s="99"/>
      <c r="K521" s="99"/>
      <c r="L521" s="99"/>
      <c r="M521" s="100"/>
      <c r="N521" s="100"/>
      <c r="O521" s="99"/>
      <c r="P521" s="101"/>
      <c r="Q521" s="99"/>
      <c r="R521" s="100"/>
      <c r="S521" s="99"/>
      <c r="T521" s="99"/>
      <c r="U521" s="99"/>
    </row>
    <row r="522" ht="12.75" customHeight="1">
      <c r="A522" s="99"/>
      <c r="B522" s="99"/>
      <c r="C522" s="99"/>
      <c r="D522" s="99"/>
      <c r="E522" s="50"/>
      <c r="F522" s="99"/>
      <c r="G522" s="99"/>
      <c r="H522" s="99"/>
      <c r="I522" s="99"/>
      <c r="J522" s="99"/>
      <c r="K522" s="99"/>
      <c r="L522" s="99"/>
      <c r="M522" s="100"/>
      <c r="N522" s="100"/>
      <c r="O522" s="99"/>
      <c r="P522" s="101"/>
      <c r="Q522" s="99"/>
      <c r="R522" s="100"/>
      <c r="S522" s="99"/>
      <c r="T522" s="99"/>
      <c r="U522" s="99"/>
    </row>
    <row r="523" ht="12.75" customHeight="1">
      <c r="A523" s="99"/>
      <c r="B523" s="99"/>
      <c r="C523" s="99"/>
      <c r="D523" s="99"/>
      <c r="E523" s="50"/>
      <c r="F523" s="99"/>
      <c r="G523" s="99"/>
      <c r="H523" s="99"/>
      <c r="I523" s="99"/>
      <c r="J523" s="99"/>
      <c r="K523" s="99"/>
      <c r="L523" s="99"/>
      <c r="M523" s="100"/>
      <c r="N523" s="100"/>
      <c r="O523" s="99"/>
      <c r="P523" s="101"/>
      <c r="Q523" s="99"/>
      <c r="R523" s="100"/>
      <c r="S523" s="99"/>
      <c r="T523" s="99"/>
      <c r="U523" s="99"/>
    </row>
    <row r="524" ht="12.75" customHeight="1">
      <c r="A524" s="99"/>
      <c r="B524" s="99"/>
      <c r="C524" s="99"/>
      <c r="D524" s="99"/>
      <c r="E524" s="50"/>
      <c r="F524" s="99"/>
      <c r="G524" s="99"/>
      <c r="H524" s="99"/>
      <c r="I524" s="99"/>
      <c r="J524" s="99"/>
      <c r="K524" s="99"/>
      <c r="L524" s="99"/>
      <c r="M524" s="100"/>
      <c r="N524" s="100"/>
      <c r="O524" s="99"/>
      <c r="P524" s="101"/>
      <c r="Q524" s="99"/>
      <c r="R524" s="100"/>
      <c r="S524" s="99"/>
      <c r="T524" s="99"/>
      <c r="U524" s="99"/>
    </row>
    <row r="525" ht="12.75" customHeight="1">
      <c r="A525" s="99"/>
      <c r="B525" s="99"/>
      <c r="C525" s="99"/>
      <c r="D525" s="99"/>
      <c r="E525" s="50"/>
      <c r="F525" s="99"/>
      <c r="G525" s="99"/>
      <c r="H525" s="99"/>
      <c r="I525" s="99"/>
      <c r="J525" s="99"/>
      <c r="K525" s="99"/>
      <c r="L525" s="99"/>
      <c r="M525" s="100"/>
      <c r="N525" s="100"/>
      <c r="O525" s="99"/>
      <c r="P525" s="101"/>
      <c r="Q525" s="99"/>
      <c r="R525" s="100"/>
      <c r="S525" s="99"/>
      <c r="T525" s="99"/>
      <c r="U525" s="99"/>
    </row>
    <row r="526" ht="12.75" customHeight="1">
      <c r="A526" s="99"/>
      <c r="B526" s="99"/>
      <c r="C526" s="99"/>
      <c r="D526" s="99"/>
      <c r="E526" s="50"/>
      <c r="F526" s="99"/>
      <c r="G526" s="99"/>
      <c r="H526" s="99"/>
      <c r="I526" s="99"/>
      <c r="J526" s="99"/>
      <c r="K526" s="99"/>
      <c r="L526" s="99"/>
      <c r="M526" s="100"/>
      <c r="N526" s="100"/>
      <c r="O526" s="99"/>
      <c r="P526" s="101"/>
      <c r="Q526" s="99"/>
      <c r="R526" s="100"/>
      <c r="S526" s="99"/>
      <c r="T526" s="99"/>
      <c r="U526" s="99"/>
    </row>
    <row r="527" ht="12.75" customHeight="1">
      <c r="A527" s="99"/>
      <c r="B527" s="99"/>
      <c r="C527" s="99"/>
      <c r="D527" s="99"/>
      <c r="E527" s="50"/>
      <c r="F527" s="99"/>
      <c r="G527" s="99"/>
      <c r="H527" s="99"/>
      <c r="I527" s="99"/>
      <c r="J527" s="99"/>
      <c r="K527" s="99"/>
      <c r="L527" s="99"/>
      <c r="M527" s="100"/>
      <c r="N527" s="100"/>
      <c r="O527" s="99"/>
      <c r="P527" s="101"/>
      <c r="Q527" s="99"/>
      <c r="R527" s="100"/>
      <c r="S527" s="99"/>
      <c r="T527" s="99"/>
      <c r="U527" s="99"/>
    </row>
    <row r="528" ht="12.75" customHeight="1">
      <c r="A528" s="99"/>
      <c r="B528" s="99"/>
      <c r="C528" s="99"/>
      <c r="D528" s="99"/>
      <c r="E528" s="50"/>
      <c r="F528" s="99"/>
      <c r="G528" s="99"/>
      <c r="H528" s="99"/>
      <c r="I528" s="99"/>
      <c r="J528" s="99"/>
      <c r="K528" s="99"/>
      <c r="L528" s="99"/>
      <c r="M528" s="100"/>
      <c r="N528" s="100"/>
      <c r="O528" s="99"/>
      <c r="P528" s="101"/>
      <c r="Q528" s="99"/>
      <c r="R528" s="100"/>
      <c r="S528" s="99"/>
      <c r="T528" s="99"/>
      <c r="U528" s="99"/>
    </row>
    <row r="529" ht="12.75" customHeight="1">
      <c r="A529" s="99"/>
      <c r="B529" s="99"/>
      <c r="C529" s="99"/>
      <c r="D529" s="99"/>
      <c r="E529" s="50"/>
      <c r="F529" s="99"/>
      <c r="G529" s="99"/>
      <c r="H529" s="99"/>
      <c r="I529" s="99"/>
      <c r="J529" s="99"/>
      <c r="K529" s="99"/>
      <c r="L529" s="99"/>
      <c r="M529" s="100"/>
      <c r="N529" s="100"/>
      <c r="O529" s="99"/>
      <c r="P529" s="101"/>
      <c r="Q529" s="99"/>
      <c r="R529" s="100"/>
      <c r="S529" s="99"/>
      <c r="T529" s="99"/>
      <c r="U529" s="99"/>
    </row>
    <row r="530" ht="12.75" customHeight="1">
      <c r="A530" s="99"/>
      <c r="B530" s="99"/>
      <c r="C530" s="99"/>
      <c r="D530" s="99"/>
      <c r="E530" s="50"/>
      <c r="F530" s="99"/>
      <c r="G530" s="99"/>
      <c r="H530" s="99"/>
      <c r="I530" s="99"/>
      <c r="J530" s="99"/>
      <c r="K530" s="99"/>
      <c r="L530" s="99"/>
      <c r="M530" s="100"/>
      <c r="N530" s="100"/>
      <c r="O530" s="99"/>
      <c r="P530" s="101"/>
      <c r="Q530" s="99"/>
      <c r="R530" s="100"/>
      <c r="S530" s="99"/>
      <c r="T530" s="99"/>
      <c r="U530" s="99"/>
    </row>
    <row r="531" ht="12.75" customHeight="1">
      <c r="A531" s="99"/>
      <c r="B531" s="99"/>
      <c r="C531" s="99"/>
      <c r="D531" s="99"/>
      <c r="E531" s="50"/>
      <c r="F531" s="99"/>
      <c r="G531" s="99"/>
      <c r="H531" s="99"/>
      <c r="I531" s="99"/>
      <c r="J531" s="99"/>
      <c r="K531" s="99"/>
      <c r="L531" s="99"/>
      <c r="M531" s="100"/>
      <c r="N531" s="100"/>
      <c r="O531" s="99"/>
      <c r="P531" s="101"/>
      <c r="Q531" s="99"/>
      <c r="R531" s="100"/>
      <c r="S531" s="99"/>
      <c r="T531" s="99"/>
      <c r="U531" s="99"/>
    </row>
    <row r="532" ht="12.75" customHeight="1">
      <c r="A532" s="99"/>
      <c r="B532" s="99"/>
      <c r="C532" s="99"/>
      <c r="D532" s="99"/>
      <c r="E532" s="50"/>
      <c r="F532" s="99"/>
      <c r="G532" s="99"/>
      <c r="H532" s="99"/>
      <c r="I532" s="99"/>
      <c r="J532" s="99"/>
      <c r="K532" s="99"/>
      <c r="L532" s="99"/>
      <c r="M532" s="100"/>
      <c r="N532" s="100"/>
      <c r="O532" s="99"/>
      <c r="P532" s="101"/>
      <c r="Q532" s="99"/>
      <c r="R532" s="100"/>
      <c r="S532" s="99"/>
      <c r="T532" s="99"/>
      <c r="U532" s="99"/>
    </row>
    <row r="533" ht="12.75" customHeight="1">
      <c r="A533" s="99"/>
      <c r="B533" s="99"/>
      <c r="C533" s="99"/>
      <c r="D533" s="99"/>
      <c r="E533" s="50"/>
      <c r="F533" s="99"/>
      <c r="G533" s="99"/>
      <c r="H533" s="99"/>
      <c r="I533" s="99"/>
      <c r="J533" s="99"/>
      <c r="K533" s="99"/>
      <c r="L533" s="99"/>
      <c r="M533" s="100"/>
      <c r="N533" s="100"/>
      <c r="O533" s="99"/>
      <c r="P533" s="101"/>
      <c r="Q533" s="99"/>
      <c r="R533" s="100"/>
      <c r="S533" s="99"/>
      <c r="T533" s="99"/>
      <c r="U533" s="99"/>
    </row>
    <row r="534" ht="12.75" customHeight="1">
      <c r="A534" s="99"/>
      <c r="B534" s="99"/>
      <c r="C534" s="99"/>
      <c r="D534" s="99"/>
      <c r="E534" s="50"/>
      <c r="F534" s="99"/>
      <c r="G534" s="99"/>
      <c r="H534" s="99"/>
      <c r="I534" s="99"/>
      <c r="J534" s="99"/>
      <c r="K534" s="99"/>
      <c r="L534" s="99"/>
      <c r="M534" s="100"/>
      <c r="N534" s="100"/>
      <c r="O534" s="99"/>
      <c r="P534" s="101"/>
      <c r="Q534" s="99"/>
      <c r="R534" s="100"/>
      <c r="S534" s="99"/>
      <c r="T534" s="99"/>
      <c r="U534" s="99"/>
    </row>
    <row r="535" ht="12.75" customHeight="1">
      <c r="A535" s="99"/>
      <c r="B535" s="99"/>
      <c r="C535" s="99"/>
      <c r="D535" s="99"/>
      <c r="E535" s="50"/>
      <c r="F535" s="99"/>
      <c r="G535" s="99"/>
      <c r="H535" s="99"/>
      <c r="I535" s="99"/>
      <c r="J535" s="99"/>
      <c r="K535" s="99"/>
      <c r="L535" s="99"/>
      <c r="M535" s="100"/>
      <c r="N535" s="100"/>
      <c r="O535" s="99"/>
      <c r="P535" s="101"/>
      <c r="Q535" s="99"/>
      <c r="R535" s="100"/>
      <c r="S535" s="99"/>
      <c r="T535" s="99"/>
      <c r="U535" s="99"/>
    </row>
    <row r="536" ht="12.75" customHeight="1">
      <c r="A536" s="99"/>
      <c r="B536" s="99"/>
      <c r="C536" s="99"/>
      <c r="D536" s="99"/>
      <c r="E536" s="50"/>
      <c r="F536" s="99"/>
      <c r="G536" s="99"/>
      <c r="H536" s="99"/>
      <c r="I536" s="99"/>
      <c r="J536" s="99"/>
      <c r="K536" s="99"/>
      <c r="L536" s="99"/>
      <c r="M536" s="100"/>
      <c r="N536" s="100"/>
      <c r="O536" s="99"/>
      <c r="P536" s="101"/>
      <c r="Q536" s="99"/>
      <c r="R536" s="100"/>
      <c r="S536" s="99"/>
      <c r="T536" s="99"/>
      <c r="U536" s="99"/>
    </row>
    <row r="537" ht="12.75" customHeight="1">
      <c r="A537" s="99"/>
      <c r="B537" s="99"/>
      <c r="C537" s="99"/>
      <c r="D537" s="99"/>
      <c r="E537" s="50"/>
      <c r="F537" s="99"/>
      <c r="G537" s="99"/>
      <c r="H537" s="99"/>
      <c r="I537" s="99"/>
      <c r="J537" s="99"/>
      <c r="K537" s="99"/>
      <c r="L537" s="99"/>
      <c r="M537" s="100"/>
      <c r="N537" s="100"/>
      <c r="O537" s="99"/>
      <c r="P537" s="101"/>
      <c r="Q537" s="99"/>
      <c r="R537" s="100"/>
      <c r="S537" s="99"/>
      <c r="T537" s="99"/>
      <c r="U537" s="99"/>
    </row>
    <row r="538" ht="12.75" customHeight="1">
      <c r="A538" s="99"/>
      <c r="B538" s="99"/>
      <c r="C538" s="99"/>
      <c r="D538" s="99"/>
      <c r="E538" s="50"/>
      <c r="F538" s="99"/>
      <c r="G538" s="99"/>
      <c r="H538" s="99"/>
      <c r="I538" s="99"/>
      <c r="J538" s="99"/>
      <c r="K538" s="99"/>
      <c r="L538" s="99"/>
      <c r="M538" s="100"/>
      <c r="N538" s="100"/>
      <c r="O538" s="99"/>
      <c r="P538" s="101"/>
      <c r="Q538" s="99"/>
      <c r="R538" s="100"/>
      <c r="S538" s="99"/>
      <c r="T538" s="99"/>
      <c r="U538" s="99"/>
    </row>
    <row r="539" ht="12.75" customHeight="1">
      <c r="A539" s="99"/>
      <c r="B539" s="99"/>
      <c r="C539" s="99"/>
      <c r="D539" s="99"/>
      <c r="E539" s="50"/>
      <c r="F539" s="99"/>
      <c r="G539" s="99"/>
      <c r="H539" s="99"/>
      <c r="I539" s="99"/>
      <c r="J539" s="99"/>
      <c r="K539" s="99"/>
      <c r="L539" s="99"/>
      <c r="M539" s="100"/>
      <c r="N539" s="100"/>
      <c r="O539" s="99"/>
      <c r="P539" s="101"/>
      <c r="Q539" s="99"/>
      <c r="R539" s="100"/>
      <c r="S539" s="99"/>
      <c r="T539" s="99"/>
      <c r="U539" s="99"/>
    </row>
    <row r="540" ht="12.75" customHeight="1">
      <c r="A540" s="99"/>
      <c r="B540" s="99"/>
      <c r="C540" s="99"/>
      <c r="D540" s="99"/>
      <c r="E540" s="50"/>
      <c r="F540" s="99"/>
      <c r="G540" s="99"/>
      <c r="H540" s="99"/>
      <c r="I540" s="99"/>
      <c r="J540" s="99"/>
      <c r="K540" s="99"/>
      <c r="L540" s="99"/>
      <c r="M540" s="100"/>
      <c r="N540" s="100"/>
      <c r="O540" s="99"/>
      <c r="P540" s="101"/>
      <c r="Q540" s="99"/>
      <c r="R540" s="100"/>
      <c r="S540" s="99"/>
      <c r="T540" s="99"/>
      <c r="U540" s="99"/>
    </row>
    <row r="541" ht="12.75" customHeight="1">
      <c r="A541" s="99"/>
      <c r="B541" s="99"/>
      <c r="C541" s="99"/>
      <c r="D541" s="99"/>
      <c r="E541" s="50"/>
      <c r="F541" s="99"/>
      <c r="G541" s="99"/>
      <c r="H541" s="99"/>
      <c r="I541" s="99"/>
      <c r="J541" s="99"/>
      <c r="K541" s="99"/>
      <c r="L541" s="99"/>
      <c r="M541" s="100"/>
      <c r="N541" s="100"/>
      <c r="O541" s="99"/>
      <c r="P541" s="101"/>
      <c r="Q541" s="99"/>
      <c r="R541" s="100"/>
      <c r="S541" s="99"/>
      <c r="T541" s="99"/>
      <c r="U541" s="99"/>
    </row>
    <row r="542" ht="12.75" customHeight="1">
      <c r="A542" s="99"/>
      <c r="B542" s="99"/>
      <c r="C542" s="99"/>
      <c r="D542" s="99"/>
      <c r="E542" s="50"/>
      <c r="F542" s="99"/>
      <c r="G542" s="99"/>
      <c r="H542" s="99"/>
      <c r="I542" s="99"/>
      <c r="J542" s="99"/>
      <c r="K542" s="99"/>
      <c r="L542" s="99"/>
      <c r="M542" s="100"/>
      <c r="N542" s="100"/>
      <c r="O542" s="99"/>
      <c r="P542" s="101"/>
      <c r="Q542" s="99"/>
      <c r="R542" s="100"/>
      <c r="S542" s="99"/>
      <c r="T542" s="99"/>
      <c r="U542" s="99"/>
    </row>
    <row r="543" ht="12.75" customHeight="1">
      <c r="A543" s="99"/>
      <c r="B543" s="99"/>
      <c r="C543" s="99"/>
      <c r="D543" s="99"/>
      <c r="E543" s="50"/>
      <c r="F543" s="99"/>
      <c r="G543" s="99"/>
      <c r="H543" s="99"/>
      <c r="I543" s="99"/>
      <c r="J543" s="99"/>
      <c r="K543" s="99"/>
      <c r="L543" s="99"/>
      <c r="M543" s="100"/>
      <c r="N543" s="100"/>
      <c r="O543" s="99"/>
      <c r="P543" s="101"/>
      <c r="Q543" s="99"/>
      <c r="R543" s="100"/>
      <c r="S543" s="99"/>
      <c r="T543" s="99"/>
      <c r="U543" s="99"/>
    </row>
    <row r="544" ht="12.75" customHeight="1">
      <c r="A544" s="99"/>
      <c r="B544" s="99"/>
      <c r="C544" s="99"/>
      <c r="D544" s="99"/>
      <c r="E544" s="50"/>
      <c r="F544" s="99"/>
      <c r="G544" s="99"/>
      <c r="H544" s="99"/>
      <c r="I544" s="99"/>
      <c r="J544" s="99"/>
      <c r="K544" s="99"/>
      <c r="L544" s="99"/>
      <c r="M544" s="100"/>
      <c r="N544" s="100"/>
      <c r="O544" s="99"/>
      <c r="P544" s="101"/>
      <c r="Q544" s="99"/>
      <c r="R544" s="100"/>
      <c r="S544" s="99"/>
      <c r="T544" s="99"/>
      <c r="U544" s="99"/>
    </row>
    <row r="545" ht="12.75" customHeight="1">
      <c r="A545" s="99"/>
      <c r="B545" s="99"/>
      <c r="C545" s="99"/>
      <c r="D545" s="99"/>
      <c r="E545" s="50"/>
      <c r="F545" s="99"/>
      <c r="G545" s="99"/>
      <c r="H545" s="99"/>
      <c r="I545" s="99"/>
      <c r="J545" s="99"/>
      <c r="K545" s="99"/>
      <c r="L545" s="99"/>
      <c r="M545" s="100"/>
      <c r="N545" s="100"/>
      <c r="O545" s="99"/>
      <c r="P545" s="101"/>
      <c r="Q545" s="99"/>
      <c r="R545" s="100"/>
      <c r="S545" s="99"/>
      <c r="T545" s="99"/>
      <c r="U545" s="99"/>
    </row>
    <row r="546" ht="12.75" customHeight="1">
      <c r="A546" s="99"/>
      <c r="B546" s="99"/>
      <c r="C546" s="99"/>
      <c r="D546" s="99"/>
      <c r="E546" s="50"/>
      <c r="F546" s="99"/>
      <c r="G546" s="99"/>
      <c r="H546" s="99"/>
      <c r="I546" s="99"/>
      <c r="J546" s="99"/>
      <c r="K546" s="99"/>
      <c r="L546" s="99"/>
      <c r="M546" s="100"/>
      <c r="N546" s="100"/>
      <c r="O546" s="99"/>
      <c r="P546" s="101"/>
      <c r="Q546" s="99"/>
      <c r="R546" s="100"/>
      <c r="S546" s="99"/>
      <c r="T546" s="99"/>
      <c r="U546" s="99"/>
    </row>
    <row r="547" ht="12.75" customHeight="1">
      <c r="A547" s="99"/>
      <c r="B547" s="99"/>
      <c r="C547" s="99"/>
      <c r="D547" s="99"/>
      <c r="E547" s="50"/>
      <c r="F547" s="99"/>
      <c r="G547" s="99"/>
      <c r="H547" s="99"/>
      <c r="I547" s="99"/>
      <c r="J547" s="99"/>
      <c r="K547" s="99"/>
      <c r="L547" s="99"/>
      <c r="M547" s="100"/>
      <c r="N547" s="100"/>
      <c r="O547" s="99"/>
      <c r="P547" s="101"/>
      <c r="Q547" s="99"/>
      <c r="R547" s="100"/>
      <c r="S547" s="99"/>
      <c r="T547" s="99"/>
      <c r="U547" s="99"/>
    </row>
    <row r="548" ht="12.75" customHeight="1">
      <c r="A548" s="99"/>
      <c r="B548" s="99"/>
      <c r="C548" s="99"/>
      <c r="D548" s="99"/>
      <c r="E548" s="50"/>
      <c r="F548" s="99"/>
      <c r="G548" s="99"/>
      <c r="H548" s="99"/>
      <c r="I548" s="99"/>
      <c r="J548" s="99"/>
      <c r="K548" s="99"/>
      <c r="L548" s="99"/>
      <c r="M548" s="100"/>
      <c r="N548" s="100"/>
      <c r="O548" s="99"/>
      <c r="P548" s="101"/>
      <c r="Q548" s="99"/>
      <c r="R548" s="100"/>
      <c r="S548" s="99"/>
      <c r="T548" s="99"/>
      <c r="U548" s="99"/>
    </row>
    <row r="549" ht="12.75" customHeight="1">
      <c r="A549" s="99"/>
      <c r="B549" s="99"/>
      <c r="C549" s="99"/>
      <c r="D549" s="99"/>
      <c r="E549" s="50"/>
      <c r="F549" s="99"/>
      <c r="G549" s="99"/>
      <c r="H549" s="99"/>
      <c r="I549" s="99"/>
      <c r="J549" s="99"/>
      <c r="K549" s="99"/>
      <c r="L549" s="99"/>
      <c r="M549" s="100"/>
      <c r="N549" s="100"/>
      <c r="O549" s="99"/>
      <c r="P549" s="101"/>
      <c r="Q549" s="99"/>
      <c r="R549" s="100"/>
      <c r="S549" s="99"/>
      <c r="T549" s="99"/>
      <c r="U549" s="99"/>
    </row>
    <row r="550" ht="12.75" customHeight="1">
      <c r="A550" s="99"/>
      <c r="B550" s="99"/>
      <c r="C550" s="99"/>
      <c r="D550" s="99"/>
      <c r="E550" s="50"/>
      <c r="F550" s="99"/>
      <c r="G550" s="99"/>
      <c r="H550" s="99"/>
      <c r="I550" s="99"/>
      <c r="J550" s="99"/>
      <c r="K550" s="99"/>
      <c r="L550" s="99"/>
      <c r="M550" s="100"/>
      <c r="N550" s="100"/>
      <c r="O550" s="99"/>
      <c r="P550" s="101"/>
      <c r="Q550" s="99"/>
      <c r="R550" s="100"/>
      <c r="S550" s="99"/>
      <c r="T550" s="99"/>
      <c r="U550" s="99"/>
    </row>
    <row r="551" ht="12.75" customHeight="1">
      <c r="A551" s="99"/>
      <c r="B551" s="99"/>
      <c r="C551" s="99"/>
      <c r="D551" s="99"/>
      <c r="E551" s="50"/>
      <c r="F551" s="99"/>
      <c r="G551" s="99"/>
      <c r="H551" s="99"/>
      <c r="I551" s="99"/>
      <c r="J551" s="99"/>
      <c r="K551" s="99"/>
      <c r="L551" s="99"/>
      <c r="M551" s="100"/>
      <c r="N551" s="100"/>
      <c r="O551" s="99"/>
      <c r="P551" s="101"/>
      <c r="Q551" s="99"/>
      <c r="R551" s="100"/>
      <c r="S551" s="99"/>
      <c r="T551" s="99"/>
      <c r="U551" s="99"/>
    </row>
    <row r="552" ht="12.75" customHeight="1">
      <c r="A552" s="99"/>
      <c r="B552" s="99"/>
      <c r="C552" s="99"/>
      <c r="D552" s="99"/>
      <c r="E552" s="50"/>
      <c r="F552" s="99"/>
      <c r="G552" s="99"/>
      <c r="H552" s="99"/>
      <c r="I552" s="99"/>
      <c r="J552" s="99"/>
      <c r="K552" s="99"/>
      <c r="L552" s="99"/>
      <c r="M552" s="100"/>
      <c r="N552" s="100"/>
      <c r="O552" s="99"/>
      <c r="P552" s="101"/>
      <c r="Q552" s="99"/>
      <c r="R552" s="100"/>
      <c r="S552" s="99"/>
      <c r="T552" s="99"/>
      <c r="U552" s="99"/>
    </row>
    <row r="553" ht="12.75" customHeight="1">
      <c r="A553" s="99"/>
      <c r="B553" s="99"/>
      <c r="C553" s="99"/>
      <c r="D553" s="99"/>
      <c r="E553" s="50"/>
      <c r="F553" s="99"/>
      <c r="G553" s="99"/>
      <c r="H553" s="99"/>
      <c r="I553" s="99"/>
      <c r="J553" s="99"/>
      <c r="K553" s="99"/>
      <c r="L553" s="99"/>
      <c r="M553" s="100"/>
      <c r="N553" s="100"/>
      <c r="O553" s="99"/>
      <c r="P553" s="101"/>
      <c r="Q553" s="99"/>
      <c r="R553" s="100"/>
      <c r="S553" s="99"/>
      <c r="T553" s="99"/>
      <c r="U553" s="99"/>
    </row>
    <row r="554" ht="12.75" customHeight="1">
      <c r="A554" s="99"/>
      <c r="B554" s="99"/>
      <c r="C554" s="99"/>
      <c r="D554" s="99"/>
      <c r="E554" s="50"/>
      <c r="F554" s="99"/>
      <c r="G554" s="99"/>
      <c r="H554" s="99"/>
      <c r="I554" s="99"/>
      <c r="J554" s="99"/>
      <c r="K554" s="99"/>
      <c r="L554" s="99"/>
      <c r="M554" s="100"/>
      <c r="N554" s="100"/>
      <c r="O554" s="99"/>
      <c r="P554" s="101"/>
      <c r="Q554" s="99"/>
      <c r="R554" s="100"/>
      <c r="S554" s="99"/>
      <c r="T554" s="99"/>
      <c r="U554" s="99"/>
    </row>
    <row r="555" ht="12.75" customHeight="1">
      <c r="A555" s="99"/>
      <c r="B555" s="99"/>
      <c r="C555" s="99"/>
      <c r="D555" s="99"/>
      <c r="E555" s="50"/>
      <c r="F555" s="99"/>
      <c r="G555" s="99"/>
      <c r="H555" s="99"/>
      <c r="I555" s="99"/>
      <c r="J555" s="99"/>
      <c r="K555" s="99"/>
      <c r="L555" s="99"/>
      <c r="M555" s="100"/>
      <c r="N555" s="100"/>
      <c r="O555" s="99"/>
      <c r="P555" s="101"/>
      <c r="Q555" s="99"/>
      <c r="R555" s="100"/>
      <c r="S555" s="99"/>
      <c r="T555" s="99"/>
      <c r="U555" s="99"/>
    </row>
    <row r="556" ht="12.75" customHeight="1">
      <c r="A556" s="99"/>
      <c r="B556" s="99"/>
      <c r="C556" s="99"/>
      <c r="D556" s="99"/>
      <c r="E556" s="50"/>
      <c r="F556" s="99"/>
      <c r="G556" s="99"/>
      <c r="H556" s="99"/>
      <c r="I556" s="99"/>
      <c r="J556" s="99"/>
      <c r="K556" s="99"/>
      <c r="L556" s="99"/>
      <c r="M556" s="100"/>
      <c r="N556" s="100"/>
      <c r="O556" s="99"/>
      <c r="P556" s="101"/>
      <c r="Q556" s="99"/>
      <c r="R556" s="100"/>
      <c r="S556" s="99"/>
      <c r="T556" s="99"/>
      <c r="U556" s="99"/>
    </row>
    <row r="557" ht="12.75" customHeight="1">
      <c r="A557" s="99"/>
      <c r="B557" s="99"/>
      <c r="C557" s="99"/>
      <c r="D557" s="99"/>
      <c r="E557" s="50"/>
      <c r="F557" s="99"/>
      <c r="G557" s="99"/>
      <c r="H557" s="99"/>
      <c r="I557" s="99"/>
      <c r="J557" s="99"/>
      <c r="K557" s="99"/>
      <c r="L557" s="99"/>
      <c r="M557" s="100"/>
      <c r="N557" s="100"/>
      <c r="O557" s="99"/>
      <c r="P557" s="101"/>
      <c r="Q557" s="99"/>
      <c r="R557" s="100"/>
      <c r="S557" s="99"/>
      <c r="T557" s="99"/>
      <c r="U557" s="99"/>
    </row>
    <row r="558" ht="12.75" customHeight="1">
      <c r="A558" s="99"/>
      <c r="B558" s="99"/>
      <c r="C558" s="99"/>
      <c r="D558" s="99"/>
      <c r="E558" s="50"/>
      <c r="F558" s="99"/>
      <c r="G558" s="99"/>
      <c r="H558" s="99"/>
      <c r="I558" s="99"/>
      <c r="J558" s="99"/>
      <c r="K558" s="99"/>
      <c r="L558" s="99"/>
      <c r="M558" s="100"/>
      <c r="N558" s="100"/>
      <c r="O558" s="99"/>
      <c r="P558" s="101"/>
      <c r="Q558" s="99"/>
      <c r="R558" s="100"/>
      <c r="S558" s="99"/>
      <c r="T558" s="99"/>
      <c r="U558" s="99"/>
    </row>
    <row r="559" ht="12.75" customHeight="1">
      <c r="A559" s="99"/>
      <c r="B559" s="99"/>
      <c r="C559" s="99"/>
      <c r="D559" s="99"/>
      <c r="E559" s="50"/>
      <c r="F559" s="99"/>
      <c r="G559" s="99"/>
      <c r="H559" s="99"/>
      <c r="I559" s="99"/>
      <c r="J559" s="99"/>
      <c r="K559" s="99"/>
      <c r="L559" s="99"/>
      <c r="M559" s="100"/>
      <c r="N559" s="100"/>
      <c r="O559" s="99"/>
      <c r="P559" s="101"/>
      <c r="Q559" s="99"/>
      <c r="R559" s="100"/>
      <c r="S559" s="99"/>
      <c r="T559" s="99"/>
      <c r="U559" s="99"/>
    </row>
    <row r="560" ht="12.75" customHeight="1">
      <c r="A560" s="99"/>
      <c r="B560" s="99"/>
      <c r="C560" s="99"/>
      <c r="D560" s="99"/>
      <c r="E560" s="50"/>
      <c r="F560" s="99"/>
      <c r="G560" s="99"/>
      <c r="H560" s="99"/>
      <c r="I560" s="99"/>
      <c r="J560" s="99"/>
      <c r="K560" s="99"/>
      <c r="L560" s="99"/>
      <c r="M560" s="100"/>
      <c r="N560" s="100"/>
      <c r="O560" s="99"/>
      <c r="P560" s="101"/>
      <c r="Q560" s="99"/>
      <c r="R560" s="100"/>
      <c r="S560" s="99"/>
      <c r="T560" s="99"/>
      <c r="U560" s="99"/>
    </row>
    <row r="561" ht="12.75" customHeight="1">
      <c r="A561" s="99"/>
      <c r="B561" s="99"/>
      <c r="C561" s="99"/>
      <c r="D561" s="99"/>
      <c r="E561" s="50"/>
      <c r="F561" s="99"/>
      <c r="G561" s="99"/>
      <c r="H561" s="99"/>
      <c r="I561" s="99"/>
      <c r="J561" s="99"/>
      <c r="K561" s="99"/>
      <c r="L561" s="99"/>
      <c r="M561" s="100"/>
      <c r="N561" s="100"/>
      <c r="O561" s="99"/>
      <c r="P561" s="101"/>
      <c r="Q561" s="99"/>
      <c r="R561" s="100"/>
      <c r="S561" s="99"/>
      <c r="T561" s="99"/>
      <c r="U561" s="99"/>
    </row>
    <row r="562" ht="12.75" customHeight="1">
      <c r="A562" s="99"/>
      <c r="B562" s="99"/>
      <c r="C562" s="99"/>
      <c r="D562" s="99"/>
      <c r="E562" s="50"/>
      <c r="F562" s="99"/>
      <c r="G562" s="99"/>
      <c r="H562" s="99"/>
      <c r="I562" s="99"/>
      <c r="J562" s="99"/>
      <c r="K562" s="99"/>
      <c r="L562" s="99"/>
      <c r="M562" s="100"/>
      <c r="N562" s="100"/>
      <c r="O562" s="99"/>
      <c r="P562" s="101"/>
      <c r="Q562" s="99"/>
      <c r="R562" s="100"/>
      <c r="S562" s="99"/>
      <c r="T562" s="99"/>
      <c r="U562" s="99"/>
    </row>
    <row r="563" ht="12.75" customHeight="1">
      <c r="A563" s="99"/>
      <c r="B563" s="99"/>
      <c r="C563" s="99"/>
      <c r="D563" s="99"/>
      <c r="E563" s="50"/>
      <c r="F563" s="99"/>
      <c r="G563" s="99"/>
      <c r="H563" s="99"/>
      <c r="I563" s="99"/>
      <c r="J563" s="99"/>
      <c r="K563" s="99"/>
      <c r="L563" s="99"/>
      <c r="M563" s="100"/>
      <c r="N563" s="100"/>
      <c r="O563" s="99"/>
      <c r="P563" s="101"/>
      <c r="Q563" s="99"/>
      <c r="R563" s="100"/>
      <c r="S563" s="99"/>
      <c r="T563" s="99"/>
      <c r="U563" s="99"/>
    </row>
    <row r="564" ht="12.75" customHeight="1">
      <c r="A564" s="99"/>
      <c r="B564" s="99"/>
      <c r="C564" s="99"/>
      <c r="D564" s="99"/>
      <c r="E564" s="50"/>
      <c r="F564" s="99"/>
      <c r="G564" s="99"/>
      <c r="H564" s="99"/>
      <c r="I564" s="99"/>
      <c r="J564" s="99"/>
      <c r="K564" s="99"/>
      <c r="L564" s="99"/>
      <c r="M564" s="100"/>
      <c r="N564" s="100"/>
      <c r="O564" s="99"/>
      <c r="P564" s="101"/>
      <c r="Q564" s="99"/>
      <c r="R564" s="100"/>
      <c r="S564" s="99"/>
      <c r="T564" s="99"/>
      <c r="U564" s="99"/>
    </row>
    <row r="565" ht="12.75" customHeight="1">
      <c r="A565" s="99"/>
      <c r="B565" s="99"/>
      <c r="C565" s="99"/>
      <c r="D565" s="99"/>
      <c r="E565" s="50"/>
      <c r="F565" s="99"/>
      <c r="G565" s="99"/>
      <c r="H565" s="99"/>
      <c r="I565" s="99"/>
      <c r="J565" s="99"/>
      <c r="K565" s="99"/>
      <c r="L565" s="99"/>
      <c r="M565" s="100"/>
      <c r="N565" s="100"/>
      <c r="O565" s="99"/>
      <c r="P565" s="101"/>
      <c r="Q565" s="99"/>
      <c r="R565" s="100"/>
      <c r="S565" s="99"/>
      <c r="T565" s="99"/>
      <c r="U565" s="99"/>
    </row>
    <row r="566" ht="12.75" customHeight="1">
      <c r="A566" s="99"/>
      <c r="B566" s="99"/>
      <c r="C566" s="99"/>
      <c r="D566" s="99"/>
      <c r="E566" s="50"/>
      <c r="F566" s="99"/>
      <c r="G566" s="99"/>
      <c r="H566" s="99"/>
      <c r="I566" s="99"/>
      <c r="J566" s="99"/>
      <c r="K566" s="99"/>
      <c r="L566" s="99"/>
      <c r="M566" s="100"/>
      <c r="N566" s="100"/>
      <c r="O566" s="99"/>
      <c r="P566" s="101"/>
      <c r="Q566" s="99"/>
      <c r="R566" s="100"/>
      <c r="S566" s="99"/>
      <c r="T566" s="99"/>
      <c r="U566" s="99"/>
    </row>
    <row r="567" ht="12.75" customHeight="1">
      <c r="A567" s="99"/>
      <c r="B567" s="99"/>
      <c r="C567" s="99"/>
      <c r="D567" s="99"/>
      <c r="E567" s="50"/>
      <c r="F567" s="99"/>
      <c r="G567" s="99"/>
      <c r="H567" s="99"/>
      <c r="I567" s="99"/>
      <c r="J567" s="99"/>
      <c r="K567" s="99"/>
      <c r="L567" s="99"/>
      <c r="M567" s="100"/>
      <c r="N567" s="100"/>
      <c r="O567" s="99"/>
      <c r="P567" s="101"/>
      <c r="Q567" s="99"/>
      <c r="R567" s="100"/>
      <c r="S567" s="99"/>
      <c r="T567" s="99"/>
      <c r="U567" s="99"/>
    </row>
    <row r="568" ht="12.75" customHeight="1">
      <c r="A568" s="99"/>
      <c r="B568" s="99"/>
      <c r="C568" s="99"/>
      <c r="D568" s="99"/>
      <c r="E568" s="50"/>
      <c r="F568" s="99"/>
      <c r="G568" s="99"/>
      <c r="H568" s="99"/>
      <c r="I568" s="99"/>
      <c r="J568" s="99"/>
      <c r="K568" s="99"/>
      <c r="L568" s="99"/>
      <c r="M568" s="100"/>
      <c r="N568" s="100"/>
      <c r="O568" s="99"/>
      <c r="P568" s="101"/>
      <c r="Q568" s="99"/>
      <c r="R568" s="100"/>
      <c r="S568" s="99"/>
      <c r="T568" s="99"/>
      <c r="U568" s="99"/>
    </row>
    <row r="569" ht="12.75" customHeight="1">
      <c r="A569" s="99"/>
      <c r="B569" s="99"/>
      <c r="C569" s="99"/>
      <c r="D569" s="99"/>
      <c r="E569" s="50"/>
      <c r="F569" s="99"/>
      <c r="G569" s="99"/>
      <c r="H569" s="99"/>
      <c r="I569" s="99"/>
      <c r="J569" s="99"/>
      <c r="K569" s="99"/>
      <c r="L569" s="99"/>
      <c r="M569" s="100"/>
      <c r="N569" s="100"/>
      <c r="O569" s="99"/>
      <c r="P569" s="101"/>
      <c r="Q569" s="99"/>
      <c r="R569" s="100"/>
      <c r="S569" s="99"/>
      <c r="T569" s="99"/>
      <c r="U569" s="99"/>
    </row>
    <row r="570" ht="12.75" customHeight="1">
      <c r="A570" s="99"/>
      <c r="B570" s="99"/>
      <c r="C570" s="99"/>
      <c r="D570" s="99"/>
      <c r="E570" s="50"/>
      <c r="F570" s="99"/>
      <c r="G570" s="99"/>
      <c r="H570" s="99"/>
      <c r="I570" s="99"/>
      <c r="J570" s="99"/>
      <c r="K570" s="99"/>
      <c r="L570" s="99"/>
      <c r="M570" s="100"/>
      <c r="N570" s="100"/>
      <c r="O570" s="99"/>
      <c r="P570" s="101"/>
      <c r="Q570" s="99"/>
      <c r="R570" s="100"/>
      <c r="S570" s="99"/>
      <c r="T570" s="99"/>
      <c r="U570" s="99"/>
    </row>
    <row r="571" ht="12.75" customHeight="1">
      <c r="A571" s="99"/>
      <c r="B571" s="99"/>
      <c r="C571" s="99"/>
      <c r="D571" s="99"/>
      <c r="E571" s="50"/>
      <c r="F571" s="99"/>
      <c r="G571" s="99"/>
      <c r="H571" s="99"/>
      <c r="I571" s="99"/>
      <c r="J571" s="99"/>
      <c r="K571" s="99"/>
      <c r="L571" s="99"/>
      <c r="M571" s="100"/>
      <c r="N571" s="100"/>
      <c r="O571" s="99"/>
      <c r="P571" s="101"/>
      <c r="Q571" s="99"/>
      <c r="R571" s="100"/>
      <c r="S571" s="99"/>
      <c r="T571" s="99"/>
      <c r="U571" s="99"/>
    </row>
    <row r="572" ht="12.75" customHeight="1">
      <c r="A572" s="99"/>
      <c r="B572" s="99"/>
      <c r="C572" s="99"/>
      <c r="D572" s="99"/>
      <c r="E572" s="50"/>
      <c r="F572" s="99"/>
      <c r="G572" s="99"/>
      <c r="H572" s="99"/>
      <c r="I572" s="99"/>
      <c r="J572" s="99"/>
      <c r="K572" s="99"/>
      <c r="L572" s="99"/>
      <c r="M572" s="100"/>
      <c r="N572" s="100"/>
      <c r="O572" s="99"/>
      <c r="P572" s="101"/>
      <c r="Q572" s="99"/>
      <c r="R572" s="100"/>
      <c r="S572" s="99"/>
      <c r="T572" s="99"/>
      <c r="U572" s="99"/>
    </row>
    <row r="573" ht="12.75" customHeight="1">
      <c r="A573" s="99"/>
      <c r="B573" s="99"/>
      <c r="C573" s="99"/>
      <c r="D573" s="99"/>
      <c r="E573" s="50"/>
      <c r="F573" s="99"/>
      <c r="G573" s="99"/>
      <c r="H573" s="99"/>
      <c r="I573" s="99"/>
      <c r="J573" s="99"/>
      <c r="K573" s="99"/>
      <c r="L573" s="99"/>
      <c r="M573" s="100"/>
      <c r="N573" s="100"/>
      <c r="O573" s="99"/>
      <c r="P573" s="101"/>
      <c r="Q573" s="99"/>
      <c r="R573" s="100"/>
      <c r="S573" s="99"/>
      <c r="T573" s="99"/>
      <c r="U573" s="99"/>
    </row>
    <row r="574" ht="12.75" customHeight="1">
      <c r="A574" s="99"/>
      <c r="B574" s="99"/>
      <c r="C574" s="99"/>
      <c r="D574" s="99"/>
      <c r="E574" s="50"/>
      <c r="F574" s="99"/>
      <c r="G574" s="99"/>
      <c r="H574" s="99"/>
      <c r="I574" s="99"/>
      <c r="J574" s="99"/>
      <c r="K574" s="99"/>
      <c r="L574" s="99"/>
      <c r="M574" s="100"/>
      <c r="N574" s="100"/>
      <c r="O574" s="99"/>
      <c r="P574" s="101"/>
      <c r="Q574" s="99"/>
      <c r="R574" s="100"/>
      <c r="S574" s="99"/>
      <c r="T574" s="99"/>
      <c r="U574" s="99"/>
    </row>
    <row r="575" ht="12.75" customHeight="1">
      <c r="A575" s="99"/>
      <c r="B575" s="99"/>
      <c r="C575" s="99"/>
      <c r="D575" s="99"/>
      <c r="E575" s="50"/>
      <c r="F575" s="99"/>
      <c r="G575" s="99"/>
      <c r="H575" s="99"/>
      <c r="I575" s="99"/>
      <c r="J575" s="99"/>
      <c r="K575" s="99"/>
      <c r="L575" s="99"/>
      <c r="M575" s="100"/>
      <c r="N575" s="100"/>
      <c r="O575" s="99"/>
      <c r="P575" s="101"/>
      <c r="Q575" s="99"/>
      <c r="R575" s="100"/>
      <c r="S575" s="99"/>
      <c r="T575" s="99"/>
      <c r="U575" s="99"/>
    </row>
    <row r="576" ht="12.75" customHeight="1">
      <c r="A576" s="99"/>
      <c r="B576" s="99"/>
      <c r="C576" s="99"/>
      <c r="D576" s="99"/>
      <c r="E576" s="50"/>
      <c r="F576" s="99"/>
      <c r="G576" s="99"/>
      <c r="H576" s="99"/>
      <c r="I576" s="99"/>
      <c r="J576" s="99"/>
      <c r="K576" s="99"/>
      <c r="L576" s="99"/>
      <c r="M576" s="100"/>
      <c r="N576" s="100"/>
      <c r="O576" s="99"/>
      <c r="P576" s="101"/>
      <c r="Q576" s="99"/>
      <c r="R576" s="100"/>
      <c r="S576" s="99"/>
      <c r="T576" s="99"/>
      <c r="U576" s="99"/>
    </row>
    <row r="577" ht="12.75" customHeight="1">
      <c r="A577" s="99"/>
      <c r="B577" s="99"/>
      <c r="C577" s="99"/>
      <c r="D577" s="99"/>
      <c r="E577" s="50"/>
      <c r="F577" s="99"/>
      <c r="G577" s="99"/>
      <c r="H577" s="99"/>
      <c r="I577" s="99"/>
      <c r="J577" s="99"/>
      <c r="K577" s="99"/>
      <c r="L577" s="99"/>
      <c r="M577" s="100"/>
      <c r="N577" s="100"/>
      <c r="O577" s="99"/>
      <c r="P577" s="101"/>
      <c r="Q577" s="99"/>
      <c r="R577" s="100"/>
      <c r="S577" s="99"/>
      <c r="T577" s="99"/>
      <c r="U577" s="99"/>
    </row>
    <row r="578" ht="12.75" customHeight="1">
      <c r="A578" s="99"/>
      <c r="B578" s="99"/>
      <c r="C578" s="99"/>
      <c r="D578" s="99"/>
      <c r="E578" s="50"/>
      <c r="F578" s="99"/>
      <c r="G578" s="99"/>
      <c r="H578" s="99"/>
      <c r="I578" s="99"/>
      <c r="J578" s="99"/>
      <c r="K578" s="99"/>
      <c r="L578" s="99"/>
      <c r="M578" s="100"/>
      <c r="N578" s="100"/>
      <c r="O578" s="99"/>
      <c r="P578" s="101"/>
      <c r="Q578" s="99"/>
      <c r="R578" s="100"/>
      <c r="S578" s="99"/>
      <c r="T578" s="99"/>
      <c r="U578" s="99"/>
    </row>
    <row r="579" ht="12.75" customHeight="1">
      <c r="A579" s="99"/>
      <c r="B579" s="99"/>
      <c r="C579" s="99"/>
      <c r="D579" s="99"/>
      <c r="E579" s="50"/>
      <c r="F579" s="99"/>
      <c r="G579" s="99"/>
      <c r="H579" s="99"/>
      <c r="I579" s="99"/>
      <c r="J579" s="99"/>
      <c r="K579" s="99"/>
      <c r="L579" s="99"/>
      <c r="M579" s="100"/>
      <c r="N579" s="100"/>
      <c r="O579" s="99"/>
      <c r="P579" s="101"/>
      <c r="Q579" s="99"/>
      <c r="R579" s="100"/>
      <c r="S579" s="99"/>
      <c r="T579" s="99"/>
      <c r="U579" s="99"/>
    </row>
    <row r="580" ht="12.75" customHeight="1">
      <c r="A580" s="99"/>
      <c r="B580" s="99"/>
      <c r="C580" s="99"/>
      <c r="D580" s="99"/>
      <c r="E580" s="50"/>
      <c r="F580" s="99"/>
      <c r="G580" s="99"/>
      <c r="H580" s="99"/>
      <c r="I580" s="99"/>
      <c r="J580" s="99"/>
      <c r="K580" s="99"/>
      <c r="L580" s="99"/>
      <c r="M580" s="100"/>
      <c r="N580" s="100"/>
      <c r="O580" s="99"/>
      <c r="P580" s="101"/>
      <c r="Q580" s="99"/>
      <c r="R580" s="100"/>
      <c r="S580" s="99"/>
      <c r="T580" s="99"/>
      <c r="U580" s="99"/>
    </row>
    <row r="581" ht="12.75" customHeight="1">
      <c r="A581" s="99"/>
      <c r="B581" s="99"/>
      <c r="C581" s="99"/>
      <c r="D581" s="99"/>
      <c r="E581" s="50"/>
      <c r="F581" s="99"/>
      <c r="G581" s="99"/>
      <c r="H581" s="99"/>
      <c r="I581" s="99"/>
      <c r="J581" s="99"/>
      <c r="K581" s="99"/>
      <c r="L581" s="99"/>
      <c r="M581" s="100"/>
      <c r="N581" s="100"/>
      <c r="O581" s="99"/>
      <c r="P581" s="101"/>
      <c r="Q581" s="99"/>
      <c r="R581" s="100"/>
      <c r="S581" s="99"/>
      <c r="T581" s="99"/>
      <c r="U581" s="99"/>
    </row>
    <row r="582" ht="12.75" customHeight="1">
      <c r="A582" s="99"/>
      <c r="B582" s="99"/>
      <c r="C582" s="99"/>
      <c r="D582" s="99"/>
      <c r="E582" s="50"/>
      <c r="F582" s="99"/>
      <c r="G582" s="99"/>
      <c r="H582" s="99"/>
      <c r="I582" s="99"/>
      <c r="J582" s="99"/>
      <c r="K582" s="99"/>
      <c r="L582" s="99"/>
      <c r="M582" s="100"/>
      <c r="N582" s="100"/>
      <c r="O582" s="99"/>
      <c r="P582" s="101"/>
      <c r="Q582" s="99"/>
      <c r="R582" s="100"/>
      <c r="S582" s="99"/>
      <c r="T582" s="99"/>
      <c r="U582" s="99"/>
    </row>
    <row r="583" ht="12.75" customHeight="1">
      <c r="A583" s="99"/>
      <c r="B583" s="99"/>
      <c r="C583" s="99"/>
      <c r="D583" s="99"/>
      <c r="E583" s="50"/>
      <c r="F583" s="99"/>
      <c r="G583" s="99"/>
      <c r="H583" s="99"/>
      <c r="I583" s="99"/>
      <c r="J583" s="99"/>
      <c r="K583" s="99"/>
      <c r="L583" s="99"/>
      <c r="M583" s="100"/>
      <c r="N583" s="100"/>
      <c r="O583" s="99"/>
      <c r="P583" s="101"/>
      <c r="Q583" s="99"/>
      <c r="R583" s="100"/>
      <c r="S583" s="99"/>
      <c r="T583" s="99"/>
      <c r="U583" s="99"/>
    </row>
    <row r="584" ht="12.75" customHeight="1">
      <c r="A584" s="99"/>
      <c r="B584" s="99"/>
      <c r="C584" s="99"/>
      <c r="D584" s="99"/>
      <c r="E584" s="50"/>
      <c r="F584" s="99"/>
      <c r="G584" s="99"/>
      <c r="H584" s="99"/>
      <c r="I584" s="99"/>
      <c r="J584" s="99"/>
      <c r="K584" s="99"/>
      <c r="L584" s="99"/>
      <c r="M584" s="100"/>
      <c r="N584" s="100"/>
      <c r="O584" s="99"/>
      <c r="P584" s="101"/>
      <c r="Q584" s="99"/>
      <c r="R584" s="100"/>
      <c r="S584" s="99"/>
      <c r="T584" s="99"/>
      <c r="U584" s="99"/>
    </row>
    <row r="585" ht="12.75" customHeight="1">
      <c r="A585" s="99"/>
      <c r="B585" s="99"/>
      <c r="C585" s="99"/>
      <c r="D585" s="99"/>
      <c r="E585" s="50"/>
      <c r="F585" s="99"/>
      <c r="G585" s="99"/>
      <c r="H585" s="99"/>
      <c r="I585" s="99"/>
      <c r="J585" s="99"/>
      <c r="K585" s="99"/>
      <c r="L585" s="99"/>
      <c r="M585" s="100"/>
      <c r="N585" s="100"/>
      <c r="O585" s="99"/>
      <c r="P585" s="101"/>
      <c r="Q585" s="99"/>
      <c r="R585" s="100"/>
      <c r="S585" s="99"/>
      <c r="T585" s="99"/>
      <c r="U585" s="99"/>
    </row>
    <row r="586" ht="12.75" customHeight="1">
      <c r="A586" s="99"/>
      <c r="B586" s="99"/>
      <c r="C586" s="99"/>
      <c r="D586" s="99"/>
      <c r="E586" s="50"/>
      <c r="F586" s="99"/>
      <c r="G586" s="99"/>
      <c r="H586" s="99"/>
      <c r="I586" s="99"/>
      <c r="J586" s="99"/>
      <c r="K586" s="99"/>
      <c r="L586" s="99"/>
      <c r="M586" s="100"/>
      <c r="N586" s="100"/>
      <c r="O586" s="99"/>
      <c r="P586" s="101"/>
      <c r="Q586" s="99"/>
      <c r="R586" s="100"/>
      <c r="S586" s="99"/>
      <c r="T586" s="99"/>
      <c r="U586" s="99"/>
    </row>
    <row r="587" ht="12.75" customHeight="1">
      <c r="A587" s="99"/>
      <c r="B587" s="99"/>
      <c r="C587" s="99"/>
      <c r="D587" s="99"/>
      <c r="E587" s="50"/>
      <c r="F587" s="99"/>
      <c r="G587" s="99"/>
      <c r="H587" s="99"/>
      <c r="I587" s="99"/>
      <c r="J587" s="99"/>
      <c r="K587" s="99"/>
      <c r="L587" s="99"/>
      <c r="M587" s="100"/>
      <c r="N587" s="100"/>
      <c r="O587" s="99"/>
      <c r="P587" s="101"/>
      <c r="Q587" s="99"/>
      <c r="R587" s="100"/>
      <c r="S587" s="99"/>
      <c r="T587" s="99"/>
      <c r="U587" s="99"/>
    </row>
    <row r="588" ht="12.75" customHeight="1">
      <c r="A588" s="99"/>
      <c r="B588" s="99"/>
      <c r="C588" s="99"/>
      <c r="D588" s="99"/>
      <c r="E588" s="50"/>
      <c r="F588" s="99"/>
      <c r="G588" s="99"/>
      <c r="H588" s="99"/>
      <c r="I588" s="99"/>
      <c r="J588" s="99"/>
      <c r="K588" s="99"/>
      <c r="L588" s="99"/>
      <c r="M588" s="100"/>
      <c r="N588" s="100"/>
      <c r="O588" s="99"/>
      <c r="P588" s="101"/>
      <c r="Q588" s="99"/>
      <c r="R588" s="100"/>
      <c r="S588" s="99"/>
      <c r="T588" s="99"/>
      <c r="U588" s="99"/>
    </row>
    <row r="589" ht="12.75" customHeight="1">
      <c r="A589" s="99"/>
      <c r="B589" s="99"/>
      <c r="C589" s="99"/>
      <c r="D589" s="99"/>
      <c r="E589" s="50"/>
      <c r="F589" s="99"/>
      <c r="G589" s="99"/>
      <c r="H589" s="99"/>
      <c r="I589" s="99"/>
      <c r="J589" s="99"/>
      <c r="K589" s="99"/>
      <c r="L589" s="99"/>
      <c r="M589" s="100"/>
      <c r="N589" s="100"/>
      <c r="O589" s="99"/>
      <c r="P589" s="101"/>
      <c r="Q589" s="99"/>
      <c r="R589" s="100"/>
      <c r="S589" s="99"/>
      <c r="T589" s="99"/>
      <c r="U589" s="99"/>
    </row>
    <row r="590" ht="12.75" customHeight="1">
      <c r="A590" s="99"/>
      <c r="B590" s="99"/>
      <c r="C590" s="99"/>
      <c r="D590" s="99"/>
      <c r="E590" s="50"/>
      <c r="F590" s="99"/>
      <c r="G590" s="99"/>
      <c r="H590" s="99"/>
      <c r="I590" s="99"/>
      <c r="J590" s="99"/>
      <c r="K590" s="99"/>
      <c r="L590" s="99"/>
      <c r="M590" s="100"/>
      <c r="N590" s="100"/>
      <c r="O590" s="99"/>
      <c r="P590" s="101"/>
      <c r="Q590" s="99"/>
      <c r="R590" s="100"/>
      <c r="S590" s="99"/>
      <c r="T590" s="99"/>
      <c r="U590" s="99"/>
    </row>
    <row r="591" ht="12.75" customHeight="1">
      <c r="A591" s="99"/>
      <c r="B591" s="99"/>
      <c r="C591" s="99"/>
      <c r="D591" s="99"/>
      <c r="E591" s="50"/>
      <c r="F591" s="99"/>
      <c r="G591" s="99"/>
      <c r="H591" s="99"/>
      <c r="I591" s="99"/>
      <c r="J591" s="99"/>
      <c r="K591" s="99"/>
      <c r="L591" s="99"/>
      <c r="M591" s="100"/>
      <c r="N591" s="100"/>
      <c r="O591" s="99"/>
      <c r="P591" s="101"/>
      <c r="Q591" s="99"/>
      <c r="R591" s="100"/>
      <c r="S591" s="99"/>
      <c r="T591" s="99"/>
      <c r="U591" s="99"/>
    </row>
    <row r="592" ht="12.75" customHeight="1">
      <c r="A592" s="99"/>
      <c r="B592" s="99"/>
      <c r="C592" s="99"/>
      <c r="D592" s="99"/>
      <c r="E592" s="50"/>
      <c r="F592" s="99"/>
      <c r="G592" s="99"/>
      <c r="H592" s="99"/>
      <c r="I592" s="99"/>
      <c r="J592" s="99"/>
      <c r="K592" s="99"/>
      <c r="L592" s="99"/>
      <c r="M592" s="100"/>
      <c r="N592" s="100"/>
      <c r="O592" s="99"/>
      <c r="P592" s="101"/>
      <c r="Q592" s="99"/>
      <c r="R592" s="100"/>
      <c r="S592" s="99"/>
      <c r="T592" s="99"/>
      <c r="U592" s="99"/>
    </row>
    <row r="593" ht="12.75" customHeight="1">
      <c r="A593" s="99"/>
      <c r="B593" s="99"/>
      <c r="C593" s="99"/>
      <c r="D593" s="99"/>
      <c r="E593" s="50"/>
      <c r="F593" s="99"/>
      <c r="G593" s="99"/>
      <c r="H593" s="99"/>
      <c r="I593" s="99"/>
      <c r="J593" s="99"/>
      <c r="K593" s="99"/>
      <c r="L593" s="99"/>
      <c r="M593" s="100"/>
      <c r="N593" s="100"/>
      <c r="O593" s="99"/>
      <c r="P593" s="101"/>
      <c r="Q593" s="99"/>
      <c r="R593" s="100"/>
      <c r="S593" s="99"/>
      <c r="T593" s="99"/>
      <c r="U593" s="99"/>
    </row>
    <row r="594" ht="12.75" customHeight="1">
      <c r="A594" s="99"/>
      <c r="B594" s="99"/>
      <c r="C594" s="99"/>
      <c r="D594" s="99"/>
      <c r="E594" s="50"/>
      <c r="F594" s="99"/>
      <c r="G594" s="99"/>
      <c r="H594" s="99"/>
      <c r="I594" s="99"/>
      <c r="J594" s="99"/>
      <c r="K594" s="99"/>
      <c r="L594" s="99"/>
      <c r="M594" s="100"/>
      <c r="N594" s="100"/>
      <c r="O594" s="99"/>
      <c r="P594" s="101"/>
      <c r="Q594" s="99"/>
      <c r="R594" s="100"/>
      <c r="S594" s="99"/>
      <c r="T594" s="99"/>
      <c r="U594" s="99"/>
    </row>
    <row r="595" ht="12.75" customHeight="1">
      <c r="A595" s="99"/>
      <c r="B595" s="99"/>
      <c r="C595" s="99"/>
      <c r="D595" s="99"/>
      <c r="E595" s="50"/>
      <c r="F595" s="99"/>
      <c r="G595" s="99"/>
      <c r="H595" s="99"/>
      <c r="I595" s="99"/>
      <c r="J595" s="99"/>
      <c r="K595" s="99"/>
      <c r="L595" s="99"/>
      <c r="M595" s="100"/>
      <c r="N595" s="100"/>
      <c r="O595" s="99"/>
      <c r="P595" s="101"/>
      <c r="Q595" s="99"/>
      <c r="R595" s="100"/>
      <c r="S595" s="99"/>
      <c r="T595" s="99"/>
      <c r="U595" s="99"/>
    </row>
    <row r="596" ht="12.75" customHeight="1">
      <c r="A596" s="99"/>
      <c r="B596" s="99"/>
      <c r="C596" s="99"/>
      <c r="D596" s="99"/>
      <c r="E596" s="50"/>
      <c r="F596" s="99"/>
      <c r="G596" s="99"/>
      <c r="H596" s="99"/>
      <c r="I596" s="99"/>
      <c r="J596" s="99"/>
      <c r="K596" s="99"/>
      <c r="L596" s="99"/>
      <c r="M596" s="100"/>
      <c r="N596" s="100"/>
      <c r="O596" s="99"/>
      <c r="P596" s="101"/>
      <c r="Q596" s="99"/>
      <c r="R596" s="100"/>
      <c r="S596" s="99"/>
      <c r="T596" s="99"/>
      <c r="U596" s="99"/>
    </row>
    <row r="597" ht="12.75" customHeight="1">
      <c r="A597" s="99"/>
      <c r="B597" s="99"/>
      <c r="C597" s="99"/>
      <c r="D597" s="99"/>
      <c r="E597" s="50"/>
      <c r="F597" s="99"/>
      <c r="G597" s="99"/>
      <c r="H597" s="99"/>
      <c r="I597" s="99"/>
      <c r="J597" s="99"/>
      <c r="K597" s="99"/>
      <c r="L597" s="99"/>
      <c r="M597" s="100"/>
      <c r="N597" s="100"/>
      <c r="O597" s="99"/>
      <c r="P597" s="101"/>
      <c r="Q597" s="99"/>
      <c r="R597" s="100"/>
      <c r="S597" s="99"/>
      <c r="T597" s="99"/>
      <c r="U597" s="99"/>
    </row>
    <row r="598" ht="12.75" customHeight="1">
      <c r="A598" s="99"/>
      <c r="B598" s="99"/>
      <c r="C598" s="99"/>
      <c r="D598" s="99"/>
      <c r="E598" s="50"/>
      <c r="F598" s="99"/>
      <c r="G598" s="99"/>
      <c r="H598" s="99"/>
      <c r="I598" s="99"/>
      <c r="J598" s="99"/>
      <c r="K598" s="99"/>
      <c r="L598" s="99"/>
      <c r="M598" s="100"/>
      <c r="N598" s="100"/>
      <c r="O598" s="99"/>
      <c r="P598" s="101"/>
      <c r="Q598" s="99"/>
      <c r="R598" s="100"/>
      <c r="S598" s="99"/>
      <c r="T598" s="99"/>
      <c r="U598" s="99"/>
    </row>
    <row r="599" ht="12.75" customHeight="1">
      <c r="A599" s="99"/>
      <c r="B599" s="99"/>
      <c r="C599" s="99"/>
      <c r="D599" s="99"/>
      <c r="E599" s="50"/>
      <c r="F599" s="99"/>
      <c r="G599" s="99"/>
      <c r="H599" s="99"/>
      <c r="I599" s="99"/>
      <c r="J599" s="99"/>
      <c r="K599" s="99"/>
      <c r="L599" s="99"/>
      <c r="M599" s="100"/>
      <c r="N599" s="100"/>
      <c r="O599" s="99"/>
      <c r="P599" s="101"/>
      <c r="Q599" s="99"/>
      <c r="R599" s="100"/>
      <c r="S599" s="99"/>
      <c r="T599" s="99"/>
      <c r="U599" s="99"/>
    </row>
    <row r="600" ht="12.75" customHeight="1">
      <c r="A600" s="99"/>
      <c r="B600" s="99"/>
      <c r="C600" s="99"/>
      <c r="D600" s="99"/>
      <c r="E600" s="50"/>
      <c r="F600" s="99"/>
      <c r="G600" s="99"/>
      <c r="H600" s="99"/>
      <c r="I600" s="99"/>
      <c r="J600" s="99"/>
      <c r="K600" s="99"/>
      <c r="L600" s="99"/>
      <c r="M600" s="100"/>
      <c r="N600" s="100"/>
      <c r="O600" s="99"/>
      <c r="P600" s="101"/>
      <c r="Q600" s="99"/>
      <c r="R600" s="100"/>
      <c r="S600" s="99"/>
      <c r="T600" s="99"/>
      <c r="U600" s="99"/>
    </row>
    <row r="601" ht="12.75" customHeight="1">
      <c r="A601" s="99"/>
      <c r="B601" s="99"/>
      <c r="C601" s="99"/>
      <c r="D601" s="99"/>
      <c r="E601" s="50"/>
      <c r="F601" s="99"/>
      <c r="G601" s="99"/>
      <c r="H601" s="99"/>
      <c r="I601" s="99"/>
      <c r="J601" s="99"/>
      <c r="K601" s="99"/>
      <c r="L601" s="99"/>
      <c r="M601" s="100"/>
      <c r="N601" s="100"/>
      <c r="O601" s="99"/>
      <c r="P601" s="101"/>
      <c r="Q601" s="99"/>
      <c r="R601" s="100"/>
      <c r="S601" s="99"/>
      <c r="T601" s="99"/>
      <c r="U601" s="99"/>
    </row>
    <row r="602" ht="12.75" customHeight="1">
      <c r="A602" s="99"/>
      <c r="B602" s="99"/>
      <c r="C602" s="99"/>
      <c r="D602" s="99"/>
      <c r="E602" s="50"/>
      <c r="F602" s="99"/>
      <c r="G602" s="99"/>
      <c r="H602" s="99"/>
      <c r="I602" s="99"/>
      <c r="J602" s="99"/>
      <c r="K602" s="99"/>
      <c r="L602" s="99"/>
      <c r="M602" s="100"/>
      <c r="N602" s="100"/>
      <c r="O602" s="99"/>
      <c r="P602" s="101"/>
      <c r="Q602" s="99"/>
      <c r="R602" s="100"/>
      <c r="S602" s="99"/>
      <c r="T602" s="99"/>
      <c r="U602" s="99"/>
    </row>
    <row r="603" ht="12.75" customHeight="1">
      <c r="A603" s="99"/>
      <c r="B603" s="99"/>
      <c r="C603" s="99"/>
      <c r="D603" s="99"/>
      <c r="E603" s="50"/>
      <c r="F603" s="99"/>
      <c r="G603" s="99"/>
      <c r="H603" s="99"/>
      <c r="I603" s="99"/>
      <c r="J603" s="99"/>
      <c r="K603" s="99"/>
      <c r="L603" s="99"/>
      <c r="M603" s="100"/>
      <c r="N603" s="100"/>
      <c r="O603" s="99"/>
      <c r="P603" s="101"/>
      <c r="Q603" s="99"/>
      <c r="R603" s="100"/>
      <c r="S603" s="99"/>
      <c r="T603" s="99"/>
      <c r="U603" s="99"/>
    </row>
    <row r="604" ht="12.75" customHeight="1">
      <c r="A604" s="99"/>
      <c r="B604" s="99"/>
      <c r="C604" s="99"/>
      <c r="D604" s="99"/>
      <c r="E604" s="50"/>
      <c r="F604" s="99"/>
      <c r="G604" s="99"/>
      <c r="H604" s="99"/>
      <c r="I604" s="99"/>
      <c r="J604" s="99"/>
      <c r="K604" s="99"/>
      <c r="L604" s="99"/>
      <c r="M604" s="100"/>
      <c r="N604" s="100"/>
      <c r="O604" s="99"/>
      <c r="P604" s="101"/>
      <c r="Q604" s="99"/>
      <c r="R604" s="100"/>
      <c r="S604" s="99"/>
      <c r="T604" s="99"/>
      <c r="U604" s="99"/>
    </row>
    <row r="605" ht="12.75" customHeight="1">
      <c r="A605" s="99"/>
      <c r="B605" s="99"/>
      <c r="C605" s="99"/>
      <c r="D605" s="99"/>
      <c r="E605" s="50"/>
      <c r="F605" s="99"/>
      <c r="G605" s="99"/>
      <c r="H605" s="99"/>
      <c r="I605" s="99"/>
      <c r="J605" s="99"/>
      <c r="K605" s="99"/>
      <c r="L605" s="99"/>
      <c r="M605" s="100"/>
      <c r="N605" s="100"/>
      <c r="O605" s="99"/>
      <c r="P605" s="101"/>
      <c r="Q605" s="99"/>
      <c r="R605" s="100"/>
      <c r="S605" s="99"/>
      <c r="T605" s="99"/>
      <c r="U605" s="99"/>
    </row>
    <row r="606" ht="12.75" customHeight="1">
      <c r="A606" s="99"/>
      <c r="B606" s="99"/>
      <c r="C606" s="99"/>
      <c r="D606" s="99"/>
      <c r="E606" s="50"/>
      <c r="F606" s="99"/>
      <c r="G606" s="99"/>
      <c r="H606" s="99"/>
      <c r="I606" s="99"/>
      <c r="J606" s="99"/>
      <c r="K606" s="99"/>
      <c r="L606" s="99"/>
      <c r="M606" s="100"/>
      <c r="N606" s="100"/>
      <c r="O606" s="99"/>
      <c r="P606" s="101"/>
      <c r="Q606" s="99"/>
      <c r="R606" s="100"/>
      <c r="S606" s="99"/>
      <c r="T606" s="99"/>
      <c r="U606" s="99"/>
    </row>
    <row r="607" ht="12.75" customHeight="1">
      <c r="A607" s="99"/>
      <c r="B607" s="99"/>
      <c r="C607" s="99"/>
      <c r="D607" s="99"/>
      <c r="E607" s="50"/>
      <c r="F607" s="99"/>
      <c r="G607" s="99"/>
      <c r="H607" s="99"/>
      <c r="I607" s="99"/>
      <c r="J607" s="99"/>
      <c r="K607" s="99"/>
      <c r="L607" s="99"/>
      <c r="M607" s="100"/>
      <c r="N607" s="100"/>
      <c r="O607" s="99"/>
      <c r="P607" s="101"/>
      <c r="Q607" s="99"/>
      <c r="R607" s="100"/>
      <c r="S607" s="99"/>
      <c r="T607" s="99"/>
      <c r="U607" s="99"/>
    </row>
    <row r="608" ht="12.75" customHeight="1">
      <c r="A608" s="99"/>
      <c r="B608" s="99"/>
      <c r="C608" s="99"/>
      <c r="D608" s="99"/>
      <c r="E608" s="50"/>
      <c r="F608" s="99"/>
      <c r="G608" s="99"/>
      <c r="H608" s="99"/>
      <c r="I608" s="99"/>
      <c r="J608" s="99"/>
      <c r="K608" s="99"/>
      <c r="L608" s="99"/>
      <c r="M608" s="100"/>
      <c r="N608" s="100"/>
      <c r="O608" s="99"/>
      <c r="P608" s="101"/>
      <c r="Q608" s="99"/>
      <c r="R608" s="100"/>
      <c r="S608" s="99"/>
      <c r="T608" s="99"/>
      <c r="U608" s="99"/>
    </row>
    <row r="609" ht="12.75" customHeight="1">
      <c r="A609" s="99"/>
      <c r="B609" s="99"/>
      <c r="C609" s="99"/>
      <c r="D609" s="99"/>
      <c r="E609" s="50"/>
      <c r="F609" s="99"/>
      <c r="G609" s="99"/>
      <c r="H609" s="99"/>
      <c r="I609" s="99"/>
      <c r="J609" s="99"/>
      <c r="K609" s="99"/>
      <c r="L609" s="99"/>
      <c r="M609" s="100"/>
      <c r="N609" s="100"/>
      <c r="O609" s="99"/>
      <c r="P609" s="101"/>
      <c r="Q609" s="99"/>
      <c r="R609" s="100"/>
      <c r="S609" s="99"/>
      <c r="T609" s="99"/>
      <c r="U609" s="99"/>
    </row>
    <row r="610" ht="12.75" customHeight="1">
      <c r="A610" s="99"/>
      <c r="B610" s="99"/>
      <c r="C610" s="99"/>
      <c r="D610" s="99"/>
      <c r="E610" s="50"/>
      <c r="F610" s="99"/>
      <c r="G610" s="99"/>
      <c r="H610" s="99"/>
      <c r="I610" s="99"/>
      <c r="J610" s="99"/>
      <c r="K610" s="99"/>
      <c r="L610" s="99"/>
      <c r="M610" s="100"/>
      <c r="N610" s="100"/>
      <c r="O610" s="99"/>
      <c r="P610" s="101"/>
      <c r="Q610" s="99"/>
      <c r="R610" s="100"/>
      <c r="S610" s="99"/>
      <c r="T610" s="99"/>
      <c r="U610" s="99"/>
    </row>
    <row r="611" ht="12.75" customHeight="1">
      <c r="A611" s="99"/>
      <c r="B611" s="99"/>
      <c r="C611" s="99"/>
      <c r="D611" s="99"/>
      <c r="E611" s="50"/>
      <c r="F611" s="99"/>
      <c r="G611" s="99"/>
      <c r="H611" s="99"/>
      <c r="I611" s="99"/>
      <c r="J611" s="99"/>
      <c r="K611" s="99"/>
      <c r="L611" s="99"/>
      <c r="M611" s="100"/>
      <c r="N611" s="100"/>
      <c r="O611" s="99"/>
      <c r="P611" s="101"/>
      <c r="Q611" s="99"/>
      <c r="R611" s="100"/>
      <c r="S611" s="99"/>
      <c r="T611" s="99"/>
      <c r="U611" s="99"/>
    </row>
    <row r="612" ht="12.75" customHeight="1">
      <c r="A612" s="99"/>
      <c r="B612" s="99"/>
      <c r="C612" s="99"/>
      <c r="D612" s="99"/>
      <c r="E612" s="50"/>
      <c r="F612" s="99"/>
      <c r="G612" s="99"/>
      <c r="H612" s="99"/>
      <c r="I612" s="99"/>
      <c r="J612" s="99"/>
      <c r="K612" s="99"/>
      <c r="L612" s="99"/>
      <c r="M612" s="100"/>
      <c r="N612" s="100"/>
      <c r="O612" s="99"/>
      <c r="P612" s="101"/>
      <c r="Q612" s="99"/>
      <c r="R612" s="100"/>
      <c r="S612" s="99"/>
      <c r="T612" s="99"/>
      <c r="U612" s="99"/>
    </row>
    <row r="613" ht="12.75" customHeight="1">
      <c r="A613" s="99"/>
      <c r="B613" s="99"/>
      <c r="C613" s="99"/>
      <c r="D613" s="99"/>
      <c r="E613" s="50"/>
      <c r="F613" s="99"/>
      <c r="G613" s="99"/>
      <c r="H613" s="99"/>
      <c r="I613" s="99"/>
      <c r="J613" s="99"/>
      <c r="K613" s="99"/>
      <c r="L613" s="99"/>
      <c r="M613" s="100"/>
      <c r="N613" s="100"/>
      <c r="O613" s="99"/>
      <c r="P613" s="101"/>
      <c r="Q613" s="99"/>
      <c r="R613" s="100"/>
      <c r="S613" s="99"/>
      <c r="T613" s="99"/>
      <c r="U613" s="99"/>
    </row>
    <row r="614" ht="12.75" customHeight="1">
      <c r="A614" s="99"/>
      <c r="B614" s="99"/>
      <c r="C614" s="99"/>
      <c r="D614" s="99"/>
      <c r="E614" s="50"/>
      <c r="F614" s="99"/>
      <c r="G614" s="99"/>
      <c r="H614" s="99"/>
      <c r="I614" s="99"/>
      <c r="J614" s="99"/>
      <c r="K614" s="99"/>
      <c r="L614" s="99"/>
      <c r="M614" s="100"/>
      <c r="N614" s="100"/>
      <c r="O614" s="99"/>
      <c r="P614" s="101"/>
      <c r="Q614" s="99"/>
      <c r="R614" s="100"/>
      <c r="S614" s="99"/>
      <c r="T614" s="99"/>
      <c r="U614" s="99"/>
    </row>
    <row r="615" ht="12.75" customHeight="1">
      <c r="A615" s="99"/>
      <c r="B615" s="99"/>
      <c r="C615" s="99"/>
      <c r="D615" s="99"/>
      <c r="E615" s="50"/>
      <c r="F615" s="99"/>
      <c r="G615" s="99"/>
      <c r="H615" s="99"/>
      <c r="I615" s="99"/>
      <c r="J615" s="99"/>
      <c r="K615" s="99"/>
      <c r="L615" s="99"/>
      <c r="M615" s="100"/>
      <c r="N615" s="100"/>
      <c r="O615" s="99"/>
      <c r="P615" s="101"/>
      <c r="Q615" s="99"/>
      <c r="R615" s="100"/>
      <c r="S615" s="99"/>
      <c r="T615" s="99"/>
      <c r="U615" s="99"/>
    </row>
    <row r="616" ht="12.75" customHeight="1">
      <c r="A616" s="99"/>
      <c r="B616" s="99"/>
      <c r="C616" s="99"/>
      <c r="D616" s="99"/>
      <c r="E616" s="50"/>
      <c r="F616" s="99"/>
      <c r="G616" s="99"/>
      <c r="H616" s="99"/>
      <c r="I616" s="99"/>
      <c r="J616" s="99"/>
      <c r="K616" s="99"/>
      <c r="L616" s="99"/>
      <c r="M616" s="100"/>
      <c r="N616" s="100"/>
      <c r="O616" s="99"/>
      <c r="P616" s="101"/>
      <c r="Q616" s="99"/>
      <c r="R616" s="100"/>
      <c r="S616" s="99"/>
      <c r="T616" s="99"/>
      <c r="U616" s="99"/>
    </row>
    <row r="617" ht="12.75" customHeight="1">
      <c r="A617" s="99"/>
      <c r="B617" s="99"/>
      <c r="C617" s="99"/>
      <c r="D617" s="99"/>
      <c r="E617" s="50"/>
      <c r="F617" s="99"/>
      <c r="G617" s="99"/>
      <c r="H617" s="99"/>
      <c r="I617" s="99"/>
      <c r="J617" s="99"/>
      <c r="K617" s="99"/>
      <c r="L617" s="99"/>
      <c r="M617" s="100"/>
      <c r="N617" s="100"/>
      <c r="O617" s="99"/>
      <c r="P617" s="101"/>
      <c r="Q617" s="99"/>
      <c r="R617" s="100"/>
      <c r="S617" s="99"/>
      <c r="T617" s="99"/>
      <c r="U617" s="99"/>
    </row>
    <row r="618" ht="12.75" customHeight="1">
      <c r="A618" s="99"/>
      <c r="B618" s="99"/>
      <c r="C618" s="99"/>
      <c r="D618" s="99"/>
      <c r="E618" s="50"/>
      <c r="F618" s="99"/>
      <c r="G618" s="99"/>
      <c r="H618" s="99"/>
      <c r="I618" s="99"/>
      <c r="J618" s="99"/>
      <c r="K618" s="99"/>
      <c r="L618" s="99"/>
      <c r="M618" s="100"/>
      <c r="N618" s="100"/>
      <c r="O618" s="99"/>
      <c r="P618" s="101"/>
      <c r="Q618" s="99"/>
      <c r="R618" s="100"/>
      <c r="S618" s="99"/>
      <c r="T618" s="99"/>
      <c r="U618" s="99"/>
    </row>
    <row r="619" ht="12.75" customHeight="1">
      <c r="A619" s="99"/>
      <c r="B619" s="99"/>
      <c r="C619" s="99"/>
      <c r="D619" s="99"/>
      <c r="E619" s="50"/>
      <c r="F619" s="99"/>
      <c r="G619" s="99"/>
      <c r="H619" s="99"/>
      <c r="I619" s="99"/>
      <c r="J619" s="99"/>
      <c r="K619" s="99"/>
      <c r="L619" s="99"/>
      <c r="M619" s="100"/>
      <c r="N619" s="100"/>
      <c r="O619" s="99"/>
      <c r="P619" s="101"/>
      <c r="Q619" s="99"/>
      <c r="R619" s="100"/>
      <c r="S619" s="99"/>
      <c r="T619" s="99"/>
      <c r="U619" s="99"/>
    </row>
    <row r="620" ht="12.75" customHeight="1">
      <c r="A620" s="99"/>
      <c r="B620" s="99"/>
      <c r="C620" s="99"/>
      <c r="D620" s="99"/>
      <c r="E620" s="50"/>
      <c r="F620" s="99"/>
      <c r="G620" s="99"/>
      <c r="H620" s="99"/>
      <c r="I620" s="99"/>
      <c r="J620" s="99"/>
      <c r="K620" s="99"/>
      <c r="L620" s="99"/>
      <c r="M620" s="100"/>
      <c r="N620" s="100"/>
      <c r="O620" s="99"/>
      <c r="P620" s="101"/>
      <c r="Q620" s="99"/>
      <c r="R620" s="100"/>
      <c r="S620" s="99"/>
      <c r="T620" s="99"/>
      <c r="U620" s="99"/>
    </row>
    <row r="621" ht="12.75" customHeight="1">
      <c r="A621" s="99"/>
      <c r="B621" s="99"/>
      <c r="C621" s="99"/>
      <c r="D621" s="99"/>
      <c r="E621" s="50"/>
      <c r="F621" s="99"/>
      <c r="G621" s="99"/>
      <c r="H621" s="99"/>
      <c r="I621" s="99"/>
      <c r="J621" s="99"/>
      <c r="K621" s="99"/>
      <c r="L621" s="99"/>
      <c r="M621" s="100"/>
      <c r="N621" s="100"/>
      <c r="O621" s="99"/>
      <c r="P621" s="101"/>
      <c r="Q621" s="99"/>
      <c r="R621" s="100"/>
      <c r="S621" s="99"/>
      <c r="T621" s="99"/>
      <c r="U621" s="99"/>
    </row>
    <row r="622" ht="12.75" customHeight="1">
      <c r="A622" s="99"/>
      <c r="B622" s="99"/>
      <c r="C622" s="99"/>
      <c r="D622" s="99"/>
      <c r="E622" s="50"/>
      <c r="F622" s="99"/>
      <c r="G622" s="99"/>
      <c r="H622" s="99"/>
      <c r="I622" s="99"/>
      <c r="J622" s="99"/>
      <c r="K622" s="99"/>
      <c r="L622" s="99"/>
      <c r="M622" s="100"/>
      <c r="N622" s="100"/>
      <c r="O622" s="99"/>
      <c r="P622" s="101"/>
      <c r="Q622" s="99"/>
      <c r="R622" s="100"/>
      <c r="S622" s="99"/>
      <c r="T622" s="99"/>
      <c r="U622" s="99"/>
    </row>
    <row r="623" ht="12.75" customHeight="1">
      <c r="A623" s="99"/>
      <c r="B623" s="99"/>
      <c r="C623" s="99"/>
      <c r="D623" s="99"/>
      <c r="E623" s="50"/>
      <c r="F623" s="99"/>
      <c r="G623" s="99"/>
      <c r="H623" s="99"/>
      <c r="I623" s="99"/>
      <c r="J623" s="99"/>
      <c r="K623" s="99"/>
      <c r="L623" s="99"/>
      <c r="M623" s="100"/>
      <c r="N623" s="100"/>
      <c r="O623" s="99"/>
      <c r="P623" s="101"/>
      <c r="Q623" s="99"/>
      <c r="R623" s="100"/>
      <c r="S623" s="99"/>
      <c r="T623" s="99"/>
      <c r="U623" s="99"/>
    </row>
    <row r="624" ht="12.75" customHeight="1">
      <c r="A624" s="99"/>
      <c r="B624" s="99"/>
      <c r="C624" s="99"/>
      <c r="D624" s="99"/>
      <c r="E624" s="50"/>
      <c r="F624" s="99"/>
      <c r="G624" s="99"/>
      <c r="H624" s="99"/>
      <c r="I624" s="99"/>
      <c r="J624" s="99"/>
      <c r="K624" s="99"/>
      <c r="L624" s="99"/>
      <c r="M624" s="100"/>
      <c r="N624" s="100"/>
      <c r="O624" s="99"/>
      <c r="P624" s="101"/>
      <c r="Q624" s="99"/>
      <c r="R624" s="100"/>
      <c r="S624" s="99"/>
      <c r="T624" s="99"/>
      <c r="U624" s="99"/>
    </row>
    <row r="625" ht="12.75" customHeight="1">
      <c r="A625" s="99"/>
      <c r="B625" s="99"/>
      <c r="C625" s="99"/>
      <c r="D625" s="99"/>
      <c r="E625" s="50"/>
      <c r="F625" s="99"/>
      <c r="G625" s="99"/>
      <c r="H625" s="99"/>
      <c r="I625" s="99"/>
      <c r="J625" s="99"/>
      <c r="K625" s="99"/>
      <c r="L625" s="99"/>
      <c r="M625" s="100"/>
      <c r="N625" s="100"/>
      <c r="O625" s="99"/>
      <c r="P625" s="101"/>
      <c r="Q625" s="99"/>
      <c r="R625" s="100"/>
      <c r="S625" s="99"/>
      <c r="T625" s="99"/>
      <c r="U625" s="99"/>
    </row>
    <row r="626" ht="12.75" customHeight="1">
      <c r="A626" s="99"/>
      <c r="B626" s="99"/>
      <c r="C626" s="99"/>
      <c r="D626" s="99"/>
      <c r="E626" s="50"/>
      <c r="F626" s="99"/>
      <c r="G626" s="99"/>
      <c r="H626" s="99"/>
      <c r="I626" s="99"/>
      <c r="J626" s="99"/>
      <c r="K626" s="99"/>
      <c r="L626" s="99"/>
      <c r="M626" s="100"/>
      <c r="N626" s="100"/>
      <c r="O626" s="99"/>
      <c r="P626" s="101"/>
      <c r="Q626" s="99"/>
      <c r="R626" s="100"/>
      <c r="S626" s="99"/>
      <c r="T626" s="99"/>
      <c r="U626" s="99"/>
    </row>
    <row r="627" ht="12.75" customHeight="1">
      <c r="A627" s="99"/>
      <c r="B627" s="99"/>
      <c r="C627" s="99"/>
      <c r="D627" s="99"/>
      <c r="E627" s="50"/>
      <c r="F627" s="99"/>
      <c r="G627" s="99"/>
      <c r="H627" s="99"/>
      <c r="I627" s="99"/>
      <c r="J627" s="99"/>
      <c r="K627" s="99"/>
      <c r="L627" s="99"/>
      <c r="M627" s="100"/>
      <c r="N627" s="100"/>
      <c r="O627" s="99"/>
      <c r="P627" s="101"/>
      <c r="Q627" s="99"/>
      <c r="R627" s="100"/>
      <c r="S627" s="99"/>
      <c r="T627" s="99"/>
      <c r="U627" s="99"/>
    </row>
    <row r="628" ht="12.75" customHeight="1">
      <c r="A628" s="99"/>
      <c r="B628" s="99"/>
      <c r="C628" s="99"/>
      <c r="D628" s="99"/>
      <c r="E628" s="50"/>
      <c r="F628" s="99"/>
      <c r="G628" s="99"/>
      <c r="H628" s="99"/>
      <c r="I628" s="99"/>
      <c r="J628" s="99"/>
      <c r="K628" s="99"/>
      <c r="L628" s="99"/>
      <c r="M628" s="100"/>
      <c r="N628" s="100"/>
      <c r="O628" s="99"/>
      <c r="P628" s="101"/>
      <c r="Q628" s="99"/>
      <c r="R628" s="100"/>
      <c r="S628" s="99"/>
      <c r="T628" s="99"/>
      <c r="U628" s="99"/>
    </row>
    <row r="629" ht="12.75" customHeight="1">
      <c r="A629" s="99"/>
      <c r="B629" s="99"/>
      <c r="C629" s="99"/>
      <c r="D629" s="99"/>
      <c r="E629" s="50"/>
      <c r="F629" s="99"/>
      <c r="G629" s="99"/>
      <c r="H629" s="99"/>
      <c r="I629" s="99"/>
      <c r="J629" s="99"/>
      <c r="K629" s="99"/>
      <c r="L629" s="99"/>
      <c r="M629" s="100"/>
      <c r="N629" s="100"/>
      <c r="O629" s="99"/>
      <c r="P629" s="101"/>
      <c r="Q629" s="99"/>
      <c r="R629" s="100"/>
      <c r="S629" s="99"/>
      <c r="T629" s="99"/>
      <c r="U629" s="99"/>
    </row>
    <row r="630" ht="12.75" customHeight="1">
      <c r="A630" s="99"/>
      <c r="B630" s="99"/>
      <c r="C630" s="99"/>
      <c r="D630" s="99"/>
      <c r="E630" s="50"/>
      <c r="F630" s="99"/>
      <c r="G630" s="99"/>
      <c r="H630" s="99"/>
      <c r="I630" s="99"/>
      <c r="J630" s="99"/>
      <c r="K630" s="99"/>
      <c r="L630" s="99"/>
      <c r="M630" s="100"/>
      <c r="N630" s="100"/>
      <c r="O630" s="99"/>
      <c r="P630" s="101"/>
      <c r="Q630" s="99"/>
      <c r="R630" s="100"/>
      <c r="S630" s="99"/>
      <c r="T630" s="99"/>
      <c r="U630" s="99"/>
    </row>
    <row r="631" ht="12.75" customHeight="1">
      <c r="A631" s="99"/>
      <c r="B631" s="99"/>
      <c r="C631" s="99"/>
      <c r="D631" s="99"/>
      <c r="E631" s="50"/>
      <c r="F631" s="99"/>
      <c r="G631" s="99"/>
      <c r="H631" s="99"/>
      <c r="I631" s="99"/>
      <c r="J631" s="99"/>
      <c r="K631" s="99"/>
      <c r="L631" s="99"/>
      <c r="M631" s="100"/>
      <c r="N631" s="100"/>
      <c r="O631" s="99"/>
      <c r="P631" s="101"/>
      <c r="Q631" s="99"/>
      <c r="R631" s="100"/>
      <c r="S631" s="99"/>
      <c r="T631" s="99"/>
      <c r="U631" s="99"/>
    </row>
    <row r="632" ht="12.75" customHeight="1">
      <c r="A632" s="99"/>
      <c r="B632" s="99"/>
      <c r="C632" s="99"/>
      <c r="D632" s="99"/>
      <c r="E632" s="50"/>
      <c r="F632" s="99"/>
      <c r="G632" s="99"/>
      <c r="H632" s="99"/>
      <c r="I632" s="99"/>
      <c r="J632" s="99"/>
      <c r="K632" s="99"/>
      <c r="L632" s="99"/>
      <c r="M632" s="100"/>
      <c r="N632" s="100"/>
      <c r="O632" s="99"/>
      <c r="P632" s="101"/>
      <c r="Q632" s="99"/>
      <c r="R632" s="100"/>
      <c r="S632" s="99"/>
      <c r="T632" s="99"/>
      <c r="U632" s="99"/>
    </row>
    <row r="633" ht="12.75" customHeight="1">
      <c r="A633" s="99"/>
      <c r="B633" s="99"/>
      <c r="C633" s="99"/>
      <c r="D633" s="99"/>
      <c r="E633" s="50"/>
      <c r="F633" s="99"/>
      <c r="G633" s="99"/>
      <c r="H633" s="99"/>
      <c r="I633" s="99"/>
      <c r="J633" s="99"/>
      <c r="K633" s="99"/>
      <c r="L633" s="99"/>
      <c r="M633" s="100"/>
      <c r="N633" s="100"/>
      <c r="O633" s="99"/>
      <c r="P633" s="101"/>
      <c r="Q633" s="99"/>
      <c r="R633" s="100"/>
      <c r="S633" s="99"/>
      <c r="T633" s="99"/>
      <c r="U633" s="99"/>
    </row>
    <row r="634" ht="12.75" customHeight="1">
      <c r="A634" s="99"/>
      <c r="B634" s="99"/>
      <c r="C634" s="99"/>
      <c r="D634" s="99"/>
      <c r="E634" s="50"/>
      <c r="F634" s="99"/>
      <c r="G634" s="99"/>
      <c r="H634" s="99"/>
      <c r="I634" s="99"/>
      <c r="J634" s="99"/>
      <c r="K634" s="99"/>
      <c r="L634" s="99"/>
      <c r="M634" s="100"/>
      <c r="N634" s="100"/>
      <c r="O634" s="99"/>
      <c r="P634" s="101"/>
      <c r="Q634" s="99"/>
      <c r="R634" s="100"/>
      <c r="S634" s="99"/>
      <c r="T634" s="99"/>
      <c r="U634" s="99"/>
    </row>
    <row r="635" ht="12.75" customHeight="1">
      <c r="A635" s="99"/>
      <c r="B635" s="99"/>
      <c r="C635" s="99"/>
      <c r="D635" s="99"/>
      <c r="E635" s="50"/>
      <c r="F635" s="99"/>
      <c r="G635" s="99"/>
      <c r="H635" s="99"/>
      <c r="I635" s="99"/>
      <c r="J635" s="99"/>
      <c r="K635" s="99"/>
      <c r="L635" s="99"/>
      <c r="M635" s="100"/>
      <c r="N635" s="100"/>
      <c r="O635" s="99"/>
      <c r="P635" s="101"/>
      <c r="Q635" s="99"/>
      <c r="R635" s="100"/>
      <c r="S635" s="99"/>
      <c r="T635" s="99"/>
      <c r="U635" s="99"/>
    </row>
    <row r="636" ht="12.75" customHeight="1">
      <c r="A636" s="99"/>
      <c r="B636" s="99"/>
      <c r="C636" s="99"/>
      <c r="D636" s="99"/>
      <c r="E636" s="50"/>
      <c r="F636" s="99"/>
      <c r="G636" s="99"/>
      <c r="H636" s="99"/>
      <c r="I636" s="99"/>
      <c r="J636" s="99"/>
      <c r="K636" s="99"/>
      <c r="L636" s="99"/>
      <c r="M636" s="100"/>
      <c r="N636" s="100"/>
      <c r="O636" s="99"/>
      <c r="P636" s="101"/>
      <c r="Q636" s="99"/>
      <c r="R636" s="100"/>
      <c r="S636" s="99"/>
      <c r="T636" s="99"/>
      <c r="U636" s="99"/>
    </row>
    <row r="637" ht="12.75" customHeight="1">
      <c r="A637" s="99"/>
      <c r="B637" s="99"/>
      <c r="C637" s="99"/>
      <c r="D637" s="99"/>
      <c r="E637" s="50"/>
      <c r="F637" s="99"/>
      <c r="G637" s="99"/>
      <c r="H637" s="99"/>
      <c r="I637" s="99"/>
      <c r="J637" s="99"/>
      <c r="K637" s="99"/>
      <c r="L637" s="99"/>
      <c r="M637" s="100"/>
      <c r="N637" s="100"/>
      <c r="O637" s="99"/>
      <c r="P637" s="101"/>
      <c r="Q637" s="99"/>
      <c r="R637" s="100"/>
      <c r="S637" s="99"/>
      <c r="T637" s="99"/>
      <c r="U637" s="99"/>
    </row>
    <row r="638" ht="12.75" customHeight="1">
      <c r="A638" s="99"/>
      <c r="B638" s="99"/>
      <c r="C638" s="99"/>
      <c r="D638" s="99"/>
      <c r="E638" s="50"/>
      <c r="F638" s="99"/>
      <c r="G638" s="99"/>
      <c r="H638" s="99"/>
      <c r="I638" s="99"/>
      <c r="J638" s="99"/>
      <c r="K638" s="99"/>
      <c r="L638" s="99"/>
      <c r="M638" s="100"/>
      <c r="N638" s="100"/>
      <c r="O638" s="99"/>
      <c r="P638" s="101"/>
      <c r="Q638" s="99"/>
      <c r="R638" s="100"/>
      <c r="S638" s="99"/>
      <c r="T638" s="99"/>
      <c r="U638" s="99"/>
    </row>
    <row r="639" ht="12.75" customHeight="1">
      <c r="A639" s="99"/>
      <c r="B639" s="99"/>
      <c r="C639" s="99"/>
      <c r="D639" s="99"/>
      <c r="E639" s="50"/>
      <c r="F639" s="99"/>
      <c r="G639" s="99"/>
      <c r="H639" s="99"/>
      <c r="I639" s="99"/>
      <c r="J639" s="99"/>
      <c r="K639" s="99"/>
      <c r="L639" s="99"/>
      <c r="M639" s="100"/>
      <c r="N639" s="100"/>
      <c r="O639" s="99"/>
      <c r="P639" s="101"/>
      <c r="Q639" s="99"/>
      <c r="R639" s="100"/>
      <c r="S639" s="99"/>
      <c r="T639" s="99"/>
      <c r="U639" s="99"/>
    </row>
    <row r="640" ht="12.75" customHeight="1">
      <c r="A640" s="99"/>
      <c r="B640" s="99"/>
      <c r="C640" s="99"/>
      <c r="D640" s="99"/>
      <c r="E640" s="50"/>
      <c r="F640" s="99"/>
      <c r="G640" s="99"/>
      <c r="H640" s="99"/>
      <c r="I640" s="99"/>
      <c r="J640" s="99"/>
      <c r="K640" s="99"/>
      <c r="L640" s="99"/>
      <c r="M640" s="100"/>
      <c r="N640" s="100"/>
      <c r="O640" s="99"/>
      <c r="P640" s="101"/>
      <c r="Q640" s="99"/>
      <c r="R640" s="100"/>
      <c r="S640" s="99"/>
      <c r="T640" s="99"/>
      <c r="U640" s="99"/>
    </row>
    <row r="641" ht="12.75" customHeight="1">
      <c r="A641" s="99"/>
      <c r="B641" s="99"/>
      <c r="C641" s="99"/>
      <c r="D641" s="99"/>
      <c r="E641" s="50"/>
      <c r="F641" s="99"/>
      <c r="G641" s="99"/>
      <c r="H641" s="99"/>
      <c r="I641" s="99"/>
      <c r="J641" s="99"/>
      <c r="K641" s="99"/>
      <c r="L641" s="99"/>
      <c r="M641" s="100"/>
      <c r="N641" s="100"/>
      <c r="O641" s="99"/>
      <c r="P641" s="101"/>
      <c r="Q641" s="99"/>
      <c r="R641" s="100"/>
      <c r="S641" s="99"/>
      <c r="T641" s="99"/>
      <c r="U641" s="99"/>
    </row>
    <row r="642" ht="12.75" customHeight="1">
      <c r="A642" s="99"/>
      <c r="B642" s="99"/>
      <c r="C642" s="99"/>
      <c r="D642" s="99"/>
      <c r="E642" s="50"/>
      <c r="F642" s="99"/>
      <c r="G642" s="99"/>
      <c r="H642" s="99"/>
      <c r="I642" s="99"/>
      <c r="J642" s="99"/>
      <c r="K642" s="99"/>
      <c r="L642" s="99"/>
      <c r="M642" s="100"/>
      <c r="N642" s="100"/>
      <c r="O642" s="99"/>
      <c r="P642" s="101"/>
      <c r="Q642" s="99"/>
      <c r="R642" s="100"/>
      <c r="S642" s="99"/>
      <c r="T642" s="99"/>
      <c r="U642" s="99"/>
    </row>
    <row r="643" ht="12.75" customHeight="1">
      <c r="A643" s="99"/>
      <c r="B643" s="99"/>
      <c r="C643" s="99"/>
      <c r="D643" s="99"/>
      <c r="E643" s="50"/>
      <c r="F643" s="99"/>
      <c r="G643" s="99"/>
      <c r="H643" s="99"/>
      <c r="I643" s="99"/>
      <c r="J643" s="99"/>
      <c r="K643" s="99"/>
      <c r="L643" s="99"/>
      <c r="M643" s="100"/>
      <c r="N643" s="100"/>
      <c r="O643" s="99"/>
      <c r="P643" s="101"/>
      <c r="Q643" s="99"/>
      <c r="R643" s="100"/>
      <c r="S643" s="99"/>
      <c r="T643" s="99"/>
      <c r="U643" s="99"/>
    </row>
    <row r="644" ht="12.75" customHeight="1">
      <c r="A644" s="99"/>
      <c r="B644" s="99"/>
      <c r="C644" s="99"/>
      <c r="D644" s="99"/>
      <c r="E644" s="50"/>
      <c r="F644" s="99"/>
      <c r="G644" s="99"/>
      <c r="H644" s="99"/>
      <c r="I644" s="99"/>
      <c r="J644" s="99"/>
      <c r="K644" s="99"/>
      <c r="L644" s="99"/>
      <c r="M644" s="100"/>
      <c r="N644" s="100"/>
      <c r="O644" s="99"/>
      <c r="P644" s="101"/>
      <c r="Q644" s="99"/>
      <c r="R644" s="100"/>
      <c r="S644" s="99"/>
      <c r="T644" s="99"/>
      <c r="U644" s="99"/>
    </row>
    <row r="645" ht="12.75" customHeight="1">
      <c r="A645" s="99"/>
      <c r="B645" s="99"/>
      <c r="C645" s="99"/>
      <c r="D645" s="99"/>
      <c r="E645" s="50"/>
      <c r="F645" s="99"/>
      <c r="G645" s="99"/>
      <c r="H645" s="99"/>
      <c r="I645" s="99"/>
      <c r="J645" s="99"/>
      <c r="K645" s="99"/>
      <c r="L645" s="99"/>
      <c r="M645" s="100"/>
      <c r="N645" s="100"/>
      <c r="O645" s="99"/>
      <c r="P645" s="101"/>
      <c r="Q645" s="99"/>
      <c r="R645" s="100"/>
      <c r="S645" s="99"/>
      <c r="T645" s="99"/>
      <c r="U645" s="99"/>
    </row>
    <row r="646" ht="12.75" customHeight="1">
      <c r="A646" s="99"/>
      <c r="B646" s="99"/>
      <c r="C646" s="99"/>
      <c r="D646" s="99"/>
      <c r="E646" s="50"/>
      <c r="F646" s="99"/>
      <c r="G646" s="99"/>
      <c r="H646" s="99"/>
      <c r="I646" s="99"/>
      <c r="J646" s="99"/>
      <c r="K646" s="99"/>
      <c r="L646" s="99"/>
      <c r="M646" s="100"/>
      <c r="N646" s="100"/>
      <c r="O646" s="99"/>
      <c r="P646" s="101"/>
      <c r="Q646" s="99"/>
      <c r="R646" s="100"/>
      <c r="S646" s="99"/>
      <c r="T646" s="99"/>
      <c r="U646" s="99"/>
    </row>
    <row r="647" ht="12.75" customHeight="1">
      <c r="A647" s="99"/>
      <c r="B647" s="99"/>
      <c r="C647" s="99"/>
      <c r="D647" s="99"/>
      <c r="E647" s="50"/>
      <c r="F647" s="99"/>
      <c r="G647" s="99"/>
      <c r="H647" s="99"/>
      <c r="I647" s="99"/>
      <c r="J647" s="99"/>
      <c r="K647" s="99"/>
      <c r="L647" s="99"/>
      <c r="M647" s="100"/>
      <c r="N647" s="100"/>
      <c r="O647" s="99"/>
      <c r="P647" s="101"/>
      <c r="Q647" s="99"/>
      <c r="R647" s="100"/>
      <c r="S647" s="99"/>
      <c r="T647" s="99"/>
      <c r="U647" s="99"/>
    </row>
    <row r="648" ht="12.75" customHeight="1">
      <c r="A648" s="99"/>
      <c r="B648" s="99"/>
      <c r="C648" s="99"/>
      <c r="D648" s="99"/>
      <c r="E648" s="50"/>
      <c r="F648" s="99"/>
      <c r="G648" s="99"/>
      <c r="H648" s="99"/>
      <c r="I648" s="99"/>
      <c r="J648" s="99"/>
      <c r="K648" s="99"/>
      <c r="L648" s="99"/>
      <c r="M648" s="100"/>
      <c r="N648" s="100"/>
      <c r="O648" s="99"/>
      <c r="P648" s="101"/>
      <c r="Q648" s="99"/>
      <c r="R648" s="100"/>
      <c r="S648" s="99"/>
      <c r="T648" s="99"/>
      <c r="U648" s="99"/>
    </row>
    <row r="649" ht="12.75" customHeight="1">
      <c r="A649" s="99"/>
      <c r="B649" s="99"/>
      <c r="C649" s="99"/>
      <c r="D649" s="99"/>
      <c r="E649" s="50"/>
      <c r="F649" s="99"/>
      <c r="G649" s="99"/>
      <c r="H649" s="99"/>
      <c r="I649" s="99"/>
      <c r="J649" s="99"/>
      <c r="K649" s="99"/>
      <c r="L649" s="99"/>
      <c r="M649" s="100"/>
      <c r="N649" s="100"/>
      <c r="O649" s="99"/>
      <c r="P649" s="101"/>
      <c r="Q649" s="99"/>
      <c r="R649" s="100"/>
      <c r="S649" s="99"/>
      <c r="T649" s="99"/>
      <c r="U649" s="99"/>
    </row>
    <row r="650" ht="12.75" customHeight="1">
      <c r="A650" s="99"/>
      <c r="B650" s="99"/>
      <c r="C650" s="99"/>
      <c r="D650" s="99"/>
      <c r="E650" s="50"/>
      <c r="F650" s="99"/>
      <c r="G650" s="99"/>
      <c r="H650" s="99"/>
      <c r="I650" s="99"/>
      <c r="J650" s="99"/>
      <c r="K650" s="99"/>
      <c r="L650" s="99"/>
      <c r="M650" s="100"/>
      <c r="N650" s="100"/>
      <c r="O650" s="99"/>
      <c r="P650" s="101"/>
      <c r="Q650" s="99"/>
      <c r="R650" s="100"/>
      <c r="S650" s="99"/>
      <c r="T650" s="99"/>
      <c r="U650" s="99"/>
    </row>
    <row r="651" ht="12.75" customHeight="1">
      <c r="A651" s="99"/>
      <c r="B651" s="99"/>
      <c r="C651" s="99"/>
      <c r="D651" s="99"/>
      <c r="E651" s="50"/>
      <c r="F651" s="99"/>
      <c r="G651" s="99"/>
      <c r="H651" s="99"/>
      <c r="I651" s="99"/>
      <c r="J651" s="99"/>
      <c r="K651" s="99"/>
      <c r="L651" s="99"/>
      <c r="M651" s="100"/>
      <c r="N651" s="100"/>
      <c r="O651" s="99"/>
      <c r="P651" s="101"/>
      <c r="Q651" s="99"/>
      <c r="R651" s="100"/>
      <c r="S651" s="99"/>
      <c r="T651" s="99"/>
      <c r="U651" s="99"/>
    </row>
    <row r="652" ht="12.75" customHeight="1">
      <c r="A652" s="99"/>
      <c r="B652" s="99"/>
      <c r="C652" s="99"/>
      <c r="D652" s="99"/>
      <c r="E652" s="50"/>
      <c r="F652" s="99"/>
      <c r="G652" s="99"/>
      <c r="H652" s="99"/>
      <c r="I652" s="99"/>
      <c r="J652" s="99"/>
      <c r="K652" s="99"/>
      <c r="L652" s="99"/>
      <c r="M652" s="100"/>
      <c r="N652" s="100"/>
      <c r="O652" s="99"/>
      <c r="P652" s="101"/>
      <c r="Q652" s="99"/>
      <c r="R652" s="100"/>
      <c r="S652" s="99"/>
      <c r="T652" s="99"/>
      <c r="U652" s="99"/>
    </row>
    <row r="653" ht="12.75" customHeight="1">
      <c r="A653" s="99"/>
      <c r="B653" s="99"/>
      <c r="C653" s="99"/>
      <c r="D653" s="99"/>
      <c r="E653" s="50"/>
      <c r="F653" s="99"/>
      <c r="G653" s="99"/>
      <c r="H653" s="99"/>
      <c r="I653" s="99"/>
      <c r="J653" s="99"/>
      <c r="K653" s="99"/>
      <c r="L653" s="99"/>
      <c r="M653" s="100"/>
      <c r="N653" s="100"/>
      <c r="O653" s="99"/>
      <c r="P653" s="101"/>
      <c r="Q653" s="99"/>
      <c r="R653" s="100"/>
      <c r="S653" s="99"/>
      <c r="T653" s="99"/>
      <c r="U653" s="99"/>
    </row>
    <row r="654" ht="12.75" customHeight="1">
      <c r="A654" s="99"/>
      <c r="B654" s="99"/>
      <c r="C654" s="99"/>
      <c r="D654" s="99"/>
      <c r="E654" s="50"/>
      <c r="F654" s="99"/>
      <c r="G654" s="99"/>
      <c r="H654" s="99"/>
      <c r="I654" s="99"/>
      <c r="J654" s="99"/>
      <c r="K654" s="99"/>
      <c r="L654" s="99"/>
      <c r="M654" s="100"/>
      <c r="N654" s="100"/>
      <c r="O654" s="99"/>
      <c r="P654" s="101"/>
      <c r="Q654" s="99"/>
      <c r="R654" s="100"/>
      <c r="S654" s="99"/>
      <c r="T654" s="99"/>
      <c r="U654" s="99"/>
    </row>
    <row r="655" ht="12.75" customHeight="1">
      <c r="A655" s="99"/>
      <c r="B655" s="99"/>
      <c r="C655" s="99"/>
      <c r="D655" s="99"/>
      <c r="E655" s="50"/>
      <c r="F655" s="99"/>
      <c r="G655" s="99"/>
      <c r="H655" s="99"/>
      <c r="I655" s="99"/>
      <c r="J655" s="99"/>
      <c r="K655" s="99"/>
      <c r="L655" s="99"/>
      <c r="M655" s="100"/>
      <c r="N655" s="100"/>
      <c r="O655" s="99"/>
      <c r="P655" s="101"/>
      <c r="Q655" s="99"/>
      <c r="R655" s="100"/>
      <c r="S655" s="99"/>
      <c r="T655" s="99"/>
      <c r="U655" s="99"/>
    </row>
    <row r="656" ht="12.75" customHeight="1">
      <c r="A656" s="99"/>
      <c r="B656" s="99"/>
      <c r="C656" s="99"/>
      <c r="D656" s="99"/>
      <c r="E656" s="50"/>
      <c r="F656" s="99"/>
      <c r="G656" s="99"/>
      <c r="H656" s="99"/>
      <c r="I656" s="99"/>
      <c r="J656" s="99"/>
      <c r="K656" s="99"/>
      <c r="L656" s="99"/>
      <c r="M656" s="100"/>
      <c r="N656" s="100"/>
      <c r="O656" s="99"/>
      <c r="P656" s="101"/>
      <c r="Q656" s="99"/>
      <c r="R656" s="100"/>
      <c r="S656" s="99"/>
      <c r="T656" s="99"/>
      <c r="U656" s="99"/>
    </row>
    <row r="657" ht="12.75" customHeight="1">
      <c r="A657" s="99"/>
      <c r="B657" s="99"/>
      <c r="C657" s="99"/>
      <c r="D657" s="99"/>
      <c r="E657" s="50"/>
      <c r="F657" s="99"/>
      <c r="G657" s="99"/>
      <c r="H657" s="99"/>
      <c r="I657" s="99"/>
      <c r="J657" s="99"/>
      <c r="K657" s="99"/>
      <c r="L657" s="99"/>
      <c r="M657" s="100"/>
      <c r="N657" s="100"/>
      <c r="O657" s="99"/>
      <c r="P657" s="101"/>
      <c r="Q657" s="99"/>
      <c r="R657" s="100"/>
      <c r="S657" s="99"/>
      <c r="T657" s="99"/>
      <c r="U657" s="99"/>
    </row>
    <row r="658" ht="12.75" customHeight="1">
      <c r="A658" s="99"/>
      <c r="B658" s="99"/>
      <c r="C658" s="99"/>
      <c r="D658" s="99"/>
      <c r="E658" s="50"/>
      <c r="F658" s="99"/>
      <c r="G658" s="99"/>
      <c r="H658" s="99"/>
      <c r="I658" s="99"/>
      <c r="J658" s="99"/>
      <c r="K658" s="99"/>
      <c r="L658" s="99"/>
      <c r="M658" s="100"/>
      <c r="N658" s="100"/>
      <c r="O658" s="99"/>
      <c r="P658" s="101"/>
      <c r="Q658" s="99"/>
      <c r="R658" s="100"/>
      <c r="S658" s="99"/>
      <c r="T658" s="99"/>
      <c r="U658" s="99"/>
    </row>
    <row r="659" ht="12.75" customHeight="1">
      <c r="A659" s="99"/>
      <c r="B659" s="99"/>
      <c r="C659" s="99"/>
      <c r="D659" s="99"/>
      <c r="E659" s="50"/>
      <c r="F659" s="99"/>
      <c r="G659" s="99"/>
      <c r="H659" s="99"/>
      <c r="I659" s="99"/>
      <c r="J659" s="99"/>
      <c r="K659" s="99"/>
      <c r="L659" s="99"/>
      <c r="M659" s="100"/>
      <c r="N659" s="100"/>
      <c r="O659" s="99"/>
      <c r="P659" s="101"/>
      <c r="Q659" s="99"/>
      <c r="R659" s="100"/>
      <c r="S659" s="99"/>
      <c r="T659" s="99"/>
      <c r="U659" s="99"/>
    </row>
    <row r="660" ht="12.75" customHeight="1">
      <c r="A660" s="99"/>
      <c r="B660" s="99"/>
      <c r="C660" s="99"/>
      <c r="D660" s="99"/>
      <c r="E660" s="50"/>
      <c r="F660" s="99"/>
      <c r="G660" s="99"/>
      <c r="H660" s="99"/>
      <c r="I660" s="99"/>
      <c r="J660" s="99"/>
      <c r="K660" s="99"/>
      <c r="L660" s="99"/>
      <c r="M660" s="100"/>
      <c r="N660" s="100"/>
      <c r="O660" s="99"/>
      <c r="P660" s="101"/>
      <c r="Q660" s="99"/>
      <c r="R660" s="100"/>
      <c r="S660" s="99"/>
      <c r="T660" s="99"/>
      <c r="U660" s="99"/>
    </row>
    <row r="661" ht="12.75" customHeight="1">
      <c r="A661" s="99"/>
      <c r="B661" s="99"/>
      <c r="C661" s="99"/>
      <c r="D661" s="99"/>
      <c r="E661" s="50"/>
      <c r="F661" s="99"/>
      <c r="G661" s="99"/>
      <c r="H661" s="99"/>
      <c r="I661" s="99"/>
      <c r="J661" s="99"/>
      <c r="K661" s="99"/>
      <c r="L661" s="99"/>
      <c r="M661" s="100"/>
      <c r="N661" s="100"/>
      <c r="O661" s="99"/>
      <c r="P661" s="101"/>
      <c r="Q661" s="99"/>
      <c r="R661" s="100"/>
      <c r="S661" s="99"/>
      <c r="T661" s="99"/>
      <c r="U661" s="99"/>
    </row>
    <row r="662" ht="12.75" customHeight="1">
      <c r="A662" s="99"/>
      <c r="B662" s="99"/>
      <c r="C662" s="99"/>
      <c r="D662" s="99"/>
      <c r="E662" s="50"/>
      <c r="F662" s="99"/>
      <c r="G662" s="99"/>
      <c r="H662" s="99"/>
      <c r="I662" s="99"/>
      <c r="J662" s="99"/>
      <c r="K662" s="99"/>
      <c r="L662" s="99"/>
      <c r="M662" s="100"/>
      <c r="N662" s="100"/>
      <c r="O662" s="99"/>
      <c r="P662" s="101"/>
      <c r="Q662" s="99"/>
      <c r="R662" s="100"/>
      <c r="S662" s="99"/>
      <c r="T662" s="99"/>
      <c r="U662" s="99"/>
    </row>
    <row r="663" ht="12.75" customHeight="1">
      <c r="A663" s="99"/>
      <c r="B663" s="99"/>
      <c r="C663" s="99"/>
      <c r="D663" s="99"/>
      <c r="E663" s="50"/>
      <c r="F663" s="99"/>
      <c r="G663" s="99"/>
      <c r="H663" s="99"/>
      <c r="I663" s="99"/>
      <c r="J663" s="99"/>
      <c r="K663" s="99"/>
      <c r="L663" s="99"/>
      <c r="M663" s="100"/>
      <c r="N663" s="100"/>
      <c r="O663" s="99"/>
      <c r="P663" s="101"/>
      <c r="Q663" s="99"/>
      <c r="R663" s="100"/>
      <c r="S663" s="99"/>
      <c r="T663" s="99"/>
      <c r="U663" s="99"/>
    </row>
    <row r="664" ht="12.75" customHeight="1">
      <c r="A664" s="99"/>
      <c r="B664" s="99"/>
      <c r="C664" s="99"/>
      <c r="D664" s="99"/>
      <c r="E664" s="50"/>
      <c r="F664" s="99"/>
      <c r="G664" s="99"/>
      <c r="H664" s="99"/>
      <c r="I664" s="99"/>
      <c r="J664" s="99"/>
      <c r="K664" s="99"/>
      <c r="L664" s="99"/>
      <c r="M664" s="100"/>
      <c r="N664" s="100"/>
      <c r="O664" s="99"/>
      <c r="P664" s="101"/>
      <c r="Q664" s="99"/>
      <c r="R664" s="100"/>
      <c r="S664" s="99"/>
      <c r="T664" s="99"/>
      <c r="U664" s="99"/>
    </row>
    <row r="665" ht="12.75" customHeight="1">
      <c r="A665" s="99"/>
      <c r="B665" s="99"/>
      <c r="C665" s="99"/>
      <c r="D665" s="99"/>
      <c r="E665" s="50"/>
      <c r="F665" s="99"/>
      <c r="G665" s="99"/>
      <c r="H665" s="99"/>
      <c r="I665" s="99"/>
      <c r="J665" s="99"/>
      <c r="K665" s="99"/>
      <c r="L665" s="99"/>
      <c r="M665" s="100"/>
      <c r="N665" s="100"/>
      <c r="O665" s="99"/>
      <c r="P665" s="101"/>
      <c r="Q665" s="99"/>
      <c r="R665" s="100"/>
      <c r="S665" s="99"/>
      <c r="T665" s="99"/>
      <c r="U665" s="99"/>
    </row>
    <row r="666" ht="12.75" customHeight="1">
      <c r="A666" s="99"/>
      <c r="B666" s="99"/>
      <c r="C666" s="99"/>
      <c r="D666" s="99"/>
      <c r="E666" s="50"/>
      <c r="F666" s="99"/>
      <c r="G666" s="99"/>
      <c r="H666" s="99"/>
      <c r="I666" s="99"/>
      <c r="J666" s="99"/>
      <c r="K666" s="99"/>
      <c r="L666" s="99"/>
      <c r="M666" s="100"/>
      <c r="N666" s="100"/>
      <c r="O666" s="99"/>
      <c r="P666" s="101"/>
      <c r="Q666" s="99"/>
      <c r="R666" s="100"/>
      <c r="S666" s="99"/>
      <c r="T666" s="99"/>
      <c r="U666" s="99"/>
    </row>
    <row r="667" ht="12.75" customHeight="1">
      <c r="A667" s="99"/>
      <c r="B667" s="99"/>
      <c r="C667" s="99"/>
      <c r="D667" s="99"/>
      <c r="E667" s="50"/>
      <c r="F667" s="99"/>
      <c r="G667" s="99"/>
      <c r="H667" s="99"/>
      <c r="I667" s="99"/>
      <c r="J667" s="99"/>
      <c r="K667" s="99"/>
      <c r="L667" s="99"/>
      <c r="M667" s="100"/>
      <c r="N667" s="100"/>
      <c r="O667" s="99"/>
      <c r="P667" s="101"/>
      <c r="Q667" s="99"/>
      <c r="R667" s="100"/>
      <c r="S667" s="99"/>
      <c r="T667" s="99"/>
      <c r="U667" s="99"/>
    </row>
    <row r="668" ht="12.75" customHeight="1">
      <c r="A668" s="99"/>
      <c r="B668" s="99"/>
      <c r="C668" s="99"/>
      <c r="D668" s="99"/>
      <c r="E668" s="50"/>
      <c r="F668" s="99"/>
      <c r="G668" s="99"/>
      <c r="H668" s="99"/>
      <c r="I668" s="99"/>
      <c r="J668" s="99"/>
      <c r="K668" s="99"/>
      <c r="L668" s="99"/>
      <c r="M668" s="100"/>
      <c r="N668" s="100"/>
      <c r="O668" s="99"/>
      <c r="P668" s="101"/>
      <c r="Q668" s="99"/>
      <c r="R668" s="100"/>
      <c r="S668" s="99"/>
      <c r="T668" s="99"/>
      <c r="U668" s="99"/>
    </row>
    <row r="669" ht="12.75" customHeight="1">
      <c r="A669" s="99"/>
      <c r="B669" s="99"/>
      <c r="C669" s="99"/>
      <c r="D669" s="99"/>
      <c r="E669" s="50"/>
      <c r="F669" s="99"/>
      <c r="G669" s="99"/>
      <c r="H669" s="99"/>
      <c r="I669" s="99"/>
      <c r="J669" s="99"/>
      <c r="K669" s="99"/>
      <c r="L669" s="99"/>
      <c r="M669" s="100"/>
      <c r="N669" s="100"/>
      <c r="O669" s="99"/>
      <c r="P669" s="101"/>
      <c r="Q669" s="99"/>
      <c r="R669" s="100"/>
      <c r="S669" s="99"/>
      <c r="T669" s="99"/>
      <c r="U669" s="99"/>
    </row>
    <row r="670" ht="12.75" customHeight="1">
      <c r="A670" s="99"/>
      <c r="B670" s="99"/>
      <c r="C670" s="99"/>
      <c r="D670" s="99"/>
      <c r="E670" s="50"/>
      <c r="F670" s="99"/>
      <c r="G670" s="99"/>
      <c r="H670" s="99"/>
      <c r="I670" s="99"/>
      <c r="J670" s="99"/>
      <c r="K670" s="99"/>
      <c r="L670" s="99"/>
      <c r="M670" s="100"/>
      <c r="N670" s="100"/>
      <c r="O670" s="99"/>
      <c r="P670" s="101"/>
      <c r="Q670" s="99"/>
      <c r="R670" s="100"/>
      <c r="S670" s="99"/>
      <c r="T670" s="99"/>
      <c r="U670" s="99"/>
    </row>
    <row r="671" ht="12.75" customHeight="1">
      <c r="A671" s="99"/>
      <c r="B671" s="99"/>
      <c r="C671" s="99"/>
      <c r="D671" s="99"/>
      <c r="E671" s="50"/>
      <c r="F671" s="99"/>
      <c r="G671" s="99"/>
      <c r="H671" s="99"/>
      <c r="I671" s="99"/>
      <c r="J671" s="99"/>
      <c r="K671" s="99"/>
      <c r="L671" s="99"/>
      <c r="M671" s="100"/>
      <c r="N671" s="100"/>
      <c r="O671" s="99"/>
      <c r="P671" s="101"/>
      <c r="Q671" s="99"/>
      <c r="R671" s="100"/>
      <c r="S671" s="99"/>
      <c r="T671" s="99"/>
      <c r="U671" s="99"/>
    </row>
    <row r="672" ht="12.75" customHeight="1">
      <c r="A672" s="99"/>
      <c r="B672" s="99"/>
      <c r="C672" s="99"/>
      <c r="D672" s="99"/>
      <c r="E672" s="50"/>
      <c r="F672" s="99"/>
      <c r="G672" s="99"/>
      <c r="H672" s="99"/>
      <c r="I672" s="99"/>
      <c r="J672" s="99"/>
      <c r="K672" s="99"/>
      <c r="L672" s="99"/>
      <c r="M672" s="100"/>
      <c r="N672" s="100"/>
      <c r="O672" s="99"/>
      <c r="P672" s="101"/>
      <c r="Q672" s="99"/>
      <c r="R672" s="100"/>
      <c r="S672" s="99"/>
      <c r="T672" s="99"/>
      <c r="U672" s="99"/>
    </row>
    <row r="673" ht="12.75" customHeight="1">
      <c r="A673" s="99"/>
      <c r="B673" s="99"/>
      <c r="C673" s="99"/>
      <c r="D673" s="99"/>
      <c r="E673" s="50"/>
      <c r="F673" s="99"/>
      <c r="G673" s="99"/>
      <c r="H673" s="99"/>
      <c r="I673" s="99"/>
      <c r="J673" s="99"/>
      <c r="K673" s="99"/>
      <c r="L673" s="99"/>
      <c r="M673" s="100"/>
      <c r="N673" s="100"/>
      <c r="O673" s="99"/>
      <c r="P673" s="101"/>
      <c r="Q673" s="99"/>
      <c r="R673" s="100"/>
      <c r="S673" s="99"/>
      <c r="T673" s="99"/>
      <c r="U673" s="99"/>
    </row>
    <row r="674" ht="12.75" customHeight="1">
      <c r="A674" s="99"/>
      <c r="B674" s="99"/>
      <c r="C674" s="99"/>
      <c r="D674" s="99"/>
      <c r="E674" s="50"/>
      <c r="F674" s="99"/>
      <c r="G674" s="99"/>
      <c r="H674" s="99"/>
      <c r="I674" s="99"/>
      <c r="J674" s="99"/>
      <c r="K674" s="99"/>
      <c r="L674" s="99"/>
      <c r="M674" s="100"/>
      <c r="N674" s="100"/>
      <c r="O674" s="99"/>
      <c r="P674" s="101"/>
      <c r="Q674" s="99"/>
      <c r="R674" s="100"/>
      <c r="S674" s="99"/>
      <c r="T674" s="99"/>
      <c r="U674" s="99"/>
    </row>
    <row r="675" ht="12.75" customHeight="1">
      <c r="A675" s="99"/>
      <c r="B675" s="99"/>
      <c r="C675" s="99"/>
      <c r="D675" s="99"/>
      <c r="E675" s="50"/>
      <c r="F675" s="99"/>
      <c r="G675" s="99"/>
      <c r="H675" s="99"/>
      <c r="I675" s="99"/>
      <c r="J675" s="99"/>
      <c r="K675" s="99"/>
      <c r="L675" s="99"/>
      <c r="M675" s="100"/>
      <c r="N675" s="100"/>
      <c r="O675" s="99"/>
      <c r="P675" s="101"/>
      <c r="Q675" s="99"/>
      <c r="R675" s="100"/>
      <c r="S675" s="99"/>
      <c r="T675" s="99"/>
      <c r="U675" s="99"/>
    </row>
    <row r="676" ht="12.75" customHeight="1">
      <c r="A676" s="99"/>
      <c r="B676" s="99"/>
      <c r="C676" s="99"/>
      <c r="D676" s="99"/>
      <c r="E676" s="50"/>
      <c r="F676" s="99"/>
      <c r="G676" s="99"/>
      <c r="H676" s="99"/>
      <c r="I676" s="99"/>
      <c r="J676" s="99"/>
      <c r="K676" s="99"/>
      <c r="L676" s="99"/>
      <c r="M676" s="100"/>
      <c r="N676" s="100"/>
      <c r="O676" s="99"/>
      <c r="P676" s="101"/>
      <c r="Q676" s="99"/>
      <c r="R676" s="100"/>
      <c r="S676" s="99"/>
      <c r="T676" s="99"/>
      <c r="U676" s="99"/>
    </row>
    <row r="677" ht="12.75" customHeight="1">
      <c r="A677" s="99"/>
      <c r="B677" s="99"/>
      <c r="C677" s="99"/>
      <c r="D677" s="99"/>
      <c r="E677" s="50"/>
      <c r="F677" s="99"/>
      <c r="G677" s="99"/>
      <c r="H677" s="99"/>
      <c r="I677" s="99"/>
      <c r="J677" s="99"/>
      <c r="K677" s="99"/>
      <c r="L677" s="99"/>
      <c r="M677" s="100"/>
      <c r="N677" s="100"/>
      <c r="O677" s="99"/>
      <c r="P677" s="101"/>
      <c r="Q677" s="99"/>
      <c r="R677" s="100"/>
      <c r="S677" s="99"/>
      <c r="T677" s="99"/>
      <c r="U677" s="99"/>
    </row>
    <row r="678" ht="12.75" customHeight="1">
      <c r="A678" s="99"/>
      <c r="B678" s="99"/>
      <c r="C678" s="99"/>
      <c r="D678" s="99"/>
      <c r="E678" s="50"/>
      <c r="F678" s="99"/>
      <c r="G678" s="99"/>
      <c r="H678" s="99"/>
      <c r="I678" s="99"/>
      <c r="J678" s="99"/>
      <c r="K678" s="99"/>
      <c r="L678" s="99"/>
      <c r="M678" s="100"/>
      <c r="N678" s="100"/>
      <c r="O678" s="99"/>
      <c r="P678" s="101"/>
      <c r="Q678" s="99"/>
      <c r="R678" s="100"/>
      <c r="S678" s="99"/>
      <c r="T678" s="99"/>
      <c r="U678" s="99"/>
    </row>
    <row r="679" ht="12.75" customHeight="1">
      <c r="A679" s="99"/>
      <c r="B679" s="99"/>
      <c r="C679" s="99"/>
      <c r="D679" s="99"/>
      <c r="E679" s="50"/>
      <c r="F679" s="99"/>
      <c r="G679" s="99"/>
      <c r="H679" s="99"/>
      <c r="I679" s="99"/>
      <c r="J679" s="99"/>
      <c r="K679" s="99"/>
      <c r="L679" s="99"/>
      <c r="M679" s="100"/>
      <c r="N679" s="100"/>
      <c r="O679" s="99"/>
      <c r="P679" s="101"/>
      <c r="Q679" s="99"/>
      <c r="R679" s="100"/>
      <c r="S679" s="99"/>
      <c r="T679" s="99"/>
      <c r="U679" s="99"/>
    </row>
    <row r="680" ht="12.75" customHeight="1">
      <c r="A680" s="99"/>
      <c r="B680" s="99"/>
      <c r="C680" s="99"/>
      <c r="D680" s="99"/>
      <c r="E680" s="50"/>
      <c r="F680" s="99"/>
      <c r="G680" s="99"/>
      <c r="H680" s="99"/>
      <c r="I680" s="99"/>
      <c r="J680" s="99"/>
      <c r="K680" s="99"/>
      <c r="L680" s="99"/>
      <c r="M680" s="100"/>
      <c r="N680" s="100"/>
      <c r="O680" s="99"/>
      <c r="P680" s="101"/>
      <c r="Q680" s="99"/>
      <c r="R680" s="100"/>
      <c r="S680" s="99"/>
      <c r="T680" s="99"/>
      <c r="U680" s="99"/>
    </row>
    <row r="681" ht="12.75" customHeight="1">
      <c r="A681" s="99"/>
      <c r="B681" s="99"/>
      <c r="C681" s="99"/>
      <c r="D681" s="99"/>
      <c r="E681" s="50"/>
      <c r="F681" s="99"/>
      <c r="G681" s="99"/>
      <c r="H681" s="99"/>
      <c r="I681" s="99"/>
      <c r="J681" s="99"/>
      <c r="K681" s="99"/>
      <c r="L681" s="99"/>
      <c r="M681" s="100"/>
      <c r="N681" s="100"/>
      <c r="O681" s="99"/>
      <c r="P681" s="101"/>
      <c r="Q681" s="99"/>
      <c r="R681" s="100"/>
      <c r="S681" s="99"/>
      <c r="T681" s="99"/>
      <c r="U681" s="99"/>
    </row>
    <row r="682" ht="12.75" customHeight="1">
      <c r="A682" s="99"/>
      <c r="B682" s="99"/>
      <c r="C682" s="99"/>
      <c r="D682" s="99"/>
      <c r="E682" s="50"/>
      <c r="F682" s="99"/>
      <c r="G682" s="99"/>
      <c r="H682" s="99"/>
      <c r="I682" s="99"/>
      <c r="J682" s="99"/>
      <c r="K682" s="99"/>
      <c r="L682" s="99"/>
      <c r="M682" s="100"/>
      <c r="N682" s="100"/>
      <c r="O682" s="99"/>
      <c r="P682" s="101"/>
      <c r="Q682" s="99"/>
      <c r="R682" s="100"/>
      <c r="S682" s="99"/>
      <c r="T682" s="99"/>
      <c r="U682" s="99"/>
    </row>
    <row r="683" ht="12.75" customHeight="1">
      <c r="A683" s="99"/>
      <c r="B683" s="99"/>
      <c r="C683" s="99"/>
      <c r="D683" s="99"/>
      <c r="E683" s="50"/>
      <c r="F683" s="99"/>
      <c r="G683" s="99"/>
      <c r="H683" s="99"/>
      <c r="I683" s="99"/>
      <c r="J683" s="99"/>
      <c r="K683" s="99"/>
      <c r="L683" s="99"/>
      <c r="M683" s="100"/>
      <c r="N683" s="100"/>
      <c r="O683" s="99"/>
      <c r="P683" s="101"/>
      <c r="Q683" s="99"/>
      <c r="R683" s="100"/>
      <c r="S683" s="99"/>
      <c r="T683" s="99"/>
      <c r="U683" s="99"/>
    </row>
    <row r="684" ht="12.75" customHeight="1">
      <c r="A684" s="99"/>
      <c r="B684" s="99"/>
      <c r="C684" s="99"/>
      <c r="D684" s="99"/>
      <c r="E684" s="50"/>
      <c r="F684" s="99"/>
      <c r="G684" s="99"/>
      <c r="H684" s="99"/>
      <c r="I684" s="99"/>
      <c r="J684" s="99"/>
      <c r="K684" s="99"/>
      <c r="L684" s="99"/>
      <c r="M684" s="100"/>
      <c r="N684" s="100"/>
      <c r="O684" s="99"/>
      <c r="P684" s="101"/>
      <c r="Q684" s="99"/>
      <c r="R684" s="100"/>
      <c r="S684" s="99"/>
      <c r="T684" s="99"/>
      <c r="U684" s="99"/>
    </row>
    <row r="685" ht="12.75" customHeight="1">
      <c r="A685" s="99"/>
      <c r="B685" s="99"/>
      <c r="C685" s="99"/>
      <c r="D685" s="99"/>
      <c r="E685" s="50"/>
      <c r="F685" s="99"/>
      <c r="G685" s="99"/>
      <c r="H685" s="99"/>
      <c r="I685" s="99"/>
      <c r="J685" s="99"/>
      <c r="K685" s="99"/>
      <c r="L685" s="99"/>
      <c r="M685" s="100"/>
      <c r="N685" s="100"/>
      <c r="O685" s="99"/>
      <c r="P685" s="101"/>
      <c r="Q685" s="99"/>
      <c r="R685" s="100"/>
      <c r="S685" s="99"/>
      <c r="T685" s="99"/>
      <c r="U685" s="99"/>
    </row>
    <row r="686" ht="12.75" customHeight="1">
      <c r="A686" s="99"/>
      <c r="B686" s="99"/>
      <c r="C686" s="99"/>
      <c r="D686" s="99"/>
      <c r="E686" s="50"/>
      <c r="F686" s="99"/>
      <c r="G686" s="99"/>
      <c r="H686" s="99"/>
      <c r="I686" s="99"/>
      <c r="J686" s="99"/>
      <c r="K686" s="99"/>
      <c r="L686" s="99"/>
      <c r="M686" s="100"/>
      <c r="N686" s="100"/>
      <c r="O686" s="99"/>
      <c r="P686" s="101"/>
      <c r="Q686" s="99"/>
      <c r="R686" s="100"/>
      <c r="S686" s="99"/>
      <c r="T686" s="99"/>
      <c r="U686" s="99"/>
    </row>
    <row r="687" ht="12.75" customHeight="1">
      <c r="A687" s="99"/>
      <c r="B687" s="99"/>
      <c r="C687" s="99"/>
      <c r="D687" s="99"/>
      <c r="E687" s="50"/>
      <c r="F687" s="99"/>
      <c r="G687" s="99"/>
      <c r="H687" s="99"/>
      <c r="I687" s="99"/>
      <c r="J687" s="99"/>
      <c r="K687" s="99"/>
      <c r="L687" s="99"/>
      <c r="M687" s="100"/>
      <c r="N687" s="100"/>
      <c r="O687" s="99"/>
      <c r="P687" s="101"/>
      <c r="Q687" s="99"/>
      <c r="R687" s="100"/>
      <c r="S687" s="99"/>
      <c r="T687" s="99"/>
      <c r="U687" s="99"/>
    </row>
    <row r="688" ht="12.75" customHeight="1">
      <c r="A688" s="99"/>
      <c r="B688" s="99"/>
      <c r="C688" s="99"/>
      <c r="D688" s="99"/>
      <c r="E688" s="50"/>
      <c r="F688" s="99"/>
      <c r="G688" s="99"/>
      <c r="H688" s="99"/>
      <c r="I688" s="99"/>
      <c r="J688" s="99"/>
      <c r="K688" s="99"/>
      <c r="L688" s="99"/>
      <c r="M688" s="100"/>
      <c r="N688" s="100"/>
      <c r="O688" s="99"/>
      <c r="P688" s="101"/>
      <c r="Q688" s="99"/>
      <c r="R688" s="100"/>
      <c r="S688" s="99"/>
      <c r="T688" s="99"/>
      <c r="U688" s="99"/>
    </row>
    <row r="689" ht="12.75" customHeight="1">
      <c r="A689" s="99"/>
      <c r="B689" s="99"/>
      <c r="C689" s="99"/>
      <c r="D689" s="99"/>
      <c r="E689" s="50"/>
      <c r="F689" s="99"/>
      <c r="G689" s="99"/>
      <c r="H689" s="99"/>
      <c r="I689" s="99"/>
      <c r="J689" s="99"/>
      <c r="K689" s="99"/>
      <c r="L689" s="99"/>
      <c r="M689" s="100"/>
      <c r="N689" s="100"/>
      <c r="O689" s="99"/>
      <c r="P689" s="101"/>
      <c r="Q689" s="99"/>
      <c r="R689" s="100"/>
      <c r="S689" s="99"/>
      <c r="T689" s="99"/>
      <c r="U689" s="99"/>
    </row>
    <row r="690" ht="12.75" customHeight="1">
      <c r="A690" s="99"/>
      <c r="B690" s="99"/>
      <c r="C690" s="99"/>
      <c r="D690" s="99"/>
      <c r="E690" s="50"/>
      <c r="F690" s="99"/>
      <c r="G690" s="99"/>
      <c r="H690" s="99"/>
      <c r="I690" s="99"/>
      <c r="J690" s="99"/>
      <c r="K690" s="99"/>
      <c r="L690" s="99"/>
      <c r="M690" s="100"/>
      <c r="N690" s="100"/>
      <c r="O690" s="99"/>
      <c r="P690" s="101"/>
      <c r="Q690" s="99"/>
      <c r="R690" s="100"/>
      <c r="S690" s="99"/>
      <c r="T690" s="99"/>
      <c r="U690" s="99"/>
    </row>
    <row r="691" ht="12.75" customHeight="1">
      <c r="A691" s="99"/>
      <c r="B691" s="99"/>
      <c r="C691" s="99"/>
      <c r="D691" s="99"/>
      <c r="E691" s="50"/>
      <c r="F691" s="99"/>
      <c r="G691" s="99"/>
      <c r="H691" s="99"/>
      <c r="I691" s="99"/>
      <c r="J691" s="99"/>
      <c r="K691" s="99"/>
      <c r="L691" s="99"/>
      <c r="M691" s="100"/>
      <c r="N691" s="100"/>
      <c r="O691" s="99"/>
      <c r="P691" s="101"/>
      <c r="Q691" s="99"/>
      <c r="R691" s="100"/>
      <c r="S691" s="99"/>
      <c r="T691" s="99"/>
      <c r="U691" s="99"/>
    </row>
    <row r="692" ht="12.75" customHeight="1">
      <c r="A692" s="99"/>
      <c r="B692" s="99"/>
      <c r="C692" s="99"/>
      <c r="D692" s="99"/>
      <c r="E692" s="50"/>
      <c r="F692" s="99"/>
      <c r="G692" s="99"/>
      <c r="H692" s="99"/>
      <c r="I692" s="99"/>
      <c r="J692" s="99"/>
      <c r="K692" s="99"/>
      <c r="L692" s="99"/>
      <c r="M692" s="100"/>
      <c r="N692" s="100"/>
      <c r="O692" s="99"/>
      <c r="P692" s="101"/>
      <c r="Q692" s="99"/>
      <c r="R692" s="100"/>
      <c r="S692" s="99"/>
      <c r="T692" s="99"/>
      <c r="U692" s="99"/>
    </row>
    <row r="693" ht="12.75" customHeight="1">
      <c r="A693" s="99"/>
      <c r="B693" s="99"/>
      <c r="C693" s="99"/>
      <c r="D693" s="99"/>
      <c r="E693" s="50"/>
      <c r="F693" s="99"/>
      <c r="G693" s="99"/>
      <c r="H693" s="99"/>
      <c r="I693" s="99"/>
      <c r="J693" s="99"/>
      <c r="K693" s="99"/>
      <c r="L693" s="99"/>
      <c r="M693" s="100"/>
      <c r="N693" s="100"/>
      <c r="O693" s="99"/>
      <c r="P693" s="101"/>
      <c r="Q693" s="99"/>
      <c r="R693" s="100"/>
      <c r="S693" s="99"/>
      <c r="T693" s="99"/>
      <c r="U693" s="99"/>
    </row>
    <row r="694" ht="12.75" customHeight="1">
      <c r="A694" s="99"/>
      <c r="B694" s="99"/>
      <c r="C694" s="99"/>
      <c r="D694" s="99"/>
      <c r="E694" s="50"/>
      <c r="F694" s="99"/>
      <c r="G694" s="99"/>
      <c r="H694" s="99"/>
      <c r="I694" s="99"/>
      <c r="J694" s="99"/>
      <c r="K694" s="99"/>
      <c r="L694" s="99"/>
      <c r="M694" s="100"/>
      <c r="N694" s="100"/>
      <c r="O694" s="99"/>
      <c r="P694" s="101"/>
      <c r="Q694" s="99"/>
      <c r="R694" s="100"/>
      <c r="S694" s="99"/>
      <c r="T694" s="99"/>
      <c r="U694" s="99"/>
    </row>
    <row r="695" ht="12.75" customHeight="1">
      <c r="A695" s="99"/>
      <c r="B695" s="99"/>
      <c r="C695" s="99"/>
      <c r="D695" s="99"/>
      <c r="E695" s="50"/>
      <c r="F695" s="99"/>
      <c r="G695" s="99"/>
      <c r="H695" s="99"/>
      <c r="I695" s="99"/>
      <c r="J695" s="99"/>
      <c r="K695" s="99"/>
      <c r="L695" s="99"/>
      <c r="M695" s="100"/>
      <c r="N695" s="100"/>
      <c r="O695" s="99"/>
      <c r="P695" s="101"/>
      <c r="Q695" s="99"/>
      <c r="R695" s="100"/>
      <c r="S695" s="99"/>
      <c r="T695" s="99"/>
      <c r="U695" s="99"/>
    </row>
    <row r="696" ht="12.75" customHeight="1">
      <c r="A696" s="99"/>
      <c r="B696" s="99"/>
      <c r="C696" s="99"/>
      <c r="D696" s="99"/>
      <c r="E696" s="50"/>
      <c r="F696" s="99"/>
      <c r="G696" s="99"/>
      <c r="H696" s="99"/>
      <c r="I696" s="99"/>
      <c r="J696" s="99"/>
      <c r="K696" s="99"/>
      <c r="L696" s="99"/>
      <c r="M696" s="100"/>
      <c r="N696" s="100"/>
      <c r="O696" s="99"/>
      <c r="P696" s="101"/>
      <c r="Q696" s="99"/>
      <c r="R696" s="100"/>
      <c r="S696" s="99"/>
      <c r="T696" s="99"/>
      <c r="U696" s="99"/>
    </row>
    <row r="697" ht="12.75" customHeight="1">
      <c r="A697" s="99"/>
      <c r="B697" s="99"/>
      <c r="C697" s="99"/>
      <c r="D697" s="99"/>
      <c r="E697" s="50"/>
      <c r="F697" s="99"/>
      <c r="G697" s="99"/>
      <c r="H697" s="99"/>
      <c r="I697" s="99"/>
      <c r="J697" s="99"/>
      <c r="K697" s="99"/>
      <c r="L697" s="99"/>
      <c r="M697" s="100"/>
      <c r="N697" s="100"/>
      <c r="O697" s="99"/>
      <c r="P697" s="101"/>
      <c r="Q697" s="99"/>
      <c r="R697" s="100"/>
      <c r="S697" s="99"/>
      <c r="T697" s="99"/>
      <c r="U697" s="99"/>
    </row>
    <row r="698" ht="12.75" customHeight="1">
      <c r="A698" s="99"/>
      <c r="B698" s="99"/>
      <c r="C698" s="99"/>
      <c r="D698" s="99"/>
      <c r="E698" s="50"/>
      <c r="F698" s="99"/>
      <c r="G698" s="99"/>
      <c r="H698" s="99"/>
      <c r="I698" s="99"/>
      <c r="J698" s="99"/>
      <c r="K698" s="99"/>
      <c r="L698" s="99"/>
      <c r="M698" s="100"/>
      <c r="N698" s="100"/>
      <c r="O698" s="99"/>
      <c r="P698" s="101"/>
      <c r="Q698" s="99"/>
      <c r="R698" s="100"/>
      <c r="S698" s="99"/>
      <c r="T698" s="99"/>
      <c r="U698" s="99"/>
    </row>
    <row r="699" ht="12.75" customHeight="1">
      <c r="A699" s="99"/>
      <c r="B699" s="99"/>
      <c r="C699" s="99"/>
      <c r="D699" s="99"/>
      <c r="E699" s="50"/>
      <c r="F699" s="99"/>
      <c r="G699" s="99"/>
      <c r="H699" s="99"/>
      <c r="I699" s="99"/>
      <c r="J699" s="99"/>
      <c r="K699" s="99"/>
      <c r="L699" s="99"/>
      <c r="M699" s="100"/>
      <c r="N699" s="100"/>
      <c r="O699" s="99"/>
      <c r="P699" s="101"/>
      <c r="Q699" s="99"/>
      <c r="R699" s="100"/>
      <c r="S699" s="99"/>
      <c r="T699" s="99"/>
      <c r="U699" s="99"/>
    </row>
    <row r="700" ht="12.75" customHeight="1">
      <c r="A700" s="99"/>
      <c r="B700" s="99"/>
      <c r="C700" s="99"/>
      <c r="D700" s="99"/>
      <c r="E700" s="50"/>
      <c r="F700" s="99"/>
      <c r="G700" s="99"/>
      <c r="H700" s="99"/>
      <c r="I700" s="99"/>
      <c r="J700" s="99"/>
      <c r="K700" s="99"/>
      <c r="L700" s="99"/>
      <c r="M700" s="100"/>
      <c r="N700" s="100"/>
      <c r="O700" s="99"/>
      <c r="P700" s="101"/>
      <c r="Q700" s="99"/>
      <c r="R700" s="100"/>
      <c r="S700" s="99"/>
      <c r="T700" s="99"/>
      <c r="U700" s="99"/>
    </row>
    <row r="701" ht="12.75" customHeight="1">
      <c r="A701" s="99"/>
      <c r="B701" s="99"/>
      <c r="C701" s="99"/>
      <c r="D701" s="99"/>
      <c r="E701" s="50"/>
      <c r="F701" s="99"/>
      <c r="G701" s="99"/>
      <c r="H701" s="99"/>
      <c r="I701" s="99"/>
      <c r="J701" s="99"/>
      <c r="K701" s="99"/>
      <c r="L701" s="99"/>
      <c r="M701" s="100"/>
      <c r="N701" s="100"/>
      <c r="O701" s="99"/>
      <c r="P701" s="101"/>
      <c r="Q701" s="99"/>
      <c r="R701" s="100"/>
      <c r="S701" s="99"/>
      <c r="T701" s="99"/>
      <c r="U701" s="99"/>
    </row>
    <row r="702" ht="12.75" customHeight="1">
      <c r="A702" s="99"/>
      <c r="B702" s="99"/>
      <c r="C702" s="99"/>
      <c r="D702" s="99"/>
      <c r="E702" s="50"/>
      <c r="F702" s="99"/>
      <c r="G702" s="99"/>
      <c r="H702" s="99"/>
      <c r="I702" s="99"/>
      <c r="J702" s="99"/>
      <c r="K702" s="99"/>
      <c r="L702" s="99"/>
      <c r="M702" s="100"/>
      <c r="N702" s="100"/>
      <c r="O702" s="99"/>
      <c r="P702" s="101"/>
      <c r="Q702" s="99"/>
      <c r="R702" s="100"/>
      <c r="S702" s="99"/>
      <c r="T702" s="99"/>
      <c r="U702" s="99"/>
    </row>
    <row r="703" ht="12.75" customHeight="1">
      <c r="A703" s="99"/>
      <c r="B703" s="99"/>
      <c r="C703" s="99"/>
      <c r="D703" s="99"/>
      <c r="E703" s="50"/>
      <c r="F703" s="99"/>
      <c r="G703" s="99"/>
      <c r="H703" s="99"/>
      <c r="I703" s="99"/>
      <c r="J703" s="99"/>
      <c r="K703" s="99"/>
      <c r="L703" s="99"/>
      <c r="M703" s="100"/>
      <c r="N703" s="100"/>
      <c r="O703" s="99"/>
      <c r="P703" s="101"/>
      <c r="Q703" s="99"/>
      <c r="R703" s="100"/>
      <c r="S703" s="99"/>
      <c r="T703" s="99"/>
      <c r="U703" s="99"/>
    </row>
    <row r="704" ht="12.75" customHeight="1">
      <c r="A704" s="99"/>
      <c r="B704" s="99"/>
      <c r="C704" s="99"/>
      <c r="D704" s="99"/>
      <c r="E704" s="50"/>
      <c r="F704" s="99"/>
      <c r="G704" s="99"/>
      <c r="H704" s="99"/>
      <c r="I704" s="99"/>
      <c r="J704" s="99"/>
      <c r="K704" s="99"/>
      <c r="L704" s="99"/>
      <c r="M704" s="100"/>
      <c r="N704" s="100"/>
      <c r="O704" s="99"/>
      <c r="P704" s="101"/>
      <c r="Q704" s="99"/>
      <c r="R704" s="100"/>
      <c r="S704" s="99"/>
      <c r="T704" s="99"/>
      <c r="U704" s="99"/>
    </row>
    <row r="705" ht="12.75" customHeight="1">
      <c r="A705" s="99"/>
      <c r="B705" s="99"/>
      <c r="C705" s="99"/>
      <c r="D705" s="99"/>
      <c r="E705" s="50"/>
      <c r="F705" s="99"/>
      <c r="G705" s="99"/>
      <c r="H705" s="99"/>
      <c r="I705" s="99"/>
      <c r="J705" s="99"/>
      <c r="K705" s="99"/>
      <c r="L705" s="99"/>
      <c r="M705" s="100"/>
      <c r="N705" s="100"/>
      <c r="O705" s="99"/>
      <c r="P705" s="101"/>
      <c r="Q705" s="99"/>
      <c r="R705" s="100"/>
      <c r="S705" s="99"/>
      <c r="T705" s="99"/>
      <c r="U705" s="99"/>
    </row>
    <row r="706" ht="12.75" customHeight="1">
      <c r="A706" s="99"/>
      <c r="B706" s="99"/>
      <c r="C706" s="99"/>
      <c r="D706" s="99"/>
      <c r="E706" s="50"/>
      <c r="F706" s="99"/>
      <c r="G706" s="99"/>
      <c r="H706" s="99"/>
      <c r="I706" s="99"/>
      <c r="J706" s="99"/>
      <c r="K706" s="99"/>
      <c r="L706" s="99"/>
      <c r="M706" s="100"/>
      <c r="N706" s="100"/>
      <c r="O706" s="99"/>
      <c r="P706" s="101"/>
      <c r="Q706" s="99"/>
      <c r="R706" s="100"/>
      <c r="S706" s="99"/>
      <c r="T706" s="99"/>
      <c r="U706" s="99"/>
    </row>
    <row r="707" ht="12.75" customHeight="1">
      <c r="A707" s="99"/>
      <c r="B707" s="99"/>
      <c r="C707" s="99"/>
      <c r="D707" s="99"/>
      <c r="E707" s="50"/>
      <c r="F707" s="99"/>
      <c r="G707" s="99"/>
      <c r="H707" s="99"/>
      <c r="I707" s="99"/>
      <c r="J707" s="99"/>
      <c r="K707" s="99"/>
      <c r="L707" s="99"/>
      <c r="M707" s="100"/>
      <c r="N707" s="100"/>
      <c r="O707" s="99"/>
      <c r="P707" s="101"/>
      <c r="Q707" s="99"/>
      <c r="R707" s="100"/>
      <c r="S707" s="99"/>
      <c r="T707" s="99"/>
      <c r="U707" s="99"/>
    </row>
    <row r="708" ht="12.75" customHeight="1">
      <c r="A708" s="99"/>
      <c r="B708" s="99"/>
      <c r="C708" s="99"/>
      <c r="D708" s="99"/>
      <c r="E708" s="50"/>
      <c r="F708" s="99"/>
      <c r="G708" s="99"/>
      <c r="H708" s="99"/>
      <c r="I708" s="99"/>
      <c r="J708" s="99"/>
      <c r="K708" s="99"/>
      <c r="L708" s="99"/>
      <c r="M708" s="100"/>
      <c r="N708" s="100"/>
      <c r="O708" s="99"/>
      <c r="P708" s="101"/>
      <c r="Q708" s="99"/>
      <c r="R708" s="100"/>
      <c r="S708" s="99"/>
      <c r="T708" s="99"/>
      <c r="U708" s="99"/>
    </row>
    <row r="709" ht="12.75" customHeight="1">
      <c r="A709" s="99"/>
      <c r="B709" s="99"/>
      <c r="C709" s="99"/>
      <c r="D709" s="99"/>
      <c r="E709" s="50"/>
      <c r="F709" s="99"/>
      <c r="G709" s="99"/>
      <c r="H709" s="99"/>
      <c r="I709" s="99"/>
      <c r="J709" s="99"/>
      <c r="K709" s="99"/>
      <c r="L709" s="99"/>
      <c r="M709" s="100"/>
      <c r="N709" s="100"/>
      <c r="O709" s="99"/>
      <c r="P709" s="101"/>
      <c r="Q709" s="99"/>
      <c r="R709" s="100"/>
      <c r="S709" s="99"/>
      <c r="T709" s="99"/>
      <c r="U709" s="99"/>
    </row>
    <row r="710" ht="12.75" customHeight="1">
      <c r="A710" s="99"/>
      <c r="B710" s="99"/>
      <c r="C710" s="99"/>
      <c r="D710" s="99"/>
      <c r="E710" s="50"/>
      <c r="F710" s="99"/>
      <c r="G710" s="99"/>
      <c r="H710" s="99"/>
      <c r="I710" s="99"/>
      <c r="J710" s="99"/>
      <c r="K710" s="99"/>
      <c r="L710" s="99"/>
      <c r="M710" s="100"/>
      <c r="N710" s="100"/>
      <c r="O710" s="99"/>
      <c r="P710" s="101"/>
      <c r="Q710" s="99"/>
      <c r="R710" s="100"/>
      <c r="S710" s="99"/>
      <c r="T710" s="99"/>
      <c r="U710" s="99"/>
    </row>
    <row r="711" ht="12.75" customHeight="1">
      <c r="A711" s="99"/>
      <c r="B711" s="99"/>
      <c r="C711" s="99"/>
      <c r="D711" s="99"/>
      <c r="E711" s="50"/>
      <c r="F711" s="99"/>
      <c r="G711" s="99"/>
      <c r="H711" s="99"/>
      <c r="I711" s="99"/>
      <c r="J711" s="99"/>
      <c r="K711" s="99"/>
      <c r="L711" s="99"/>
      <c r="M711" s="100"/>
      <c r="N711" s="100"/>
      <c r="O711" s="99"/>
      <c r="P711" s="101"/>
      <c r="Q711" s="99"/>
      <c r="R711" s="100"/>
      <c r="S711" s="99"/>
      <c r="T711" s="99"/>
      <c r="U711" s="99"/>
    </row>
    <row r="712" ht="12.75" customHeight="1">
      <c r="A712" s="99"/>
      <c r="B712" s="99"/>
      <c r="C712" s="99"/>
      <c r="D712" s="99"/>
      <c r="E712" s="50"/>
      <c r="F712" s="99"/>
      <c r="G712" s="99"/>
      <c r="H712" s="99"/>
      <c r="I712" s="99"/>
      <c r="J712" s="99"/>
      <c r="K712" s="99"/>
      <c r="L712" s="99"/>
      <c r="M712" s="100"/>
      <c r="N712" s="100"/>
      <c r="O712" s="99"/>
      <c r="P712" s="101"/>
      <c r="Q712" s="99"/>
      <c r="R712" s="100"/>
      <c r="S712" s="99"/>
      <c r="T712" s="99"/>
      <c r="U712" s="99"/>
    </row>
    <row r="713" ht="12.75" customHeight="1">
      <c r="A713" s="99"/>
      <c r="B713" s="99"/>
      <c r="C713" s="99"/>
      <c r="D713" s="99"/>
      <c r="E713" s="50"/>
      <c r="F713" s="99"/>
      <c r="G713" s="99"/>
      <c r="H713" s="99"/>
      <c r="I713" s="99"/>
      <c r="J713" s="99"/>
      <c r="K713" s="99"/>
      <c r="L713" s="99"/>
      <c r="M713" s="100"/>
      <c r="N713" s="100"/>
      <c r="O713" s="99"/>
      <c r="P713" s="101"/>
      <c r="Q713" s="99"/>
      <c r="R713" s="100"/>
      <c r="S713" s="99"/>
      <c r="T713" s="99"/>
      <c r="U713" s="99"/>
    </row>
    <row r="714" ht="12.75" customHeight="1">
      <c r="A714" s="99"/>
      <c r="B714" s="99"/>
      <c r="C714" s="99"/>
      <c r="D714" s="99"/>
      <c r="E714" s="50"/>
      <c r="F714" s="99"/>
      <c r="G714" s="99"/>
      <c r="H714" s="99"/>
      <c r="I714" s="99"/>
      <c r="J714" s="99"/>
      <c r="K714" s="99"/>
      <c r="L714" s="99"/>
      <c r="M714" s="100"/>
      <c r="N714" s="100"/>
      <c r="O714" s="99"/>
      <c r="P714" s="101"/>
      <c r="Q714" s="99"/>
      <c r="R714" s="100"/>
      <c r="S714" s="99"/>
      <c r="T714" s="99"/>
      <c r="U714" s="99"/>
    </row>
    <row r="715" ht="12.75" customHeight="1">
      <c r="A715" s="99"/>
      <c r="B715" s="99"/>
      <c r="C715" s="99"/>
      <c r="D715" s="99"/>
      <c r="E715" s="50"/>
      <c r="F715" s="99"/>
      <c r="G715" s="99"/>
      <c r="H715" s="99"/>
      <c r="I715" s="99"/>
      <c r="J715" s="99"/>
      <c r="K715" s="99"/>
      <c r="L715" s="99"/>
      <c r="M715" s="100"/>
      <c r="N715" s="100"/>
      <c r="O715" s="99"/>
      <c r="P715" s="101"/>
      <c r="Q715" s="99"/>
      <c r="R715" s="100"/>
      <c r="S715" s="99"/>
      <c r="T715" s="99"/>
      <c r="U715" s="99"/>
    </row>
    <row r="716" ht="12.75" customHeight="1">
      <c r="A716" s="99"/>
      <c r="B716" s="99"/>
      <c r="C716" s="99"/>
      <c r="D716" s="99"/>
      <c r="E716" s="50"/>
      <c r="F716" s="99"/>
      <c r="G716" s="99"/>
      <c r="H716" s="99"/>
      <c r="I716" s="99"/>
      <c r="J716" s="99"/>
      <c r="K716" s="99"/>
      <c r="L716" s="99"/>
      <c r="M716" s="100"/>
      <c r="N716" s="100"/>
      <c r="O716" s="99"/>
      <c r="P716" s="101"/>
      <c r="Q716" s="99"/>
      <c r="R716" s="100"/>
      <c r="S716" s="99"/>
      <c r="T716" s="99"/>
      <c r="U716" s="99"/>
    </row>
    <row r="717" ht="12.75" customHeight="1">
      <c r="A717" s="99"/>
      <c r="B717" s="99"/>
      <c r="C717" s="99"/>
      <c r="D717" s="99"/>
      <c r="E717" s="50"/>
      <c r="F717" s="99"/>
      <c r="G717" s="99"/>
      <c r="H717" s="99"/>
      <c r="I717" s="99"/>
      <c r="J717" s="99"/>
      <c r="K717" s="99"/>
      <c r="L717" s="99"/>
      <c r="M717" s="100"/>
      <c r="N717" s="100"/>
      <c r="O717" s="99"/>
      <c r="P717" s="101"/>
      <c r="Q717" s="99"/>
      <c r="R717" s="100"/>
      <c r="S717" s="99"/>
      <c r="T717" s="99"/>
      <c r="U717" s="99"/>
    </row>
    <row r="718" ht="12.75" customHeight="1">
      <c r="A718" s="99"/>
      <c r="B718" s="99"/>
      <c r="C718" s="99"/>
      <c r="D718" s="99"/>
      <c r="E718" s="50"/>
      <c r="F718" s="99"/>
      <c r="G718" s="99"/>
      <c r="H718" s="99"/>
      <c r="I718" s="99"/>
      <c r="J718" s="99"/>
      <c r="K718" s="99"/>
      <c r="L718" s="99"/>
      <c r="M718" s="100"/>
      <c r="N718" s="100"/>
      <c r="O718" s="99"/>
      <c r="P718" s="101"/>
      <c r="Q718" s="99"/>
      <c r="R718" s="100"/>
      <c r="S718" s="99"/>
      <c r="T718" s="99"/>
      <c r="U718" s="99"/>
    </row>
    <row r="719" ht="12.75" customHeight="1">
      <c r="A719" s="99"/>
      <c r="B719" s="99"/>
      <c r="C719" s="99"/>
      <c r="D719" s="99"/>
      <c r="E719" s="50"/>
      <c r="F719" s="99"/>
      <c r="G719" s="99"/>
      <c r="H719" s="99"/>
      <c r="I719" s="99"/>
      <c r="J719" s="99"/>
      <c r="K719" s="99"/>
      <c r="L719" s="99"/>
      <c r="M719" s="100"/>
      <c r="N719" s="100"/>
      <c r="O719" s="99"/>
      <c r="P719" s="101"/>
      <c r="Q719" s="99"/>
      <c r="R719" s="100"/>
      <c r="S719" s="99"/>
      <c r="T719" s="99"/>
      <c r="U719" s="99"/>
    </row>
    <row r="720" ht="12.75" customHeight="1">
      <c r="A720" s="99"/>
      <c r="B720" s="99"/>
      <c r="C720" s="99"/>
      <c r="D720" s="99"/>
      <c r="E720" s="50"/>
      <c r="F720" s="99"/>
      <c r="G720" s="99"/>
      <c r="H720" s="99"/>
      <c r="I720" s="99"/>
      <c r="J720" s="99"/>
      <c r="K720" s="99"/>
      <c r="L720" s="99"/>
      <c r="M720" s="100"/>
      <c r="N720" s="100"/>
      <c r="O720" s="99"/>
      <c r="P720" s="101"/>
      <c r="Q720" s="99"/>
      <c r="R720" s="100"/>
      <c r="S720" s="99"/>
      <c r="T720" s="99"/>
      <c r="U720" s="99"/>
    </row>
    <row r="721" ht="12.75" customHeight="1">
      <c r="A721" s="99"/>
      <c r="B721" s="99"/>
      <c r="C721" s="99"/>
      <c r="D721" s="99"/>
      <c r="E721" s="50"/>
      <c r="F721" s="99"/>
      <c r="G721" s="99"/>
      <c r="H721" s="99"/>
      <c r="I721" s="99"/>
      <c r="J721" s="99"/>
      <c r="K721" s="99"/>
      <c r="L721" s="99"/>
      <c r="M721" s="100"/>
      <c r="N721" s="100"/>
      <c r="O721" s="99"/>
      <c r="P721" s="101"/>
      <c r="Q721" s="99"/>
      <c r="R721" s="100"/>
      <c r="S721" s="99"/>
      <c r="T721" s="99"/>
      <c r="U721" s="99"/>
    </row>
    <row r="722" ht="12.75" customHeight="1">
      <c r="A722" s="99"/>
      <c r="B722" s="99"/>
      <c r="C722" s="99"/>
      <c r="D722" s="99"/>
      <c r="E722" s="50"/>
      <c r="F722" s="99"/>
      <c r="G722" s="99"/>
      <c r="H722" s="99"/>
      <c r="I722" s="99"/>
      <c r="J722" s="99"/>
      <c r="K722" s="99"/>
      <c r="L722" s="99"/>
      <c r="M722" s="100"/>
      <c r="N722" s="100"/>
      <c r="O722" s="99"/>
      <c r="P722" s="101"/>
      <c r="Q722" s="99"/>
      <c r="R722" s="100"/>
      <c r="S722" s="99"/>
      <c r="T722" s="99"/>
      <c r="U722" s="99"/>
    </row>
    <row r="723" ht="12.75" customHeight="1">
      <c r="A723" s="99"/>
      <c r="B723" s="99"/>
      <c r="C723" s="99"/>
      <c r="D723" s="99"/>
      <c r="E723" s="50"/>
      <c r="F723" s="99"/>
      <c r="G723" s="99"/>
      <c r="H723" s="99"/>
      <c r="I723" s="99"/>
      <c r="J723" s="99"/>
      <c r="K723" s="99"/>
      <c r="L723" s="99"/>
      <c r="M723" s="100"/>
      <c r="N723" s="100"/>
      <c r="O723" s="99"/>
      <c r="P723" s="101"/>
      <c r="Q723" s="99"/>
      <c r="R723" s="100"/>
      <c r="S723" s="99"/>
      <c r="T723" s="99"/>
      <c r="U723" s="99"/>
    </row>
    <row r="724" ht="12.75" customHeight="1">
      <c r="A724" s="99"/>
      <c r="B724" s="99"/>
      <c r="C724" s="99"/>
      <c r="D724" s="99"/>
      <c r="E724" s="50"/>
      <c r="F724" s="99"/>
      <c r="G724" s="99"/>
      <c r="H724" s="99"/>
      <c r="I724" s="99"/>
      <c r="J724" s="99"/>
      <c r="K724" s="99"/>
      <c r="L724" s="99"/>
      <c r="M724" s="100"/>
      <c r="N724" s="100"/>
      <c r="O724" s="99"/>
      <c r="P724" s="101"/>
      <c r="Q724" s="99"/>
      <c r="R724" s="100"/>
      <c r="S724" s="99"/>
      <c r="T724" s="99"/>
      <c r="U724" s="99"/>
    </row>
    <row r="725" ht="12.75" customHeight="1">
      <c r="A725" s="99"/>
      <c r="B725" s="99"/>
      <c r="C725" s="99"/>
      <c r="D725" s="99"/>
      <c r="E725" s="50"/>
      <c r="F725" s="99"/>
      <c r="G725" s="99"/>
      <c r="H725" s="99"/>
      <c r="I725" s="99"/>
      <c r="J725" s="99"/>
      <c r="K725" s="99"/>
      <c r="L725" s="99"/>
      <c r="M725" s="100"/>
      <c r="N725" s="100"/>
      <c r="O725" s="99"/>
      <c r="P725" s="101"/>
      <c r="Q725" s="99"/>
      <c r="R725" s="100"/>
      <c r="S725" s="99"/>
      <c r="T725" s="99"/>
      <c r="U725" s="99"/>
    </row>
    <row r="726" ht="12.75" customHeight="1">
      <c r="A726" s="99"/>
      <c r="B726" s="99"/>
      <c r="C726" s="99"/>
      <c r="D726" s="99"/>
      <c r="E726" s="50"/>
      <c r="F726" s="99"/>
      <c r="G726" s="99"/>
      <c r="H726" s="99"/>
      <c r="I726" s="99"/>
      <c r="J726" s="99"/>
      <c r="K726" s="99"/>
      <c r="L726" s="99"/>
      <c r="M726" s="100"/>
      <c r="N726" s="100"/>
      <c r="O726" s="99"/>
      <c r="P726" s="101"/>
      <c r="Q726" s="99"/>
      <c r="R726" s="100"/>
      <c r="S726" s="99"/>
      <c r="T726" s="99"/>
      <c r="U726" s="99"/>
    </row>
    <row r="727" ht="12.75" customHeight="1">
      <c r="A727" s="99"/>
      <c r="B727" s="99"/>
      <c r="C727" s="99"/>
      <c r="D727" s="99"/>
      <c r="E727" s="50"/>
      <c r="F727" s="99"/>
      <c r="G727" s="99"/>
      <c r="H727" s="99"/>
      <c r="I727" s="99"/>
      <c r="J727" s="99"/>
      <c r="K727" s="99"/>
      <c r="L727" s="99"/>
      <c r="M727" s="100"/>
      <c r="N727" s="100"/>
      <c r="O727" s="99"/>
      <c r="P727" s="101"/>
      <c r="Q727" s="99"/>
      <c r="R727" s="100"/>
      <c r="S727" s="99"/>
      <c r="T727" s="99"/>
      <c r="U727" s="99"/>
    </row>
    <row r="728" ht="12.75" customHeight="1">
      <c r="A728" s="99"/>
      <c r="B728" s="99"/>
      <c r="C728" s="99"/>
      <c r="D728" s="99"/>
      <c r="E728" s="50"/>
      <c r="F728" s="99"/>
      <c r="G728" s="99"/>
      <c r="H728" s="99"/>
      <c r="I728" s="99"/>
      <c r="J728" s="99"/>
      <c r="K728" s="99"/>
      <c r="L728" s="99"/>
      <c r="M728" s="100"/>
      <c r="N728" s="100"/>
      <c r="O728" s="99"/>
      <c r="P728" s="101"/>
      <c r="Q728" s="99"/>
      <c r="R728" s="100"/>
      <c r="S728" s="99"/>
      <c r="T728" s="99"/>
      <c r="U728" s="99"/>
    </row>
    <row r="729" ht="12.75" customHeight="1">
      <c r="A729" s="99"/>
      <c r="B729" s="99"/>
      <c r="C729" s="99"/>
      <c r="D729" s="99"/>
      <c r="E729" s="50"/>
      <c r="F729" s="99"/>
      <c r="G729" s="99"/>
      <c r="H729" s="99"/>
      <c r="I729" s="99"/>
      <c r="J729" s="99"/>
      <c r="K729" s="99"/>
      <c r="L729" s="99"/>
      <c r="M729" s="100"/>
      <c r="N729" s="100"/>
      <c r="O729" s="99"/>
      <c r="P729" s="101"/>
      <c r="Q729" s="99"/>
      <c r="R729" s="100"/>
      <c r="S729" s="99"/>
      <c r="T729" s="99"/>
      <c r="U729" s="99"/>
    </row>
    <row r="730" ht="12.75" customHeight="1">
      <c r="A730" s="99"/>
      <c r="B730" s="99"/>
      <c r="C730" s="99"/>
      <c r="D730" s="99"/>
      <c r="E730" s="50"/>
      <c r="F730" s="99"/>
      <c r="G730" s="99"/>
      <c r="H730" s="99"/>
      <c r="I730" s="99"/>
      <c r="J730" s="99"/>
      <c r="K730" s="99"/>
      <c r="L730" s="99"/>
      <c r="M730" s="100"/>
      <c r="N730" s="100"/>
      <c r="O730" s="99"/>
      <c r="P730" s="101"/>
      <c r="Q730" s="99"/>
      <c r="R730" s="100"/>
      <c r="S730" s="99"/>
      <c r="T730" s="99"/>
      <c r="U730" s="99"/>
    </row>
    <row r="731" ht="12.75" customHeight="1">
      <c r="A731" s="99"/>
      <c r="B731" s="99"/>
      <c r="C731" s="99"/>
      <c r="D731" s="99"/>
      <c r="E731" s="50"/>
      <c r="F731" s="99"/>
      <c r="G731" s="99"/>
      <c r="H731" s="99"/>
      <c r="I731" s="99"/>
      <c r="J731" s="99"/>
      <c r="K731" s="99"/>
      <c r="L731" s="99"/>
      <c r="M731" s="100"/>
      <c r="N731" s="100"/>
      <c r="O731" s="99"/>
      <c r="P731" s="101"/>
      <c r="Q731" s="99"/>
      <c r="R731" s="100"/>
      <c r="S731" s="99"/>
      <c r="T731" s="99"/>
      <c r="U731" s="99"/>
    </row>
    <row r="732" ht="12.75" customHeight="1">
      <c r="A732" s="99"/>
      <c r="B732" s="99"/>
      <c r="C732" s="99"/>
      <c r="D732" s="99"/>
      <c r="E732" s="50"/>
      <c r="F732" s="99"/>
      <c r="G732" s="99"/>
      <c r="H732" s="99"/>
      <c r="I732" s="99"/>
      <c r="J732" s="99"/>
      <c r="K732" s="99"/>
      <c r="L732" s="99"/>
      <c r="M732" s="100"/>
      <c r="N732" s="100"/>
      <c r="O732" s="99"/>
      <c r="P732" s="101"/>
      <c r="Q732" s="99"/>
      <c r="R732" s="100"/>
      <c r="S732" s="99"/>
      <c r="T732" s="99"/>
      <c r="U732" s="99"/>
    </row>
    <row r="733" ht="12.75" customHeight="1">
      <c r="A733" s="99"/>
      <c r="B733" s="99"/>
      <c r="C733" s="99"/>
      <c r="D733" s="99"/>
      <c r="E733" s="50"/>
      <c r="F733" s="99"/>
      <c r="G733" s="99"/>
      <c r="H733" s="99"/>
      <c r="I733" s="99"/>
      <c r="J733" s="99"/>
      <c r="K733" s="99"/>
      <c r="L733" s="99"/>
      <c r="M733" s="100"/>
      <c r="N733" s="100"/>
      <c r="O733" s="99"/>
      <c r="P733" s="101"/>
      <c r="Q733" s="99"/>
      <c r="R733" s="100"/>
      <c r="S733" s="99"/>
      <c r="T733" s="99"/>
      <c r="U733" s="99"/>
    </row>
    <row r="734" ht="12.75" customHeight="1">
      <c r="A734" s="99"/>
      <c r="B734" s="99"/>
      <c r="C734" s="99"/>
      <c r="D734" s="99"/>
      <c r="E734" s="50"/>
      <c r="F734" s="99"/>
      <c r="G734" s="99"/>
      <c r="H734" s="99"/>
      <c r="I734" s="99"/>
      <c r="J734" s="99"/>
      <c r="K734" s="99"/>
      <c r="L734" s="99"/>
      <c r="M734" s="100"/>
      <c r="N734" s="100"/>
      <c r="O734" s="99"/>
      <c r="P734" s="101"/>
      <c r="Q734" s="99"/>
      <c r="R734" s="100"/>
      <c r="S734" s="99"/>
      <c r="T734" s="99"/>
      <c r="U734" s="99"/>
    </row>
    <row r="735" ht="12.75" customHeight="1">
      <c r="A735" s="99"/>
      <c r="B735" s="99"/>
      <c r="C735" s="99"/>
      <c r="D735" s="99"/>
      <c r="E735" s="50"/>
      <c r="F735" s="99"/>
      <c r="G735" s="99"/>
      <c r="H735" s="99"/>
      <c r="I735" s="99"/>
      <c r="J735" s="99"/>
      <c r="K735" s="99"/>
      <c r="L735" s="99"/>
      <c r="M735" s="100"/>
      <c r="N735" s="100"/>
      <c r="O735" s="99"/>
      <c r="P735" s="101"/>
      <c r="Q735" s="99"/>
      <c r="R735" s="100"/>
      <c r="S735" s="99"/>
      <c r="T735" s="99"/>
      <c r="U735" s="99"/>
    </row>
    <row r="736" ht="12.75" customHeight="1">
      <c r="A736" s="99"/>
      <c r="B736" s="99"/>
      <c r="C736" s="99"/>
      <c r="D736" s="99"/>
      <c r="E736" s="50"/>
      <c r="F736" s="99"/>
      <c r="G736" s="99"/>
      <c r="H736" s="99"/>
      <c r="I736" s="99"/>
      <c r="J736" s="99"/>
      <c r="K736" s="99"/>
      <c r="L736" s="99"/>
      <c r="M736" s="100"/>
      <c r="N736" s="100"/>
      <c r="O736" s="99"/>
      <c r="P736" s="101"/>
      <c r="Q736" s="99"/>
      <c r="R736" s="100"/>
      <c r="S736" s="99"/>
      <c r="T736" s="99"/>
      <c r="U736" s="99"/>
    </row>
    <row r="737" ht="12.75" customHeight="1">
      <c r="A737" s="99"/>
      <c r="B737" s="99"/>
      <c r="C737" s="99"/>
      <c r="D737" s="99"/>
      <c r="E737" s="50"/>
      <c r="F737" s="99"/>
      <c r="G737" s="99"/>
      <c r="H737" s="99"/>
      <c r="I737" s="99"/>
      <c r="J737" s="99"/>
      <c r="K737" s="99"/>
      <c r="L737" s="99"/>
      <c r="M737" s="100"/>
      <c r="N737" s="100"/>
      <c r="O737" s="99"/>
      <c r="P737" s="101"/>
      <c r="Q737" s="99"/>
      <c r="R737" s="100"/>
      <c r="S737" s="99"/>
      <c r="T737" s="99"/>
      <c r="U737" s="99"/>
    </row>
    <row r="738" ht="12.75" customHeight="1">
      <c r="A738" s="99"/>
      <c r="B738" s="99"/>
      <c r="C738" s="99"/>
      <c r="D738" s="99"/>
      <c r="E738" s="50"/>
      <c r="F738" s="99"/>
      <c r="G738" s="99"/>
      <c r="H738" s="99"/>
      <c r="I738" s="99"/>
      <c r="J738" s="99"/>
      <c r="K738" s="99"/>
      <c r="L738" s="99"/>
      <c r="M738" s="100"/>
      <c r="N738" s="100"/>
      <c r="O738" s="99"/>
      <c r="P738" s="101"/>
      <c r="Q738" s="99"/>
      <c r="R738" s="100"/>
      <c r="S738" s="99"/>
      <c r="T738" s="99"/>
      <c r="U738" s="99"/>
    </row>
    <row r="739" ht="12.75" customHeight="1">
      <c r="A739" s="99"/>
      <c r="B739" s="99"/>
      <c r="C739" s="99"/>
      <c r="D739" s="99"/>
      <c r="E739" s="50"/>
      <c r="F739" s="99"/>
      <c r="G739" s="99"/>
      <c r="H739" s="99"/>
      <c r="I739" s="99"/>
      <c r="J739" s="99"/>
      <c r="K739" s="99"/>
      <c r="L739" s="99"/>
      <c r="M739" s="100"/>
      <c r="N739" s="100"/>
      <c r="O739" s="99"/>
      <c r="P739" s="101"/>
      <c r="Q739" s="99"/>
      <c r="R739" s="100"/>
      <c r="S739" s="99"/>
      <c r="T739" s="99"/>
      <c r="U739" s="99"/>
    </row>
    <row r="740" ht="12.75" customHeight="1">
      <c r="A740" s="99"/>
      <c r="B740" s="99"/>
      <c r="C740" s="99"/>
      <c r="D740" s="99"/>
      <c r="E740" s="50"/>
      <c r="F740" s="99"/>
      <c r="G740" s="99"/>
      <c r="H740" s="99"/>
      <c r="I740" s="99"/>
      <c r="J740" s="99"/>
      <c r="K740" s="99"/>
      <c r="L740" s="99"/>
      <c r="M740" s="100"/>
      <c r="N740" s="100"/>
      <c r="O740" s="99"/>
      <c r="P740" s="101"/>
      <c r="Q740" s="99"/>
      <c r="R740" s="100"/>
      <c r="S740" s="99"/>
      <c r="T740" s="99"/>
      <c r="U740" s="99"/>
    </row>
    <row r="741" ht="12.75" customHeight="1">
      <c r="A741" s="99"/>
      <c r="B741" s="99"/>
      <c r="C741" s="99"/>
      <c r="D741" s="99"/>
      <c r="E741" s="50"/>
      <c r="F741" s="99"/>
      <c r="G741" s="99"/>
      <c r="H741" s="99"/>
      <c r="I741" s="99"/>
      <c r="J741" s="99"/>
      <c r="K741" s="99"/>
      <c r="L741" s="99"/>
      <c r="M741" s="100"/>
      <c r="N741" s="100"/>
      <c r="O741" s="99"/>
      <c r="P741" s="101"/>
      <c r="Q741" s="99"/>
      <c r="R741" s="100"/>
      <c r="S741" s="99"/>
      <c r="T741" s="99"/>
      <c r="U741" s="99"/>
    </row>
    <row r="742" ht="12.75" customHeight="1">
      <c r="A742" s="99"/>
      <c r="B742" s="99"/>
      <c r="C742" s="99"/>
      <c r="D742" s="99"/>
      <c r="E742" s="50"/>
      <c r="F742" s="99"/>
      <c r="G742" s="99"/>
      <c r="H742" s="99"/>
      <c r="I742" s="99"/>
      <c r="J742" s="99"/>
      <c r="K742" s="99"/>
      <c r="L742" s="99"/>
      <c r="M742" s="100"/>
      <c r="N742" s="100"/>
      <c r="O742" s="99"/>
      <c r="P742" s="101"/>
      <c r="Q742" s="99"/>
      <c r="R742" s="100"/>
      <c r="S742" s="99"/>
      <c r="T742" s="99"/>
      <c r="U742" s="99"/>
    </row>
    <row r="743" ht="12.75" customHeight="1">
      <c r="A743" s="99"/>
      <c r="B743" s="99"/>
      <c r="C743" s="99"/>
      <c r="D743" s="99"/>
      <c r="E743" s="50"/>
      <c r="F743" s="99"/>
      <c r="G743" s="99"/>
      <c r="H743" s="99"/>
      <c r="I743" s="99"/>
      <c r="J743" s="99"/>
      <c r="K743" s="99"/>
      <c r="L743" s="99"/>
      <c r="M743" s="100"/>
      <c r="N743" s="100"/>
      <c r="O743" s="99"/>
      <c r="P743" s="101"/>
      <c r="Q743" s="99"/>
      <c r="R743" s="100"/>
      <c r="S743" s="99"/>
      <c r="T743" s="99"/>
      <c r="U743" s="99"/>
    </row>
    <row r="744" ht="12.75" customHeight="1">
      <c r="A744" s="99"/>
      <c r="B744" s="99"/>
      <c r="C744" s="99"/>
      <c r="D744" s="99"/>
      <c r="E744" s="50"/>
      <c r="F744" s="99"/>
      <c r="G744" s="99"/>
      <c r="H744" s="99"/>
      <c r="I744" s="99"/>
      <c r="J744" s="99"/>
      <c r="K744" s="99"/>
      <c r="L744" s="99"/>
      <c r="M744" s="100"/>
      <c r="N744" s="100"/>
      <c r="O744" s="99"/>
      <c r="P744" s="101"/>
      <c r="Q744" s="99"/>
      <c r="R744" s="100"/>
      <c r="S744" s="99"/>
      <c r="T744" s="99"/>
      <c r="U744" s="99"/>
    </row>
    <row r="745" ht="12.75" customHeight="1">
      <c r="A745" s="99"/>
      <c r="B745" s="99"/>
      <c r="C745" s="99"/>
      <c r="D745" s="99"/>
      <c r="E745" s="50"/>
      <c r="F745" s="99"/>
      <c r="G745" s="99"/>
      <c r="H745" s="99"/>
      <c r="I745" s="99"/>
      <c r="J745" s="99"/>
      <c r="K745" s="99"/>
      <c r="L745" s="99"/>
      <c r="M745" s="100"/>
      <c r="N745" s="100"/>
      <c r="O745" s="99"/>
      <c r="P745" s="101"/>
      <c r="Q745" s="99"/>
      <c r="R745" s="100"/>
      <c r="S745" s="99"/>
      <c r="T745" s="99"/>
      <c r="U745" s="99"/>
    </row>
    <row r="746" ht="12.75" customHeight="1">
      <c r="A746" s="99"/>
      <c r="B746" s="99"/>
      <c r="C746" s="99"/>
      <c r="D746" s="99"/>
      <c r="E746" s="50"/>
      <c r="F746" s="99"/>
      <c r="G746" s="99"/>
      <c r="H746" s="99"/>
      <c r="I746" s="99"/>
      <c r="J746" s="99"/>
      <c r="K746" s="99"/>
      <c r="L746" s="99"/>
      <c r="M746" s="100"/>
      <c r="N746" s="100"/>
      <c r="O746" s="99"/>
      <c r="P746" s="101"/>
      <c r="Q746" s="99"/>
      <c r="R746" s="100"/>
      <c r="S746" s="99"/>
      <c r="T746" s="99"/>
      <c r="U746" s="99"/>
    </row>
    <row r="747" ht="12.75" customHeight="1">
      <c r="A747" s="99"/>
      <c r="B747" s="99"/>
      <c r="C747" s="99"/>
      <c r="D747" s="99"/>
      <c r="E747" s="50"/>
      <c r="F747" s="99"/>
      <c r="G747" s="99"/>
      <c r="H747" s="99"/>
      <c r="I747" s="99"/>
      <c r="J747" s="99"/>
      <c r="K747" s="99"/>
      <c r="L747" s="99"/>
      <c r="M747" s="100"/>
      <c r="N747" s="100"/>
      <c r="O747" s="99"/>
      <c r="P747" s="101"/>
      <c r="Q747" s="99"/>
      <c r="R747" s="100"/>
      <c r="S747" s="99"/>
      <c r="T747" s="99"/>
      <c r="U747" s="99"/>
    </row>
    <row r="748" ht="12.75" customHeight="1">
      <c r="A748" s="99"/>
      <c r="B748" s="99"/>
      <c r="C748" s="99"/>
      <c r="D748" s="99"/>
      <c r="E748" s="50"/>
      <c r="F748" s="99"/>
      <c r="G748" s="99"/>
      <c r="H748" s="99"/>
      <c r="I748" s="99"/>
      <c r="J748" s="99"/>
      <c r="K748" s="99"/>
      <c r="L748" s="99"/>
      <c r="M748" s="100"/>
      <c r="N748" s="100"/>
      <c r="O748" s="99"/>
      <c r="P748" s="101"/>
      <c r="Q748" s="99"/>
      <c r="R748" s="100"/>
      <c r="S748" s="99"/>
      <c r="T748" s="99"/>
      <c r="U748" s="99"/>
    </row>
    <row r="749" ht="12.75" customHeight="1">
      <c r="A749" s="99"/>
      <c r="B749" s="99"/>
      <c r="C749" s="99"/>
      <c r="D749" s="99"/>
      <c r="E749" s="50"/>
      <c r="F749" s="99"/>
      <c r="G749" s="99"/>
      <c r="H749" s="99"/>
      <c r="I749" s="99"/>
      <c r="J749" s="99"/>
      <c r="K749" s="99"/>
      <c r="L749" s="99"/>
      <c r="M749" s="100"/>
      <c r="N749" s="100"/>
      <c r="O749" s="99"/>
      <c r="P749" s="101"/>
      <c r="Q749" s="99"/>
      <c r="R749" s="100"/>
      <c r="S749" s="99"/>
      <c r="T749" s="99"/>
      <c r="U749" s="99"/>
    </row>
    <row r="750" ht="12.75" customHeight="1">
      <c r="A750" s="99"/>
      <c r="B750" s="99"/>
      <c r="C750" s="99"/>
      <c r="D750" s="99"/>
      <c r="E750" s="50"/>
      <c r="F750" s="99"/>
      <c r="G750" s="99"/>
      <c r="H750" s="99"/>
      <c r="I750" s="99"/>
      <c r="J750" s="99"/>
      <c r="K750" s="99"/>
      <c r="L750" s="99"/>
      <c r="M750" s="100"/>
      <c r="N750" s="100"/>
      <c r="O750" s="99"/>
      <c r="P750" s="101"/>
      <c r="Q750" s="99"/>
      <c r="R750" s="100"/>
      <c r="S750" s="99"/>
      <c r="T750" s="99"/>
      <c r="U750" s="99"/>
    </row>
    <row r="751" ht="12.75" customHeight="1">
      <c r="A751" s="99"/>
      <c r="B751" s="99"/>
      <c r="C751" s="99"/>
      <c r="D751" s="99"/>
      <c r="E751" s="50"/>
      <c r="F751" s="99"/>
      <c r="G751" s="99"/>
      <c r="H751" s="99"/>
      <c r="I751" s="99"/>
      <c r="J751" s="99"/>
      <c r="K751" s="99"/>
      <c r="L751" s="99"/>
      <c r="M751" s="100"/>
      <c r="N751" s="100"/>
      <c r="O751" s="99"/>
      <c r="P751" s="101"/>
      <c r="Q751" s="99"/>
      <c r="R751" s="100"/>
      <c r="S751" s="99"/>
      <c r="T751" s="99"/>
      <c r="U751" s="99"/>
    </row>
    <row r="752" ht="12.75" customHeight="1">
      <c r="A752" s="99"/>
      <c r="B752" s="99"/>
      <c r="C752" s="99"/>
      <c r="D752" s="99"/>
      <c r="E752" s="50"/>
      <c r="F752" s="99"/>
      <c r="G752" s="99"/>
      <c r="H752" s="99"/>
      <c r="I752" s="99"/>
      <c r="J752" s="99"/>
      <c r="K752" s="99"/>
      <c r="L752" s="99"/>
      <c r="M752" s="100"/>
      <c r="N752" s="100"/>
      <c r="O752" s="99"/>
      <c r="P752" s="101"/>
      <c r="Q752" s="99"/>
      <c r="R752" s="100"/>
      <c r="S752" s="99"/>
      <c r="T752" s="99"/>
      <c r="U752" s="99"/>
    </row>
    <row r="753" ht="12.75" customHeight="1">
      <c r="A753" s="99"/>
      <c r="B753" s="99"/>
      <c r="C753" s="99"/>
      <c r="D753" s="99"/>
      <c r="E753" s="50"/>
      <c r="F753" s="99"/>
      <c r="G753" s="99"/>
      <c r="H753" s="99"/>
      <c r="I753" s="99"/>
      <c r="J753" s="99"/>
      <c r="K753" s="99"/>
      <c r="L753" s="99"/>
      <c r="M753" s="100"/>
      <c r="N753" s="100"/>
      <c r="O753" s="99"/>
      <c r="P753" s="101"/>
      <c r="Q753" s="99"/>
      <c r="R753" s="100"/>
      <c r="S753" s="99"/>
      <c r="T753" s="99"/>
      <c r="U753" s="99"/>
    </row>
    <row r="754" ht="12.75" customHeight="1">
      <c r="A754" s="99"/>
      <c r="B754" s="99"/>
      <c r="C754" s="99"/>
      <c r="D754" s="99"/>
      <c r="E754" s="50"/>
      <c r="F754" s="99"/>
      <c r="G754" s="99"/>
      <c r="H754" s="99"/>
      <c r="I754" s="99"/>
      <c r="J754" s="99"/>
      <c r="K754" s="99"/>
      <c r="L754" s="99"/>
      <c r="M754" s="100"/>
      <c r="N754" s="100"/>
      <c r="O754" s="99"/>
      <c r="P754" s="101"/>
      <c r="Q754" s="99"/>
      <c r="R754" s="100"/>
      <c r="S754" s="99"/>
      <c r="T754" s="99"/>
      <c r="U754" s="99"/>
    </row>
    <row r="755" ht="12.75" customHeight="1">
      <c r="A755" s="99"/>
      <c r="B755" s="99"/>
      <c r="C755" s="99"/>
      <c r="D755" s="99"/>
      <c r="E755" s="50"/>
      <c r="F755" s="99"/>
      <c r="G755" s="99"/>
      <c r="H755" s="99"/>
      <c r="I755" s="99"/>
      <c r="J755" s="99"/>
      <c r="K755" s="99"/>
      <c r="L755" s="99"/>
      <c r="M755" s="100"/>
      <c r="N755" s="100"/>
      <c r="O755" s="99"/>
      <c r="P755" s="101"/>
      <c r="Q755" s="99"/>
      <c r="R755" s="100"/>
      <c r="S755" s="99"/>
      <c r="T755" s="99"/>
      <c r="U755" s="99"/>
    </row>
    <row r="756" ht="12.75" customHeight="1">
      <c r="A756" s="99"/>
      <c r="B756" s="99"/>
      <c r="C756" s="99"/>
      <c r="D756" s="99"/>
      <c r="E756" s="50"/>
      <c r="F756" s="99"/>
      <c r="G756" s="99"/>
      <c r="H756" s="99"/>
      <c r="I756" s="99"/>
      <c r="J756" s="99"/>
      <c r="K756" s="99"/>
      <c r="L756" s="99"/>
      <c r="M756" s="100"/>
      <c r="N756" s="100"/>
      <c r="O756" s="99"/>
      <c r="P756" s="101"/>
      <c r="Q756" s="99"/>
      <c r="R756" s="100"/>
      <c r="S756" s="99"/>
      <c r="T756" s="99"/>
      <c r="U756" s="99"/>
    </row>
    <row r="757" ht="12.75" customHeight="1">
      <c r="A757" s="99"/>
      <c r="B757" s="99"/>
      <c r="C757" s="99"/>
      <c r="D757" s="99"/>
      <c r="E757" s="50"/>
      <c r="F757" s="99"/>
      <c r="G757" s="99"/>
      <c r="H757" s="99"/>
      <c r="I757" s="99"/>
      <c r="J757" s="99"/>
      <c r="K757" s="99"/>
      <c r="L757" s="99"/>
      <c r="M757" s="100"/>
      <c r="N757" s="100"/>
      <c r="O757" s="99"/>
      <c r="P757" s="101"/>
      <c r="Q757" s="99"/>
      <c r="R757" s="100"/>
      <c r="S757" s="99"/>
      <c r="T757" s="99"/>
      <c r="U757" s="99"/>
    </row>
    <row r="758" ht="12.75" customHeight="1">
      <c r="A758" s="99"/>
      <c r="B758" s="99"/>
      <c r="C758" s="99"/>
      <c r="D758" s="99"/>
      <c r="E758" s="50"/>
      <c r="F758" s="99"/>
      <c r="G758" s="99"/>
      <c r="H758" s="99"/>
      <c r="I758" s="99"/>
      <c r="J758" s="99"/>
      <c r="K758" s="99"/>
      <c r="L758" s="99"/>
      <c r="M758" s="100"/>
      <c r="N758" s="100"/>
      <c r="O758" s="99"/>
      <c r="P758" s="101"/>
      <c r="Q758" s="99"/>
      <c r="R758" s="100"/>
      <c r="S758" s="99"/>
      <c r="T758" s="99"/>
      <c r="U758" s="99"/>
    </row>
    <row r="759" ht="12.75" customHeight="1">
      <c r="A759" s="99"/>
      <c r="B759" s="99"/>
      <c r="C759" s="99"/>
      <c r="D759" s="99"/>
      <c r="E759" s="50"/>
      <c r="F759" s="99"/>
      <c r="G759" s="99"/>
      <c r="H759" s="99"/>
      <c r="I759" s="99"/>
      <c r="J759" s="99"/>
      <c r="K759" s="99"/>
      <c r="L759" s="99"/>
      <c r="M759" s="100"/>
      <c r="N759" s="100"/>
      <c r="O759" s="99"/>
      <c r="P759" s="101"/>
      <c r="Q759" s="99"/>
      <c r="R759" s="100"/>
      <c r="S759" s="99"/>
      <c r="T759" s="99"/>
      <c r="U759" s="99"/>
    </row>
    <row r="760" ht="12.75" customHeight="1">
      <c r="A760" s="99"/>
      <c r="B760" s="99"/>
      <c r="C760" s="99"/>
      <c r="D760" s="99"/>
      <c r="E760" s="50"/>
      <c r="F760" s="99"/>
      <c r="G760" s="99"/>
      <c r="H760" s="99"/>
      <c r="I760" s="99"/>
      <c r="J760" s="99"/>
      <c r="K760" s="99"/>
      <c r="L760" s="99"/>
      <c r="M760" s="100"/>
      <c r="N760" s="100"/>
      <c r="O760" s="99"/>
      <c r="P760" s="101"/>
      <c r="Q760" s="99"/>
      <c r="R760" s="100"/>
      <c r="S760" s="99"/>
      <c r="T760" s="99"/>
      <c r="U760" s="99"/>
    </row>
    <row r="761" ht="12.75" customHeight="1">
      <c r="A761" s="99"/>
      <c r="B761" s="99"/>
      <c r="C761" s="99"/>
      <c r="D761" s="99"/>
      <c r="E761" s="50"/>
      <c r="F761" s="99"/>
      <c r="G761" s="99"/>
      <c r="H761" s="99"/>
      <c r="I761" s="99"/>
      <c r="J761" s="99"/>
      <c r="K761" s="99"/>
      <c r="L761" s="99"/>
      <c r="M761" s="100"/>
      <c r="N761" s="100"/>
      <c r="O761" s="99"/>
      <c r="P761" s="101"/>
      <c r="Q761" s="99"/>
      <c r="R761" s="100"/>
      <c r="S761" s="99"/>
      <c r="T761" s="99"/>
      <c r="U761" s="99"/>
    </row>
    <row r="762" ht="12.75" customHeight="1">
      <c r="A762" s="99"/>
      <c r="B762" s="99"/>
      <c r="C762" s="99"/>
      <c r="D762" s="99"/>
      <c r="E762" s="50"/>
      <c r="F762" s="99"/>
      <c r="G762" s="99"/>
      <c r="H762" s="99"/>
      <c r="I762" s="99"/>
      <c r="J762" s="99"/>
      <c r="K762" s="99"/>
      <c r="L762" s="99"/>
      <c r="M762" s="100"/>
      <c r="N762" s="100"/>
      <c r="O762" s="99"/>
      <c r="P762" s="101"/>
      <c r="Q762" s="99"/>
      <c r="R762" s="100"/>
      <c r="S762" s="99"/>
      <c r="T762" s="99"/>
      <c r="U762" s="99"/>
    </row>
    <row r="763" ht="12.75" customHeight="1">
      <c r="A763" s="99"/>
      <c r="B763" s="99"/>
      <c r="C763" s="99"/>
      <c r="D763" s="99"/>
      <c r="E763" s="50"/>
      <c r="F763" s="99"/>
      <c r="G763" s="99"/>
      <c r="H763" s="99"/>
      <c r="I763" s="99"/>
      <c r="J763" s="99"/>
      <c r="K763" s="99"/>
      <c r="L763" s="99"/>
      <c r="M763" s="100"/>
      <c r="N763" s="100"/>
      <c r="O763" s="99"/>
      <c r="P763" s="101"/>
      <c r="Q763" s="99"/>
      <c r="R763" s="100"/>
      <c r="S763" s="99"/>
      <c r="T763" s="99"/>
      <c r="U763" s="99"/>
    </row>
    <row r="764" ht="12.75" customHeight="1">
      <c r="A764" s="99"/>
      <c r="B764" s="99"/>
      <c r="C764" s="99"/>
      <c r="D764" s="99"/>
      <c r="E764" s="50"/>
      <c r="F764" s="99"/>
      <c r="G764" s="99"/>
      <c r="H764" s="99"/>
      <c r="I764" s="99"/>
      <c r="J764" s="99"/>
      <c r="K764" s="99"/>
      <c r="L764" s="99"/>
      <c r="M764" s="100"/>
      <c r="N764" s="100"/>
      <c r="O764" s="99"/>
      <c r="P764" s="101"/>
      <c r="Q764" s="99"/>
      <c r="R764" s="100"/>
      <c r="S764" s="99"/>
      <c r="T764" s="99"/>
      <c r="U764" s="99"/>
    </row>
    <row r="765" ht="12.75" customHeight="1">
      <c r="A765" s="99"/>
      <c r="B765" s="99"/>
      <c r="C765" s="99"/>
      <c r="D765" s="99"/>
      <c r="E765" s="50"/>
      <c r="F765" s="99"/>
      <c r="G765" s="99"/>
      <c r="H765" s="99"/>
      <c r="I765" s="99"/>
      <c r="J765" s="99"/>
      <c r="K765" s="99"/>
      <c r="L765" s="99"/>
      <c r="M765" s="100"/>
      <c r="N765" s="100"/>
      <c r="O765" s="99"/>
      <c r="P765" s="101"/>
      <c r="Q765" s="99"/>
      <c r="R765" s="100"/>
      <c r="S765" s="99"/>
      <c r="T765" s="99"/>
      <c r="U765" s="99"/>
    </row>
    <row r="766" ht="12.75" customHeight="1">
      <c r="A766" s="99"/>
      <c r="B766" s="99"/>
      <c r="C766" s="99"/>
      <c r="D766" s="99"/>
      <c r="E766" s="50"/>
      <c r="F766" s="99"/>
      <c r="G766" s="99"/>
      <c r="H766" s="99"/>
      <c r="I766" s="99"/>
      <c r="J766" s="99"/>
      <c r="K766" s="99"/>
      <c r="L766" s="99"/>
      <c r="M766" s="100"/>
      <c r="N766" s="100"/>
      <c r="O766" s="99"/>
      <c r="P766" s="101"/>
      <c r="Q766" s="99"/>
      <c r="R766" s="100"/>
      <c r="S766" s="99"/>
      <c r="T766" s="99"/>
      <c r="U766" s="99"/>
    </row>
    <row r="767" ht="12.75" customHeight="1">
      <c r="A767" s="99"/>
      <c r="B767" s="99"/>
      <c r="C767" s="99"/>
      <c r="D767" s="99"/>
      <c r="E767" s="50"/>
      <c r="F767" s="99"/>
      <c r="G767" s="99"/>
      <c r="H767" s="99"/>
      <c r="I767" s="99"/>
      <c r="J767" s="99"/>
      <c r="K767" s="99"/>
      <c r="L767" s="99"/>
      <c r="M767" s="100"/>
      <c r="N767" s="100"/>
      <c r="O767" s="99"/>
      <c r="P767" s="101"/>
      <c r="Q767" s="99"/>
      <c r="R767" s="100"/>
      <c r="S767" s="99"/>
      <c r="T767" s="99"/>
      <c r="U767" s="99"/>
    </row>
    <row r="768" ht="12.75" customHeight="1">
      <c r="A768" s="99"/>
      <c r="B768" s="99"/>
      <c r="C768" s="99"/>
      <c r="D768" s="99"/>
      <c r="E768" s="50"/>
      <c r="F768" s="99"/>
      <c r="G768" s="99"/>
      <c r="H768" s="99"/>
      <c r="I768" s="99"/>
      <c r="J768" s="99"/>
      <c r="K768" s="99"/>
      <c r="L768" s="99"/>
      <c r="M768" s="100"/>
      <c r="N768" s="100"/>
      <c r="O768" s="99"/>
      <c r="P768" s="101"/>
      <c r="Q768" s="99"/>
      <c r="R768" s="100"/>
      <c r="S768" s="99"/>
      <c r="T768" s="99"/>
      <c r="U768" s="99"/>
    </row>
    <row r="769" ht="12.75" customHeight="1">
      <c r="A769" s="99"/>
      <c r="B769" s="99"/>
      <c r="C769" s="99"/>
      <c r="D769" s="99"/>
      <c r="E769" s="50"/>
      <c r="F769" s="99"/>
      <c r="G769" s="99"/>
      <c r="H769" s="99"/>
      <c r="I769" s="99"/>
      <c r="J769" s="99"/>
      <c r="K769" s="99"/>
      <c r="L769" s="99"/>
      <c r="M769" s="100"/>
      <c r="N769" s="100"/>
      <c r="O769" s="99"/>
      <c r="P769" s="101"/>
      <c r="Q769" s="99"/>
      <c r="R769" s="100"/>
      <c r="S769" s="99"/>
      <c r="T769" s="99"/>
      <c r="U769" s="99"/>
    </row>
    <row r="770" ht="12.75" customHeight="1">
      <c r="A770" s="99"/>
      <c r="B770" s="99"/>
      <c r="C770" s="99"/>
      <c r="D770" s="99"/>
      <c r="E770" s="50"/>
      <c r="F770" s="99"/>
      <c r="G770" s="99"/>
      <c r="H770" s="99"/>
      <c r="I770" s="99"/>
      <c r="J770" s="99"/>
      <c r="K770" s="99"/>
      <c r="L770" s="99"/>
      <c r="M770" s="100"/>
      <c r="N770" s="100"/>
      <c r="O770" s="99"/>
      <c r="P770" s="101"/>
      <c r="Q770" s="99"/>
      <c r="R770" s="100"/>
      <c r="S770" s="99"/>
      <c r="T770" s="99"/>
      <c r="U770" s="99"/>
    </row>
    <row r="771" ht="12.75" customHeight="1">
      <c r="A771" s="99"/>
      <c r="B771" s="99"/>
      <c r="C771" s="99"/>
      <c r="D771" s="99"/>
      <c r="E771" s="50"/>
      <c r="F771" s="99"/>
      <c r="G771" s="99"/>
      <c r="H771" s="99"/>
      <c r="I771" s="99"/>
      <c r="J771" s="99"/>
      <c r="K771" s="99"/>
      <c r="L771" s="99"/>
      <c r="M771" s="100"/>
      <c r="N771" s="100"/>
      <c r="O771" s="99"/>
      <c r="P771" s="101"/>
      <c r="Q771" s="99"/>
      <c r="R771" s="100"/>
      <c r="S771" s="99"/>
      <c r="T771" s="99"/>
      <c r="U771" s="99"/>
    </row>
    <row r="772" ht="12.75" customHeight="1">
      <c r="A772" s="99"/>
      <c r="B772" s="99"/>
      <c r="C772" s="99"/>
      <c r="D772" s="99"/>
      <c r="E772" s="50"/>
      <c r="F772" s="99"/>
      <c r="G772" s="99"/>
      <c r="H772" s="99"/>
      <c r="I772" s="99"/>
      <c r="J772" s="99"/>
      <c r="K772" s="99"/>
      <c r="L772" s="99"/>
      <c r="M772" s="100"/>
      <c r="N772" s="100"/>
      <c r="O772" s="99"/>
      <c r="P772" s="101"/>
      <c r="Q772" s="99"/>
      <c r="R772" s="100"/>
      <c r="S772" s="99"/>
      <c r="T772" s="99"/>
      <c r="U772" s="99"/>
    </row>
    <row r="773" ht="12.75" customHeight="1">
      <c r="A773" s="99"/>
      <c r="B773" s="99"/>
      <c r="C773" s="99"/>
      <c r="D773" s="99"/>
      <c r="E773" s="50"/>
      <c r="F773" s="99"/>
      <c r="G773" s="99"/>
      <c r="H773" s="99"/>
      <c r="I773" s="99"/>
      <c r="J773" s="99"/>
      <c r="K773" s="99"/>
      <c r="L773" s="99"/>
      <c r="M773" s="100"/>
      <c r="N773" s="100"/>
      <c r="O773" s="99"/>
      <c r="P773" s="101"/>
      <c r="Q773" s="99"/>
      <c r="R773" s="100"/>
      <c r="S773" s="99"/>
      <c r="T773" s="99"/>
      <c r="U773" s="99"/>
    </row>
    <row r="774" ht="12.75" customHeight="1">
      <c r="A774" s="99"/>
      <c r="B774" s="99"/>
      <c r="C774" s="99"/>
      <c r="D774" s="99"/>
      <c r="E774" s="50"/>
      <c r="F774" s="99"/>
      <c r="G774" s="99"/>
      <c r="H774" s="99"/>
      <c r="I774" s="99"/>
      <c r="J774" s="99"/>
      <c r="K774" s="99"/>
      <c r="L774" s="99"/>
      <c r="M774" s="100"/>
      <c r="N774" s="100"/>
      <c r="O774" s="99"/>
      <c r="P774" s="101"/>
      <c r="Q774" s="99"/>
      <c r="R774" s="100"/>
      <c r="S774" s="99"/>
      <c r="T774" s="99"/>
      <c r="U774" s="99"/>
    </row>
    <row r="775" ht="12.75" customHeight="1">
      <c r="A775" s="99"/>
      <c r="B775" s="99"/>
      <c r="C775" s="99"/>
      <c r="D775" s="99"/>
      <c r="E775" s="50"/>
      <c r="F775" s="99"/>
      <c r="G775" s="99"/>
      <c r="H775" s="99"/>
      <c r="I775" s="99"/>
      <c r="J775" s="99"/>
      <c r="K775" s="99"/>
      <c r="L775" s="99"/>
      <c r="M775" s="100"/>
      <c r="N775" s="100"/>
      <c r="O775" s="99"/>
      <c r="P775" s="101"/>
      <c r="Q775" s="99"/>
      <c r="R775" s="100"/>
      <c r="S775" s="99"/>
      <c r="T775" s="99"/>
      <c r="U775" s="99"/>
    </row>
    <row r="776" ht="12.75" customHeight="1">
      <c r="A776" s="99"/>
      <c r="B776" s="99"/>
      <c r="C776" s="99"/>
      <c r="D776" s="99"/>
      <c r="E776" s="50"/>
      <c r="F776" s="99"/>
      <c r="G776" s="99"/>
      <c r="H776" s="99"/>
      <c r="I776" s="99"/>
      <c r="J776" s="99"/>
      <c r="K776" s="99"/>
      <c r="L776" s="99"/>
      <c r="M776" s="100"/>
      <c r="N776" s="100"/>
      <c r="O776" s="99"/>
      <c r="P776" s="101"/>
      <c r="Q776" s="99"/>
      <c r="R776" s="100"/>
      <c r="S776" s="99"/>
      <c r="T776" s="99"/>
      <c r="U776" s="99"/>
    </row>
    <row r="777" ht="12.75" customHeight="1">
      <c r="A777" s="99"/>
      <c r="B777" s="99"/>
      <c r="C777" s="99"/>
      <c r="D777" s="99"/>
      <c r="E777" s="50"/>
      <c r="F777" s="99"/>
      <c r="G777" s="99"/>
      <c r="H777" s="99"/>
      <c r="I777" s="99"/>
      <c r="J777" s="99"/>
      <c r="K777" s="99"/>
      <c r="L777" s="99"/>
      <c r="M777" s="100"/>
      <c r="N777" s="100"/>
      <c r="O777" s="99"/>
      <c r="P777" s="101"/>
      <c r="Q777" s="99"/>
      <c r="R777" s="100"/>
      <c r="S777" s="99"/>
      <c r="T777" s="99"/>
      <c r="U777" s="99"/>
    </row>
    <row r="778" ht="12.75" customHeight="1">
      <c r="A778" s="99"/>
      <c r="B778" s="99"/>
      <c r="C778" s="99"/>
      <c r="D778" s="99"/>
      <c r="E778" s="50"/>
      <c r="F778" s="99"/>
      <c r="G778" s="99"/>
      <c r="H778" s="99"/>
      <c r="I778" s="99"/>
      <c r="J778" s="99"/>
      <c r="K778" s="99"/>
      <c r="L778" s="99"/>
      <c r="M778" s="100"/>
      <c r="N778" s="100"/>
      <c r="O778" s="99"/>
      <c r="P778" s="101"/>
      <c r="Q778" s="99"/>
      <c r="R778" s="100"/>
      <c r="S778" s="99"/>
      <c r="T778" s="99"/>
      <c r="U778" s="99"/>
    </row>
    <row r="779" ht="12.75" customHeight="1">
      <c r="A779" s="99"/>
      <c r="B779" s="99"/>
      <c r="C779" s="99"/>
      <c r="D779" s="99"/>
      <c r="E779" s="50"/>
      <c r="F779" s="99"/>
      <c r="G779" s="99"/>
      <c r="H779" s="99"/>
      <c r="I779" s="99"/>
      <c r="J779" s="99"/>
      <c r="K779" s="99"/>
      <c r="L779" s="99"/>
      <c r="M779" s="100"/>
      <c r="N779" s="100"/>
      <c r="O779" s="99"/>
      <c r="P779" s="101"/>
      <c r="Q779" s="99"/>
      <c r="R779" s="100"/>
      <c r="S779" s="99"/>
      <c r="T779" s="99"/>
      <c r="U779" s="99"/>
    </row>
    <row r="780" ht="12.75" customHeight="1">
      <c r="A780" s="99"/>
      <c r="B780" s="99"/>
      <c r="C780" s="99"/>
      <c r="D780" s="99"/>
      <c r="E780" s="50"/>
      <c r="F780" s="99"/>
      <c r="G780" s="99"/>
      <c r="H780" s="99"/>
      <c r="I780" s="99"/>
      <c r="J780" s="99"/>
      <c r="K780" s="99"/>
      <c r="L780" s="99"/>
      <c r="M780" s="100"/>
      <c r="N780" s="100"/>
      <c r="O780" s="99"/>
      <c r="P780" s="101"/>
      <c r="Q780" s="99"/>
      <c r="R780" s="100"/>
      <c r="S780" s="99"/>
      <c r="T780" s="99"/>
      <c r="U780" s="99"/>
    </row>
    <row r="781" ht="12.75" customHeight="1">
      <c r="A781" s="99"/>
      <c r="B781" s="99"/>
      <c r="C781" s="99"/>
      <c r="D781" s="99"/>
      <c r="E781" s="50"/>
      <c r="F781" s="99"/>
      <c r="G781" s="99"/>
      <c r="H781" s="99"/>
      <c r="I781" s="99"/>
      <c r="J781" s="99"/>
      <c r="K781" s="99"/>
      <c r="L781" s="99"/>
      <c r="M781" s="100"/>
      <c r="N781" s="100"/>
      <c r="O781" s="99"/>
      <c r="P781" s="101"/>
      <c r="Q781" s="99"/>
      <c r="R781" s="100"/>
      <c r="S781" s="99"/>
      <c r="T781" s="99"/>
      <c r="U781" s="99"/>
    </row>
    <row r="782" ht="12.75" customHeight="1">
      <c r="A782" s="99"/>
      <c r="B782" s="99"/>
      <c r="C782" s="99"/>
      <c r="D782" s="99"/>
      <c r="E782" s="50"/>
      <c r="F782" s="99"/>
      <c r="G782" s="99"/>
      <c r="H782" s="99"/>
      <c r="I782" s="99"/>
      <c r="J782" s="99"/>
      <c r="K782" s="99"/>
      <c r="L782" s="99"/>
      <c r="M782" s="100"/>
      <c r="N782" s="100"/>
      <c r="O782" s="99"/>
      <c r="P782" s="101"/>
      <c r="Q782" s="99"/>
      <c r="R782" s="100"/>
      <c r="S782" s="99"/>
      <c r="T782" s="99"/>
      <c r="U782" s="99"/>
    </row>
    <row r="783" ht="12.75" customHeight="1">
      <c r="A783" s="99"/>
      <c r="B783" s="99"/>
      <c r="C783" s="99"/>
      <c r="D783" s="99"/>
      <c r="E783" s="50"/>
      <c r="F783" s="99"/>
      <c r="G783" s="99"/>
      <c r="H783" s="99"/>
      <c r="I783" s="99"/>
      <c r="J783" s="99"/>
      <c r="K783" s="99"/>
      <c r="L783" s="99"/>
      <c r="M783" s="100"/>
      <c r="N783" s="100"/>
      <c r="O783" s="99"/>
      <c r="P783" s="101"/>
      <c r="Q783" s="99"/>
      <c r="R783" s="100"/>
      <c r="S783" s="99"/>
      <c r="T783" s="99"/>
      <c r="U783" s="99"/>
    </row>
    <row r="784" ht="12.75" customHeight="1">
      <c r="A784" s="99"/>
      <c r="B784" s="99"/>
      <c r="C784" s="99"/>
      <c r="D784" s="99"/>
      <c r="E784" s="50"/>
      <c r="F784" s="99"/>
      <c r="G784" s="99"/>
      <c r="H784" s="99"/>
      <c r="I784" s="99"/>
      <c r="J784" s="99"/>
      <c r="K784" s="99"/>
      <c r="L784" s="99"/>
      <c r="M784" s="100"/>
      <c r="N784" s="100"/>
      <c r="O784" s="99"/>
      <c r="P784" s="101"/>
      <c r="Q784" s="99"/>
      <c r="R784" s="100"/>
      <c r="S784" s="99"/>
      <c r="T784" s="99"/>
      <c r="U784" s="99"/>
    </row>
    <row r="785" ht="12.75" customHeight="1">
      <c r="A785" s="99"/>
      <c r="B785" s="99"/>
      <c r="C785" s="99"/>
      <c r="D785" s="99"/>
      <c r="E785" s="50"/>
      <c r="F785" s="99"/>
      <c r="G785" s="99"/>
      <c r="H785" s="99"/>
      <c r="I785" s="99"/>
      <c r="J785" s="99"/>
      <c r="K785" s="99"/>
      <c r="L785" s="99"/>
      <c r="M785" s="100"/>
      <c r="N785" s="100"/>
      <c r="O785" s="99"/>
      <c r="P785" s="101"/>
      <c r="Q785" s="99"/>
      <c r="R785" s="100"/>
      <c r="S785" s="99"/>
      <c r="T785" s="99"/>
      <c r="U785" s="99"/>
    </row>
    <row r="786" ht="12.75" customHeight="1">
      <c r="A786" s="99"/>
      <c r="B786" s="99"/>
      <c r="C786" s="99"/>
      <c r="D786" s="99"/>
      <c r="E786" s="50"/>
      <c r="F786" s="99"/>
      <c r="G786" s="99"/>
      <c r="H786" s="99"/>
      <c r="I786" s="99"/>
      <c r="J786" s="99"/>
      <c r="K786" s="99"/>
      <c r="L786" s="99"/>
      <c r="M786" s="100"/>
      <c r="N786" s="100"/>
      <c r="O786" s="99"/>
      <c r="P786" s="101"/>
      <c r="Q786" s="99"/>
      <c r="R786" s="100"/>
      <c r="S786" s="99"/>
      <c r="T786" s="99"/>
      <c r="U786" s="99"/>
    </row>
    <row r="787" ht="12.75" customHeight="1">
      <c r="A787" s="99"/>
      <c r="B787" s="99"/>
      <c r="C787" s="99"/>
      <c r="D787" s="99"/>
      <c r="E787" s="50"/>
      <c r="F787" s="99"/>
      <c r="G787" s="99"/>
      <c r="H787" s="99"/>
      <c r="I787" s="99"/>
      <c r="J787" s="99"/>
      <c r="K787" s="99"/>
      <c r="L787" s="99"/>
      <c r="M787" s="100"/>
      <c r="N787" s="100"/>
      <c r="O787" s="99"/>
      <c r="P787" s="101"/>
      <c r="Q787" s="99"/>
      <c r="R787" s="100"/>
      <c r="S787" s="99"/>
      <c r="T787" s="99"/>
      <c r="U787" s="99"/>
    </row>
    <row r="788" ht="12.75" customHeight="1">
      <c r="A788" s="99"/>
      <c r="B788" s="99"/>
      <c r="C788" s="99"/>
      <c r="D788" s="99"/>
      <c r="E788" s="50"/>
      <c r="F788" s="99"/>
      <c r="G788" s="99"/>
      <c r="H788" s="99"/>
      <c r="I788" s="99"/>
      <c r="J788" s="99"/>
      <c r="K788" s="99"/>
      <c r="L788" s="99"/>
      <c r="M788" s="100"/>
      <c r="N788" s="100"/>
      <c r="O788" s="99"/>
      <c r="P788" s="101"/>
      <c r="Q788" s="99"/>
      <c r="R788" s="100"/>
      <c r="S788" s="99"/>
      <c r="T788" s="99"/>
      <c r="U788" s="99"/>
    </row>
    <row r="789" ht="12.75" customHeight="1">
      <c r="A789" s="99"/>
      <c r="B789" s="99"/>
      <c r="C789" s="99"/>
      <c r="D789" s="99"/>
      <c r="E789" s="50"/>
      <c r="F789" s="99"/>
      <c r="G789" s="99"/>
      <c r="H789" s="99"/>
      <c r="I789" s="99"/>
      <c r="J789" s="99"/>
      <c r="K789" s="99"/>
      <c r="L789" s="99"/>
      <c r="M789" s="100"/>
      <c r="N789" s="100"/>
      <c r="O789" s="99"/>
      <c r="P789" s="101"/>
      <c r="Q789" s="99"/>
      <c r="R789" s="100"/>
      <c r="S789" s="99"/>
      <c r="T789" s="99"/>
      <c r="U789" s="99"/>
    </row>
    <row r="790" ht="12.75" customHeight="1">
      <c r="A790" s="99"/>
      <c r="B790" s="99"/>
      <c r="C790" s="99"/>
      <c r="D790" s="99"/>
      <c r="E790" s="50"/>
      <c r="F790" s="99"/>
      <c r="G790" s="99"/>
      <c r="H790" s="99"/>
      <c r="I790" s="99"/>
      <c r="J790" s="99"/>
      <c r="K790" s="99"/>
      <c r="L790" s="99"/>
      <c r="M790" s="100"/>
      <c r="N790" s="100"/>
      <c r="O790" s="99"/>
      <c r="P790" s="101"/>
      <c r="Q790" s="99"/>
      <c r="R790" s="100"/>
      <c r="S790" s="99"/>
      <c r="T790" s="99"/>
      <c r="U790" s="99"/>
    </row>
    <row r="791" ht="12.75" customHeight="1">
      <c r="A791" s="99"/>
      <c r="B791" s="99"/>
      <c r="C791" s="99"/>
      <c r="D791" s="99"/>
      <c r="E791" s="50"/>
      <c r="F791" s="99"/>
      <c r="G791" s="99"/>
      <c r="H791" s="99"/>
      <c r="I791" s="99"/>
      <c r="J791" s="99"/>
      <c r="K791" s="99"/>
      <c r="L791" s="99"/>
      <c r="M791" s="100"/>
      <c r="N791" s="100"/>
      <c r="O791" s="99"/>
      <c r="P791" s="101"/>
      <c r="Q791" s="99"/>
      <c r="R791" s="100"/>
      <c r="S791" s="99"/>
      <c r="T791" s="99"/>
      <c r="U791" s="99"/>
    </row>
    <row r="792" ht="12.75" customHeight="1">
      <c r="A792" s="99"/>
      <c r="B792" s="99"/>
      <c r="C792" s="99"/>
      <c r="D792" s="99"/>
      <c r="E792" s="50"/>
      <c r="F792" s="99"/>
      <c r="G792" s="99"/>
      <c r="H792" s="99"/>
      <c r="I792" s="99"/>
      <c r="J792" s="99"/>
      <c r="K792" s="99"/>
      <c r="L792" s="99"/>
      <c r="M792" s="100"/>
      <c r="N792" s="100"/>
      <c r="O792" s="99"/>
      <c r="P792" s="101"/>
      <c r="Q792" s="99"/>
      <c r="R792" s="100"/>
      <c r="S792" s="99"/>
      <c r="T792" s="99"/>
      <c r="U792" s="99"/>
    </row>
    <row r="793" ht="12.75" customHeight="1">
      <c r="A793" s="99"/>
      <c r="B793" s="99"/>
      <c r="C793" s="99"/>
      <c r="D793" s="99"/>
      <c r="E793" s="50"/>
      <c r="F793" s="99"/>
      <c r="G793" s="99"/>
      <c r="H793" s="99"/>
      <c r="I793" s="99"/>
      <c r="J793" s="99"/>
      <c r="K793" s="99"/>
      <c r="L793" s="99"/>
      <c r="M793" s="100"/>
      <c r="N793" s="100"/>
      <c r="O793" s="99"/>
      <c r="P793" s="101"/>
      <c r="Q793" s="99"/>
      <c r="R793" s="100"/>
      <c r="S793" s="99"/>
      <c r="T793" s="99"/>
      <c r="U793" s="99"/>
    </row>
    <row r="794" ht="12.75" customHeight="1">
      <c r="A794" s="99"/>
      <c r="B794" s="99"/>
      <c r="C794" s="99"/>
      <c r="D794" s="99"/>
      <c r="E794" s="50"/>
      <c r="F794" s="99"/>
      <c r="G794" s="99"/>
      <c r="H794" s="99"/>
      <c r="I794" s="99"/>
      <c r="J794" s="99"/>
      <c r="K794" s="99"/>
      <c r="L794" s="99"/>
      <c r="M794" s="100"/>
      <c r="N794" s="100"/>
      <c r="O794" s="99"/>
      <c r="P794" s="101"/>
      <c r="Q794" s="99"/>
      <c r="R794" s="100"/>
      <c r="S794" s="99"/>
      <c r="T794" s="99"/>
      <c r="U794" s="99"/>
    </row>
    <row r="795" ht="12.75" customHeight="1">
      <c r="A795" s="99"/>
      <c r="B795" s="99"/>
      <c r="C795" s="99"/>
      <c r="D795" s="99"/>
      <c r="E795" s="50"/>
      <c r="F795" s="99"/>
      <c r="G795" s="99"/>
      <c r="H795" s="99"/>
      <c r="I795" s="99"/>
      <c r="J795" s="99"/>
      <c r="K795" s="99"/>
      <c r="L795" s="99"/>
      <c r="M795" s="100"/>
      <c r="N795" s="100"/>
      <c r="O795" s="99"/>
      <c r="P795" s="101"/>
      <c r="Q795" s="99"/>
      <c r="R795" s="100"/>
      <c r="S795" s="99"/>
      <c r="T795" s="99"/>
      <c r="U795" s="99"/>
    </row>
    <row r="796" ht="12.75" customHeight="1">
      <c r="A796" s="99"/>
      <c r="B796" s="99"/>
      <c r="C796" s="99"/>
      <c r="D796" s="99"/>
      <c r="E796" s="50"/>
      <c r="F796" s="99"/>
      <c r="G796" s="99"/>
      <c r="H796" s="99"/>
      <c r="I796" s="99"/>
      <c r="J796" s="99"/>
      <c r="K796" s="99"/>
      <c r="L796" s="99"/>
      <c r="M796" s="100"/>
      <c r="N796" s="100"/>
      <c r="O796" s="99"/>
      <c r="P796" s="101"/>
      <c r="Q796" s="99"/>
      <c r="R796" s="100"/>
      <c r="S796" s="99"/>
      <c r="T796" s="99"/>
      <c r="U796" s="99"/>
    </row>
    <row r="797" ht="12.75" customHeight="1">
      <c r="A797" s="99"/>
      <c r="B797" s="99"/>
      <c r="C797" s="99"/>
      <c r="D797" s="99"/>
      <c r="E797" s="50"/>
      <c r="F797" s="99"/>
      <c r="G797" s="99"/>
      <c r="H797" s="99"/>
      <c r="I797" s="99"/>
      <c r="J797" s="99"/>
      <c r="K797" s="99"/>
      <c r="L797" s="99"/>
      <c r="M797" s="100"/>
      <c r="N797" s="100"/>
      <c r="O797" s="99"/>
      <c r="P797" s="101"/>
      <c r="Q797" s="99"/>
      <c r="R797" s="100"/>
      <c r="S797" s="99"/>
      <c r="T797" s="99"/>
      <c r="U797" s="99"/>
    </row>
    <row r="798" ht="12.75" customHeight="1">
      <c r="A798" s="99"/>
      <c r="B798" s="99"/>
      <c r="C798" s="99"/>
      <c r="D798" s="99"/>
      <c r="E798" s="50"/>
      <c r="F798" s="99"/>
      <c r="G798" s="99"/>
      <c r="H798" s="99"/>
      <c r="I798" s="99"/>
      <c r="J798" s="99"/>
      <c r="K798" s="99"/>
      <c r="L798" s="99"/>
      <c r="M798" s="100"/>
      <c r="N798" s="100"/>
      <c r="O798" s="99"/>
      <c r="P798" s="101"/>
      <c r="Q798" s="99"/>
      <c r="R798" s="100"/>
      <c r="S798" s="99"/>
      <c r="T798" s="99"/>
      <c r="U798" s="99"/>
    </row>
    <row r="799" ht="12.75" customHeight="1">
      <c r="A799" s="99"/>
      <c r="B799" s="99"/>
      <c r="C799" s="99"/>
      <c r="D799" s="99"/>
      <c r="E799" s="50"/>
      <c r="F799" s="99"/>
      <c r="G799" s="99"/>
      <c r="H799" s="99"/>
      <c r="I799" s="99"/>
      <c r="J799" s="99"/>
      <c r="K799" s="99"/>
      <c r="L799" s="99"/>
      <c r="M799" s="100"/>
      <c r="N799" s="100"/>
      <c r="O799" s="99"/>
      <c r="P799" s="101"/>
      <c r="Q799" s="99"/>
      <c r="R799" s="100"/>
      <c r="S799" s="99"/>
      <c r="T799" s="99"/>
      <c r="U799" s="99"/>
    </row>
    <row r="800" ht="12.75" customHeight="1">
      <c r="A800" s="99"/>
      <c r="B800" s="99"/>
      <c r="C800" s="99"/>
      <c r="D800" s="99"/>
      <c r="E800" s="50"/>
      <c r="F800" s="99"/>
      <c r="G800" s="99"/>
      <c r="H800" s="99"/>
      <c r="I800" s="99"/>
      <c r="J800" s="99"/>
      <c r="K800" s="99"/>
      <c r="L800" s="99"/>
      <c r="M800" s="100"/>
      <c r="N800" s="100"/>
      <c r="O800" s="99"/>
      <c r="P800" s="101"/>
      <c r="Q800" s="99"/>
      <c r="R800" s="100"/>
      <c r="S800" s="99"/>
      <c r="T800" s="99"/>
      <c r="U800" s="99"/>
    </row>
    <row r="801" ht="12.75" customHeight="1">
      <c r="A801" s="99"/>
      <c r="B801" s="99"/>
      <c r="C801" s="99"/>
      <c r="D801" s="99"/>
      <c r="E801" s="50"/>
      <c r="F801" s="99"/>
      <c r="G801" s="99"/>
      <c r="H801" s="99"/>
      <c r="I801" s="99"/>
      <c r="J801" s="99"/>
      <c r="K801" s="99"/>
      <c r="L801" s="99"/>
      <c r="M801" s="100"/>
      <c r="N801" s="100"/>
      <c r="O801" s="99"/>
      <c r="P801" s="101"/>
      <c r="Q801" s="99"/>
      <c r="R801" s="100"/>
      <c r="S801" s="99"/>
      <c r="T801" s="99"/>
      <c r="U801" s="99"/>
    </row>
    <row r="802" ht="12.75" customHeight="1">
      <c r="A802" s="99"/>
      <c r="B802" s="99"/>
      <c r="C802" s="99"/>
      <c r="D802" s="99"/>
      <c r="E802" s="50"/>
      <c r="F802" s="99"/>
      <c r="G802" s="99"/>
      <c r="H802" s="99"/>
      <c r="I802" s="99"/>
      <c r="J802" s="99"/>
      <c r="K802" s="99"/>
      <c r="L802" s="99"/>
      <c r="M802" s="100"/>
      <c r="N802" s="100"/>
      <c r="O802" s="99"/>
      <c r="P802" s="101"/>
      <c r="Q802" s="99"/>
      <c r="R802" s="100"/>
      <c r="S802" s="99"/>
      <c r="T802" s="99"/>
      <c r="U802" s="99"/>
    </row>
    <row r="803" ht="12.75" customHeight="1">
      <c r="A803" s="99"/>
      <c r="B803" s="99"/>
      <c r="C803" s="99"/>
      <c r="D803" s="99"/>
      <c r="E803" s="50"/>
      <c r="F803" s="99"/>
      <c r="G803" s="99"/>
      <c r="H803" s="99"/>
      <c r="I803" s="99"/>
      <c r="J803" s="99"/>
      <c r="K803" s="99"/>
      <c r="L803" s="99"/>
      <c r="M803" s="100"/>
      <c r="N803" s="100"/>
      <c r="O803" s="99"/>
      <c r="P803" s="101"/>
      <c r="Q803" s="99"/>
      <c r="R803" s="100"/>
      <c r="S803" s="99"/>
      <c r="T803" s="99"/>
      <c r="U803" s="99"/>
    </row>
    <row r="804" ht="12.75" customHeight="1">
      <c r="A804" s="99"/>
      <c r="B804" s="99"/>
      <c r="C804" s="99"/>
      <c r="D804" s="99"/>
      <c r="E804" s="50"/>
      <c r="F804" s="99"/>
      <c r="G804" s="99"/>
      <c r="H804" s="99"/>
      <c r="I804" s="99"/>
      <c r="J804" s="99"/>
      <c r="K804" s="99"/>
      <c r="L804" s="99"/>
      <c r="M804" s="100"/>
      <c r="N804" s="100"/>
      <c r="O804" s="99"/>
      <c r="P804" s="101"/>
      <c r="Q804" s="99"/>
      <c r="R804" s="100"/>
      <c r="S804" s="99"/>
      <c r="T804" s="99"/>
      <c r="U804" s="99"/>
    </row>
    <row r="805" ht="12.75" customHeight="1">
      <c r="A805" s="99"/>
      <c r="B805" s="99"/>
      <c r="C805" s="99"/>
      <c r="D805" s="99"/>
      <c r="E805" s="50"/>
      <c r="F805" s="99"/>
      <c r="G805" s="99"/>
      <c r="H805" s="99"/>
      <c r="I805" s="99"/>
      <c r="J805" s="99"/>
      <c r="K805" s="99"/>
      <c r="L805" s="99"/>
      <c r="M805" s="100"/>
      <c r="N805" s="100"/>
      <c r="O805" s="99"/>
      <c r="P805" s="101"/>
      <c r="Q805" s="99"/>
      <c r="R805" s="100"/>
      <c r="S805" s="99"/>
      <c r="T805" s="99"/>
      <c r="U805" s="99"/>
    </row>
    <row r="806" ht="12.75" customHeight="1">
      <c r="A806" s="99"/>
      <c r="B806" s="99"/>
      <c r="C806" s="99"/>
      <c r="D806" s="99"/>
      <c r="E806" s="50"/>
      <c r="F806" s="99"/>
      <c r="G806" s="99"/>
      <c r="H806" s="99"/>
      <c r="I806" s="99"/>
      <c r="J806" s="99"/>
      <c r="K806" s="99"/>
      <c r="L806" s="99"/>
      <c r="M806" s="100"/>
      <c r="N806" s="100"/>
      <c r="O806" s="99"/>
      <c r="P806" s="101"/>
      <c r="Q806" s="99"/>
      <c r="R806" s="100"/>
      <c r="S806" s="99"/>
      <c r="T806" s="99"/>
      <c r="U806" s="99"/>
    </row>
    <row r="807" ht="12.75" customHeight="1">
      <c r="A807" s="99"/>
      <c r="B807" s="99"/>
      <c r="C807" s="99"/>
      <c r="D807" s="99"/>
      <c r="E807" s="50"/>
      <c r="F807" s="99"/>
      <c r="G807" s="99"/>
      <c r="H807" s="99"/>
      <c r="I807" s="99"/>
      <c r="J807" s="99"/>
      <c r="K807" s="99"/>
      <c r="L807" s="99"/>
      <c r="M807" s="100"/>
      <c r="N807" s="100"/>
      <c r="O807" s="99"/>
      <c r="P807" s="101"/>
      <c r="Q807" s="99"/>
      <c r="R807" s="100"/>
      <c r="S807" s="99"/>
      <c r="T807" s="99"/>
      <c r="U807" s="99"/>
    </row>
    <row r="808" ht="12.75" customHeight="1">
      <c r="A808" s="99"/>
      <c r="B808" s="99"/>
      <c r="C808" s="99"/>
      <c r="D808" s="99"/>
      <c r="E808" s="50"/>
      <c r="F808" s="99"/>
      <c r="G808" s="99"/>
      <c r="H808" s="99"/>
      <c r="I808" s="99"/>
      <c r="J808" s="99"/>
      <c r="K808" s="99"/>
      <c r="L808" s="99"/>
      <c r="M808" s="100"/>
      <c r="N808" s="100"/>
      <c r="O808" s="99"/>
      <c r="P808" s="101"/>
      <c r="Q808" s="99"/>
      <c r="R808" s="100"/>
      <c r="S808" s="99"/>
      <c r="T808" s="99"/>
      <c r="U808" s="99"/>
    </row>
    <row r="809" ht="12.75" customHeight="1">
      <c r="A809" s="99"/>
      <c r="B809" s="99"/>
      <c r="C809" s="99"/>
      <c r="D809" s="99"/>
      <c r="E809" s="50"/>
      <c r="F809" s="99"/>
      <c r="G809" s="99"/>
      <c r="H809" s="99"/>
      <c r="I809" s="99"/>
      <c r="J809" s="99"/>
      <c r="K809" s="99"/>
      <c r="L809" s="99"/>
      <c r="M809" s="100"/>
      <c r="N809" s="100"/>
      <c r="O809" s="99"/>
      <c r="P809" s="101"/>
      <c r="Q809" s="99"/>
      <c r="R809" s="100"/>
      <c r="S809" s="99"/>
      <c r="T809" s="99"/>
      <c r="U809" s="99"/>
    </row>
    <row r="810" ht="12.75" customHeight="1">
      <c r="A810" s="99"/>
      <c r="B810" s="99"/>
      <c r="C810" s="99"/>
      <c r="D810" s="99"/>
      <c r="E810" s="50"/>
      <c r="F810" s="99"/>
      <c r="G810" s="99"/>
      <c r="H810" s="99"/>
      <c r="I810" s="99"/>
      <c r="J810" s="99"/>
      <c r="K810" s="99"/>
      <c r="L810" s="99"/>
      <c r="M810" s="100"/>
      <c r="N810" s="100"/>
      <c r="O810" s="99"/>
      <c r="P810" s="101"/>
      <c r="Q810" s="99"/>
      <c r="R810" s="100"/>
      <c r="S810" s="99"/>
      <c r="T810" s="99"/>
      <c r="U810" s="99"/>
    </row>
    <row r="811" ht="12.75" customHeight="1">
      <c r="A811" s="99"/>
      <c r="B811" s="99"/>
      <c r="C811" s="99"/>
      <c r="D811" s="99"/>
      <c r="E811" s="50"/>
      <c r="F811" s="99"/>
      <c r="G811" s="99"/>
      <c r="H811" s="99"/>
      <c r="I811" s="99"/>
      <c r="J811" s="99"/>
      <c r="K811" s="99"/>
      <c r="L811" s="99"/>
      <c r="M811" s="100"/>
      <c r="N811" s="100"/>
      <c r="O811" s="99"/>
      <c r="P811" s="101"/>
      <c r="Q811" s="99"/>
      <c r="R811" s="100"/>
      <c r="S811" s="99"/>
      <c r="T811" s="99"/>
      <c r="U811" s="99"/>
    </row>
    <row r="812" ht="12.75" customHeight="1">
      <c r="A812" s="99"/>
      <c r="B812" s="99"/>
      <c r="C812" s="99"/>
      <c r="D812" s="99"/>
      <c r="E812" s="50"/>
      <c r="F812" s="99"/>
      <c r="G812" s="99"/>
      <c r="H812" s="99"/>
      <c r="I812" s="99"/>
      <c r="J812" s="99"/>
      <c r="K812" s="99"/>
      <c r="L812" s="99"/>
      <c r="M812" s="100"/>
      <c r="N812" s="100"/>
      <c r="O812" s="99"/>
      <c r="P812" s="101"/>
      <c r="Q812" s="99"/>
      <c r="R812" s="100"/>
      <c r="S812" s="99"/>
      <c r="T812" s="99"/>
      <c r="U812" s="99"/>
    </row>
    <row r="813" ht="12.75" customHeight="1">
      <c r="A813" s="99"/>
      <c r="B813" s="99"/>
      <c r="C813" s="99"/>
      <c r="D813" s="99"/>
      <c r="E813" s="50"/>
      <c r="F813" s="99"/>
      <c r="G813" s="99"/>
      <c r="H813" s="99"/>
      <c r="I813" s="99"/>
      <c r="J813" s="99"/>
      <c r="K813" s="99"/>
      <c r="L813" s="99"/>
      <c r="M813" s="100"/>
      <c r="N813" s="100"/>
      <c r="O813" s="99"/>
      <c r="P813" s="101"/>
      <c r="Q813" s="99"/>
      <c r="R813" s="100"/>
      <c r="S813" s="99"/>
      <c r="T813" s="99"/>
      <c r="U813" s="99"/>
    </row>
    <row r="814" ht="12.75" customHeight="1">
      <c r="A814" s="99"/>
      <c r="B814" s="99"/>
      <c r="C814" s="99"/>
      <c r="D814" s="99"/>
      <c r="E814" s="50"/>
      <c r="F814" s="99"/>
      <c r="G814" s="99"/>
      <c r="H814" s="99"/>
      <c r="I814" s="99"/>
      <c r="J814" s="99"/>
      <c r="K814" s="99"/>
      <c r="L814" s="99"/>
      <c r="M814" s="100"/>
      <c r="N814" s="100"/>
      <c r="O814" s="99"/>
      <c r="P814" s="101"/>
      <c r="Q814" s="99"/>
      <c r="R814" s="100"/>
      <c r="S814" s="99"/>
      <c r="T814" s="99"/>
      <c r="U814" s="99"/>
    </row>
    <row r="815" ht="12.75" customHeight="1">
      <c r="A815" s="99"/>
      <c r="B815" s="99"/>
      <c r="C815" s="99"/>
      <c r="D815" s="99"/>
      <c r="E815" s="50"/>
      <c r="F815" s="99"/>
      <c r="G815" s="99"/>
      <c r="H815" s="99"/>
      <c r="I815" s="99"/>
      <c r="J815" s="99"/>
      <c r="K815" s="99"/>
      <c r="L815" s="99"/>
      <c r="M815" s="100"/>
      <c r="N815" s="100"/>
      <c r="O815" s="99"/>
      <c r="P815" s="101"/>
      <c r="Q815" s="99"/>
      <c r="R815" s="100"/>
      <c r="S815" s="99"/>
      <c r="T815" s="99"/>
      <c r="U815" s="99"/>
    </row>
    <row r="816" ht="12.75" customHeight="1">
      <c r="A816" s="99"/>
      <c r="B816" s="99"/>
      <c r="C816" s="99"/>
      <c r="D816" s="99"/>
      <c r="E816" s="50"/>
      <c r="F816" s="99"/>
      <c r="G816" s="99"/>
      <c r="H816" s="99"/>
      <c r="I816" s="99"/>
      <c r="J816" s="99"/>
      <c r="K816" s="99"/>
      <c r="L816" s="99"/>
      <c r="M816" s="100"/>
      <c r="N816" s="100"/>
      <c r="O816" s="99"/>
      <c r="P816" s="101"/>
      <c r="Q816" s="99"/>
      <c r="R816" s="100"/>
      <c r="S816" s="99"/>
      <c r="T816" s="99"/>
      <c r="U816" s="99"/>
    </row>
    <row r="817" ht="12.75" customHeight="1">
      <c r="A817" s="99"/>
      <c r="B817" s="99"/>
      <c r="C817" s="99"/>
      <c r="D817" s="99"/>
      <c r="E817" s="50"/>
      <c r="F817" s="99"/>
      <c r="G817" s="99"/>
      <c r="H817" s="99"/>
      <c r="I817" s="99"/>
      <c r="J817" s="99"/>
      <c r="K817" s="99"/>
      <c r="L817" s="99"/>
      <c r="M817" s="100"/>
      <c r="N817" s="100"/>
      <c r="O817" s="99"/>
      <c r="P817" s="101"/>
      <c r="Q817" s="99"/>
      <c r="R817" s="100"/>
      <c r="S817" s="99"/>
      <c r="T817" s="99"/>
      <c r="U817" s="99"/>
    </row>
    <row r="818" ht="12.75" customHeight="1">
      <c r="A818" s="99"/>
      <c r="B818" s="99"/>
      <c r="C818" s="99"/>
      <c r="D818" s="99"/>
      <c r="E818" s="50"/>
      <c r="F818" s="99"/>
      <c r="G818" s="99"/>
      <c r="H818" s="99"/>
      <c r="I818" s="99"/>
      <c r="J818" s="99"/>
      <c r="K818" s="99"/>
      <c r="L818" s="99"/>
      <c r="M818" s="100"/>
      <c r="N818" s="100"/>
      <c r="O818" s="99"/>
      <c r="P818" s="101"/>
      <c r="Q818" s="99"/>
      <c r="R818" s="100"/>
      <c r="S818" s="99"/>
      <c r="T818" s="99"/>
      <c r="U818" s="99"/>
    </row>
    <row r="819" ht="12.75" customHeight="1">
      <c r="A819" s="99"/>
      <c r="B819" s="99"/>
      <c r="C819" s="99"/>
      <c r="D819" s="99"/>
      <c r="E819" s="50"/>
      <c r="F819" s="99"/>
      <c r="G819" s="99"/>
      <c r="H819" s="99"/>
      <c r="I819" s="99"/>
      <c r="J819" s="99"/>
      <c r="K819" s="99"/>
      <c r="L819" s="99"/>
      <c r="M819" s="100"/>
      <c r="N819" s="100"/>
      <c r="O819" s="99"/>
      <c r="P819" s="101"/>
      <c r="Q819" s="99"/>
      <c r="R819" s="100"/>
      <c r="S819" s="99"/>
      <c r="T819" s="99"/>
      <c r="U819" s="99"/>
    </row>
    <row r="820" ht="12.75" customHeight="1">
      <c r="A820" s="99"/>
      <c r="B820" s="99"/>
      <c r="C820" s="99"/>
      <c r="D820" s="99"/>
      <c r="E820" s="50"/>
      <c r="F820" s="99"/>
      <c r="G820" s="99"/>
      <c r="H820" s="99"/>
      <c r="I820" s="99"/>
      <c r="J820" s="99"/>
      <c r="K820" s="99"/>
      <c r="L820" s="99"/>
      <c r="M820" s="100"/>
      <c r="N820" s="100"/>
      <c r="O820" s="99"/>
      <c r="P820" s="101"/>
      <c r="Q820" s="99"/>
      <c r="R820" s="100"/>
      <c r="S820" s="99"/>
      <c r="T820" s="99"/>
      <c r="U820" s="99"/>
    </row>
    <row r="821" ht="12.75" customHeight="1">
      <c r="A821" s="99"/>
      <c r="B821" s="99"/>
      <c r="C821" s="99"/>
      <c r="D821" s="99"/>
      <c r="E821" s="50"/>
      <c r="F821" s="99"/>
      <c r="G821" s="99"/>
      <c r="H821" s="99"/>
      <c r="I821" s="99"/>
      <c r="J821" s="99"/>
      <c r="K821" s="99"/>
      <c r="L821" s="99"/>
      <c r="M821" s="100"/>
      <c r="N821" s="100"/>
      <c r="O821" s="99"/>
      <c r="P821" s="101"/>
      <c r="Q821" s="99"/>
      <c r="R821" s="100"/>
      <c r="S821" s="99"/>
      <c r="T821" s="99"/>
      <c r="U821" s="99"/>
    </row>
    <row r="822" ht="12.75" customHeight="1">
      <c r="A822" s="99"/>
      <c r="B822" s="99"/>
      <c r="C822" s="99"/>
      <c r="D822" s="99"/>
      <c r="E822" s="50"/>
      <c r="F822" s="99"/>
      <c r="G822" s="99"/>
      <c r="H822" s="99"/>
      <c r="I822" s="99"/>
      <c r="J822" s="99"/>
      <c r="K822" s="99"/>
      <c r="L822" s="99"/>
      <c r="M822" s="100"/>
      <c r="N822" s="100"/>
      <c r="O822" s="99"/>
      <c r="P822" s="101"/>
      <c r="Q822" s="99"/>
      <c r="R822" s="100"/>
      <c r="S822" s="99"/>
      <c r="T822" s="99"/>
      <c r="U822" s="99"/>
    </row>
    <row r="823" ht="12.75" customHeight="1">
      <c r="A823" s="99"/>
      <c r="B823" s="99"/>
      <c r="C823" s="99"/>
      <c r="D823" s="99"/>
      <c r="E823" s="50"/>
      <c r="F823" s="99"/>
      <c r="G823" s="99"/>
      <c r="H823" s="99"/>
      <c r="I823" s="99"/>
      <c r="J823" s="99"/>
      <c r="K823" s="99"/>
      <c r="L823" s="99"/>
      <c r="M823" s="100"/>
      <c r="N823" s="100"/>
      <c r="O823" s="99"/>
      <c r="P823" s="101"/>
      <c r="Q823" s="99"/>
      <c r="R823" s="100"/>
      <c r="S823" s="99"/>
      <c r="T823" s="99"/>
      <c r="U823" s="99"/>
    </row>
    <row r="824" ht="12.75" customHeight="1">
      <c r="A824" s="99"/>
      <c r="B824" s="99"/>
      <c r="C824" s="99"/>
      <c r="D824" s="99"/>
      <c r="E824" s="50"/>
      <c r="F824" s="99"/>
      <c r="G824" s="99"/>
      <c r="H824" s="99"/>
      <c r="I824" s="99"/>
      <c r="J824" s="99"/>
      <c r="K824" s="99"/>
      <c r="L824" s="99"/>
      <c r="M824" s="100"/>
      <c r="N824" s="100"/>
      <c r="O824" s="99"/>
      <c r="P824" s="101"/>
      <c r="Q824" s="99"/>
      <c r="R824" s="100"/>
      <c r="S824" s="99"/>
      <c r="T824" s="99"/>
      <c r="U824" s="99"/>
    </row>
    <row r="825" ht="12.75" customHeight="1">
      <c r="A825" s="99"/>
      <c r="B825" s="99"/>
      <c r="C825" s="99"/>
      <c r="D825" s="99"/>
      <c r="E825" s="50"/>
      <c r="F825" s="99"/>
      <c r="G825" s="99"/>
      <c r="H825" s="99"/>
      <c r="I825" s="99"/>
      <c r="J825" s="99"/>
      <c r="K825" s="99"/>
      <c r="L825" s="99"/>
      <c r="M825" s="100"/>
      <c r="N825" s="100"/>
      <c r="O825" s="99"/>
      <c r="P825" s="101"/>
      <c r="Q825" s="99"/>
      <c r="R825" s="100"/>
      <c r="S825" s="99"/>
      <c r="T825" s="99"/>
      <c r="U825" s="99"/>
    </row>
    <row r="826" ht="12.75" customHeight="1">
      <c r="A826" s="99"/>
      <c r="B826" s="99"/>
      <c r="C826" s="99"/>
      <c r="D826" s="99"/>
      <c r="E826" s="50"/>
      <c r="F826" s="99"/>
      <c r="G826" s="99"/>
      <c r="H826" s="99"/>
      <c r="I826" s="99"/>
      <c r="J826" s="99"/>
      <c r="K826" s="99"/>
      <c r="L826" s="99"/>
      <c r="M826" s="100"/>
      <c r="N826" s="100"/>
      <c r="O826" s="99"/>
      <c r="P826" s="101"/>
      <c r="Q826" s="99"/>
      <c r="R826" s="100"/>
      <c r="S826" s="99"/>
      <c r="T826" s="99"/>
      <c r="U826" s="99"/>
    </row>
    <row r="827" ht="12.75" customHeight="1">
      <c r="A827" s="99"/>
      <c r="B827" s="99"/>
      <c r="C827" s="99"/>
      <c r="D827" s="99"/>
      <c r="E827" s="50"/>
      <c r="F827" s="99"/>
      <c r="G827" s="99"/>
      <c r="H827" s="99"/>
      <c r="I827" s="99"/>
      <c r="J827" s="99"/>
      <c r="K827" s="99"/>
      <c r="L827" s="99"/>
      <c r="M827" s="100"/>
      <c r="N827" s="100"/>
      <c r="O827" s="99"/>
      <c r="P827" s="101"/>
      <c r="Q827" s="99"/>
      <c r="R827" s="100"/>
      <c r="S827" s="99"/>
      <c r="T827" s="99"/>
      <c r="U827" s="99"/>
    </row>
    <row r="828" ht="12.75" customHeight="1">
      <c r="A828" s="99"/>
      <c r="B828" s="99"/>
      <c r="C828" s="99"/>
      <c r="D828" s="99"/>
      <c r="E828" s="50"/>
      <c r="F828" s="99"/>
      <c r="G828" s="99"/>
      <c r="H828" s="99"/>
      <c r="I828" s="99"/>
      <c r="J828" s="99"/>
      <c r="K828" s="99"/>
      <c r="L828" s="99"/>
      <c r="M828" s="100"/>
      <c r="N828" s="100"/>
      <c r="O828" s="99"/>
      <c r="P828" s="101"/>
      <c r="Q828" s="99"/>
      <c r="R828" s="100"/>
      <c r="S828" s="99"/>
      <c r="T828" s="99"/>
      <c r="U828" s="99"/>
    </row>
    <row r="829" ht="12.75" customHeight="1">
      <c r="A829" s="99"/>
      <c r="B829" s="99"/>
      <c r="C829" s="99"/>
      <c r="D829" s="99"/>
      <c r="E829" s="50"/>
      <c r="F829" s="99"/>
      <c r="G829" s="99"/>
      <c r="H829" s="99"/>
      <c r="I829" s="99"/>
      <c r="J829" s="99"/>
      <c r="K829" s="99"/>
      <c r="L829" s="99"/>
      <c r="M829" s="100"/>
      <c r="N829" s="100"/>
      <c r="O829" s="99"/>
      <c r="P829" s="101"/>
      <c r="Q829" s="99"/>
      <c r="R829" s="100"/>
      <c r="S829" s="99"/>
      <c r="T829" s="99"/>
      <c r="U829" s="99"/>
    </row>
    <row r="830" ht="12.75" customHeight="1">
      <c r="A830" s="99"/>
      <c r="B830" s="99"/>
      <c r="C830" s="99"/>
      <c r="D830" s="99"/>
      <c r="E830" s="50"/>
      <c r="F830" s="99"/>
      <c r="G830" s="99"/>
      <c r="H830" s="99"/>
      <c r="I830" s="99"/>
      <c r="J830" s="99"/>
      <c r="K830" s="99"/>
      <c r="L830" s="99"/>
      <c r="M830" s="100"/>
      <c r="N830" s="100"/>
      <c r="O830" s="99"/>
      <c r="P830" s="101"/>
      <c r="Q830" s="99"/>
      <c r="R830" s="100"/>
      <c r="S830" s="99"/>
      <c r="T830" s="99"/>
      <c r="U830" s="99"/>
    </row>
    <row r="831" ht="12.75" customHeight="1">
      <c r="A831" s="99"/>
      <c r="B831" s="99"/>
      <c r="C831" s="99"/>
      <c r="D831" s="99"/>
      <c r="E831" s="50"/>
      <c r="F831" s="99"/>
      <c r="G831" s="99"/>
      <c r="H831" s="99"/>
      <c r="I831" s="99"/>
      <c r="J831" s="99"/>
      <c r="K831" s="99"/>
      <c r="L831" s="99"/>
      <c r="M831" s="100"/>
      <c r="N831" s="100"/>
      <c r="O831" s="99"/>
      <c r="P831" s="101"/>
      <c r="Q831" s="99"/>
      <c r="R831" s="100"/>
      <c r="S831" s="99"/>
      <c r="T831" s="99"/>
      <c r="U831" s="99"/>
    </row>
    <row r="832" ht="12.75" customHeight="1">
      <c r="A832" s="99"/>
      <c r="B832" s="99"/>
      <c r="C832" s="99"/>
      <c r="D832" s="99"/>
      <c r="E832" s="50"/>
      <c r="F832" s="99"/>
      <c r="G832" s="99"/>
      <c r="H832" s="99"/>
      <c r="I832" s="99"/>
      <c r="J832" s="99"/>
      <c r="K832" s="99"/>
      <c r="L832" s="99"/>
      <c r="M832" s="100"/>
      <c r="N832" s="100"/>
      <c r="O832" s="99"/>
      <c r="P832" s="101"/>
      <c r="Q832" s="99"/>
      <c r="R832" s="100"/>
      <c r="S832" s="99"/>
      <c r="T832" s="99"/>
      <c r="U832" s="99"/>
    </row>
    <row r="833" ht="12.75" customHeight="1">
      <c r="A833" s="99"/>
      <c r="B833" s="99"/>
      <c r="C833" s="99"/>
      <c r="D833" s="99"/>
      <c r="E833" s="50"/>
      <c r="F833" s="99"/>
      <c r="G833" s="99"/>
      <c r="H833" s="99"/>
      <c r="I833" s="99"/>
      <c r="J833" s="99"/>
      <c r="K833" s="99"/>
      <c r="L833" s="99"/>
      <c r="M833" s="100"/>
      <c r="N833" s="100"/>
      <c r="O833" s="99"/>
      <c r="P833" s="101"/>
      <c r="Q833" s="99"/>
      <c r="R833" s="100"/>
      <c r="S833" s="99"/>
      <c r="T833" s="99"/>
      <c r="U833" s="99"/>
    </row>
    <row r="834" ht="12.75" customHeight="1">
      <c r="A834" s="99"/>
      <c r="B834" s="99"/>
      <c r="C834" s="99"/>
      <c r="D834" s="99"/>
      <c r="E834" s="50"/>
      <c r="F834" s="99"/>
      <c r="G834" s="99"/>
      <c r="H834" s="99"/>
      <c r="I834" s="99"/>
      <c r="J834" s="99"/>
      <c r="K834" s="99"/>
      <c r="L834" s="99"/>
      <c r="M834" s="100"/>
      <c r="N834" s="100"/>
      <c r="O834" s="99"/>
      <c r="P834" s="101"/>
      <c r="Q834" s="99"/>
      <c r="R834" s="100"/>
      <c r="S834" s="99"/>
      <c r="T834" s="99"/>
      <c r="U834" s="99"/>
    </row>
    <row r="835" ht="12.75" customHeight="1">
      <c r="A835" s="99"/>
      <c r="B835" s="99"/>
      <c r="C835" s="99"/>
      <c r="D835" s="99"/>
      <c r="E835" s="50"/>
      <c r="F835" s="99"/>
      <c r="G835" s="99"/>
      <c r="H835" s="99"/>
      <c r="I835" s="99"/>
      <c r="J835" s="99"/>
      <c r="K835" s="99"/>
      <c r="L835" s="99"/>
      <c r="M835" s="100"/>
      <c r="N835" s="100"/>
      <c r="O835" s="99"/>
      <c r="P835" s="101"/>
      <c r="Q835" s="99"/>
      <c r="R835" s="100"/>
      <c r="S835" s="99"/>
      <c r="T835" s="99"/>
      <c r="U835" s="99"/>
    </row>
    <row r="836" ht="12.75" customHeight="1">
      <c r="A836" s="99"/>
      <c r="B836" s="99"/>
      <c r="C836" s="99"/>
      <c r="D836" s="99"/>
      <c r="E836" s="50"/>
      <c r="F836" s="99"/>
      <c r="G836" s="99"/>
      <c r="H836" s="99"/>
      <c r="I836" s="99"/>
      <c r="J836" s="99"/>
      <c r="K836" s="99"/>
      <c r="L836" s="99"/>
      <c r="M836" s="100"/>
      <c r="N836" s="100"/>
      <c r="O836" s="99"/>
      <c r="P836" s="101"/>
      <c r="Q836" s="99"/>
      <c r="R836" s="100"/>
      <c r="S836" s="99"/>
      <c r="T836" s="99"/>
      <c r="U836" s="99"/>
    </row>
    <row r="837" ht="12.75" customHeight="1">
      <c r="A837" s="99"/>
      <c r="B837" s="99"/>
      <c r="C837" s="99"/>
      <c r="D837" s="99"/>
      <c r="E837" s="50"/>
      <c r="F837" s="99"/>
      <c r="G837" s="99"/>
      <c r="H837" s="99"/>
      <c r="I837" s="99"/>
      <c r="J837" s="99"/>
      <c r="K837" s="99"/>
      <c r="L837" s="99"/>
      <c r="M837" s="100"/>
      <c r="N837" s="100"/>
      <c r="O837" s="99"/>
      <c r="P837" s="101"/>
      <c r="Q837" s="99"/>
      <c r="R837" s="100"/>
      <c r="S837" s="99"/>
      <c r="T837" s="99"/>
      <c r="U837" s="99"/>
    </row>
    <row r="838" ht="12.75" customHeight="1">
      <c r="A838" s="99"/>
      <c r="B838" s="99"/>
      <c r="C838" s="99"/>
      <c r="D838" s="99"/>
      <c r="E838" s="50"/>
      <c r="F838" s="99"/>
      <c r="G838" s="99"/>
      <c r="H838" s="99"/>
      <c r="I838" s="99"/>
      <c r="J838" s="99"/>
      <c r="K838" s="99"/>
      <c r="L838" s="99"/>
      <c r="M838" s="100"/>
      <c r="N838" s="100"/>
      <c r="O838" s="99"/>
      <c r="P838" s="101"/>
      <c r="Q838" s="99"/>
      <c r="R838" s="100"/>
      <c r="S838" s="99"/>
      <c r="T838" s="99"/>
      <c r="U838" s="99"/>
    </row>
    <row r="839" ht="12.75" customHeight="1">
      <c r="A839" s="99"/>
      <c r="B839" s="99"/>
      <c r="C839" s="99"/>
      <c r="D839" s="99"/>
      <c r="E839" s="50"/>
      <c r="F839" s="99"/>
      <c r="G839" s="99"/>
      <c r="H839" s="99"/>
      <c r="I839" s="99"/>
      <c r="J839" s="99"/>
      <c r="K839" s="99"/>
      <c r="L839" s="99"/>
      <c r="M839" s="100"/>
      <c r="N839" s="100"/>
      <c r="O839" s="99"/>
      <c r="P839" s="101"/>
      <c r="Q839" s="99"/>
      <c r="R839" s="100"/>
      <c r="S839" s="99"/>
      <c r="T839" s="99"/>
      <c r="U839" s="99"/>
    </row>
    <row r="840" ht="12.75" customHeight="1">
      <c r="A840" s="99"/>
      <c r="B840" s="99"/>
      <c r="C840" s="99"/>
      <c r="D840" s="99"/>
      <c r="E840" s="50"/>
      <c r="F840" s="99"/>
      <c r="G840" s="99"/>
      <c r="H840" s="99"/>
      <c r="I840" s="99"/>
      <c r="J840" s="99"/>
      <c r="K840" s="99"/>
      <c r="L840" s="99"/>
      <c r="M840" s="100"/>
      <c r="N840" s="100"/>
      <c r="O840" s="99"/>
      <c r="P840" s="101"/>
      <c r="Q840" s="99"/>
      <c r="R840" s="100"/>
      <c r="S840" s="99"/>
      <c r="T840" s="99"/>
      <c r="U840" s="99"/>
    </row>
    <row r="841" ht="12.75" customHeight="1">
      <c r="A841" s="99"/>
      <c r="B841" s="99"/>
      <c r="C841" s="99"/>
      <c r="D841" s="99"/>
      <c r="E841" s="50"/>
      <c r="F841" s="99"/>
      <c r="G841" s="99"/>
      <c r="H841" s="99"/>
      <c r="I841" s="99"/>
      <c r="J841" s="99"/>
      <c r="K841" s="99"/>
      <c r="L841" s="99"/>
      <c r="M841" s="100"/>
      <c r="N841" s="100"/>
      <c r="O841" s="99"/>
      <c r="P841" s="101"/>
      <c r="Q841" s="99"/>
      <c r="R841" s="100"/>
      <c r="S841" s="99"/>
      <c r="T841" s="99"/>
      <c r="U841" s="99"/>
    </row>
    <row r="842" ht="12.75" customHeight="1">
      <c r="A842" s="99"/>
      <c r="B842" s="99"/>
      <c r="C842" s="99"/>
      <c r="D842" s="99"/>
      <c r="E842" s="50"/>
      <c r="F842" s="99"/>
      <c r="G842" s="99"/>
      <c r="H842" s="99"/>
      <c r="I842" s="99"/>
      <c r="J842" s="99"/>
      <c r="K842" s="99"/>
      <c r="L842" s="99"/>
      <c r="M842" s="100"/>
      <c r="N842" s="100"/>
      <c r="O842" s="99"/>
      <c r="P842" s="101"/>
      <c r="Q842" s="99"/>
      <c r="R842" s="100"/>
      <c r="S842" s="99"/>
      <c r="T842" s="99"/>
      <c r="U842" s="99"/>
    </row>
    <row r="843" ht="12.75" customHeight="1">
      <c r="A843" s="99"/>
      <c r="B843" s="99"/>
      <c r="C843" s="99"/>
      <c r="D843" s="99"/>
      <c r="E843" s="50"/>
      <c r="F843" s="99"/>
      <c r="G843" s="99"/>
      <c r="H843" s="99"/>
      <c r="I843" s="99"/>
      <c r="J843" s="99"/>
      <c r="K843" s="99"/>
      <c r="L843" s="99"/>
      <c r="M843" s="100"/>
      <c r="N843" s="100"/>
      <c r="O843" s="99"/>
      <c r="P843" s="101"/>
      <c r="Q843" s="99"/>
      <c r="R843" s="100"/>
      <c r="S843" s="99"/>
      <c r="T843" s="99"/>
      <c r="U843" s="99"/>
    </row>
    <row r="844" ht="12.75" customHeight="1">
      <c r="A844" s="99"/>
      <c r="B844" s="99"/>
      <c r="C844" s="99"/>
      <c r="D844" s="99"/>
      <c r="E844" s="50"/>
      <c r="F844" s="99"/>
      <c r="G844" s="99"/>
      <c r="H844" s="99"/>
      <c r="I844" s="99"/>
      <c r="J844" s="99"/>
      <c r="K844" s="99"/>
      <c r="L844" s="99"/>
      <c r="M844" s="100"/>
      <c r="N844" s="100"/>
      <c r="O844" s="99"/>
      <c r="P844" s="101"/>
      <c r="Q844" s="99"/>
      <c r="R844" s="100"/>
      <c r="S844" s="99"/>
      <c r="T844" s="99"/>
      <c r="U844" s="99"/>
    </row>
    <row r="845" ht="12.75" customHeight="1">
      <c r="A845" s="99"/>
      <c r="B845" s="99"/>
      <c r="C845" s="99"/>
      <c r="D845" s="99"/>
      <c r="E845" s="50"/>
      <c r="F845" s="99"/>
      <c r="G845" s="99"/>
      <c r="H845" s="99"/>
      <c r="I845" s="99"/>
      <c r="J845" s="99"/>
      <c r="K845" s="99"/>
      <c r="L845" s="99"/>
      <c r="M845" s="100"/>
      <c r="N845" s="100"/>
      <c r="O845" s="99"/>
      <c r="P845" s="101"/>
      <c r="Q845" s="99"/>
      <c r="R845" s="100"/>
      <c r="S845" s="99"/>
      <c r="T845" s="99"/>
      <c r="U845" s="99"/>
    </row>
    <row r="846" ht="12.75" customHeight="1">
      <c r="A846" s="99"/>
      <c r="B846" s="99"/>
      <c r="C846" s="99"/>
      <c r="D846" s="99"/>
      <c r="E846" s="50"/>
      <c r="F846" s="99"/>
      <c r="G846" s="99"/>
      <c r="H846" s="99"/>
      <c r="I846" s="99"/>
      <c r="J846" s="99"/>
      <c r="K846" s="99"/>
      <c r="L846" s="99"/>
      <c r="M846" s="100"/>
      <c r="N846" s="100"/>
      <c r="O846" s="99"/>
      <c r="P846" s="101"/>
      <c r="Q846" s="99"/>
      <c r="R846" s="100"/>
      <c r="S846" s="99"/>
      <c r="T846" s="99"/>
      <c r="U846" s="99"/>
    </row>
    <row r="847" ht="12.75" customHeight="1">
      <c r="A847" s="99"/>
      <c r="B847" s="99"/>
      <c r="C847" s="99"/>
      <c r="D847" s="99"/>
      <c r="E847" s="50"/>
      <c r="F847" s="99"/>
      <c r="G847" s="99"/>
      <c r="H847" s="99"/>
      <c r="I847" s="99"/>
      <c r="J847" s="99"/>
      <c r="K847" s="99"/>
      <c r="L847" s="99"/>
      <c r="M847" s="100"/>
      <c r="N847" s="100"/>
      <c r="O847" s="99"/>
      <c r="P847" s="101"/>
      <c r="Q847" s="99"/>
      <c r="R847" s="100"/>
      <c r="S847" s="99"/>
      <c r="T847" s="99"/>
      <c r="U847" s="99"/>
    </row>
    <row r="848" ht="12.75" customHeight="1">
      <c r="A848" s="99"/>
      <c r="B848" s="99"/>
      <c r="C848" s="99"/>
      <c r="D848" s="99"/>
      <c r="E848" s="50"/>
      <c r="F848" s="99"/>
      <c r="G848" s="99"/>
      <c r="H848" s="99"/>
      <c r="I848" s="99"/>
      <c r="J848" s="99"/>
      <c r="K848" s="99"/>
      <c r="L848" s="99"/>
      <c r="M848" s="100"/>
      <c r="N848" s="100"/>
      <c r="O848" s="99"/>
      <c r="P848" s="101"/>
      <c r="Q848" s="99"/>
      <c r="R848" s="100"/>
      <c r="S848" s="99"/>
      <c r="T848" s="99"/>
      <c r="U848" s="99"/>
    </row>
    <row r="849" ht="12.75" customHeight="1">
      <c r="A849" s="99"/>
      <c r="B849" s="99"/>
      <c r="C849" s="99"/>
      <c r="D849" s="99"/>
      <c r="E849" s="50"/>
      <c r="F849" s="99"/>
      <c r="G849" s="99"/>
      <c r="H849" s="99"/>
      <c r="I849" s="99"/>
      <c r="J849" s="99"/>
      <c r="K849" s="99"/>
      <c r="L849" s="99"/>
      <c r="M849" s="100"/>
      <c r="N849" s="100"/>
      <c r="O849" s="99"/>
      <c r="P849" s="101"/>
      <c r="Q849" s="99"/>
      <c r="R849" s="100"/>
      <c r="S849" s="99"/>
      <c r="T849" s="99"/>
      <c r="U849" s="99"/>
    </row>
    <row r="850" ht="12.75" customHeight="1">
      <c r="A850" s="99"/>
      <c r="B850" s="99"/>
      <c r="C850" s="99"/>
      <c r="D850" s="99"/>
      <c r="E850" s="50"/>
      <c r="F850" s="99"/>
      <c r="G850" s="99"/>
      <c r="H850" s="99"/>
      <c r="I850" s="99"/>
      <c r="J850" s="99"/>
      <c r="K850" s="99"/>
      <c r="L850" s="99"/>
      <c r="M850" s="100"/>
      <c r="N850" s="100"/>
      <c r="O850" s="99"/>
      <c r="P850" s="101"/>
      <c r="Q850" s="99"/>
      <c r="R850" s="100"/>
      <c r="S850" s="99"/>
      <c r="T850" s="99"/>
      <c r="U850" s="99"/>
    </row>
    <row r="851" ht="12.75" customHeight="1">
      <c r="A851" s="99"/>
      <c r="B851" s="99"/>
      <c r="C851" s="99"/>
      <c r="D851" s="99"/>
      <c r="E851" s="50"/>
      <c r="F851" s="99"/>
      <c r="G851" s="99"/>
      <c r="H851" s="99"/>
      <c r="I851" s="99"/>
      <c r="J851" s="99"/>
      <c r="K851" s="99"/>
      <c r="L851" s="99"/>
      <c r="M851" s="100"/>
      <c r="N851" s="100"/>
      <c r="O851" s="99"/>
      <c r="P851" s="101"/>
      <c r="Q851" s="99"/>
      <c r="R851" s="100"/>
      <c r="S851" s="99"/>
      <c r="T851" s="99"/>
      <c r="U851" s="99"/>
    </row>
    <row r="852" ht="12.75" customHeight="1">
      <c r="A852" s="99"/>
      <c r="B852" s="99"/>
      <c r="C852" s="99"/>
      <c r="D852" s="99"/>
      <c r="E852" s="50"/>
      <c r="F852" s="99"/>
      <c r="G852" s="99"/>
      <c r="H852" s="99"/>
      <c r="I852" s="99"/>
      <c r="J852" s="99"/>
      <c r="K852" s="99"/>
      <c r="L852" s="99"/>
      <c r="M852" s="100"/>
      <c r="N852" s="100"/>
      <c r="O852" s="99"/>
      <c r="P852" s="101"/>
      <c r="Q852" s="99"/>
      <c r="R852" s="100"/>
      <c r="S852" s="99"/>
      <c r="T852" s="99"/>
      <c r="U852" s="99"/>
    </row>
    <row r="853" ht="12.75" customHeight="1">
      <c r="A853" s="99"/>
      <c r="B853" s="99"/>
      <c r="C853" s="99"/>
      <c r="D853" s="99"/>
      <c r="E853" s="50"/>
      <c r="F853" s="99"/>
      <c r="G853" s="99"/>
      <c r="H853" s="99"/>
      <c r="I853" s="99"/>
      <c r="J853" s="99"/>
      <c r="K853" s="99"/>
      <c r="L853" s="99"/>
      <c r="M853" s="100"/>
      <c r="N853" s="100"/>
      <c r="O853" s="99"/>
      <c r="P853" s="101"/>
      <c r="Q853" s="99"/>
      <c r="R853" s="100"/>
      <c r="S853" s="99"/>
      <c r="T853" s="99"/>
      <c r="U853" s="99"/>
    </row>
    <row r="854" ht="12.75" customHeight="1">
      <c r="A854" s="99"/>
      <c r="B854" s="99"/>
      <c r="C854" s="99"/>
      <c r="D854" s="99"/>
      <c r="E854" s="50"/>
      <c r="F854" s="99"/>
      <c r="G854" s="99"/>
      <c r="H854" s="99"/>
      <c r="I854" s="99"/>
      <c r="J854" s="99"/>
      <c r="K854" s="99"/>
      <c r="L854" s="99"/>
      <c r="M854" s="100"/>
      <c r="N854" s="100"/>
      <c r="O854" s="99"/>
      <c r="P854" s="101"/>
      <c r="Q854" s="99"/>
      <c r="R854" s="100"/>
      <c r="S854" s="99"/>
      <c r="T854" s="99"/>
      <c r="U854" s="99"/>
    </row>
    <row r="855" ht="12.75" customHeight="1">
      <c r="A855" s="99"/>
      <c r="B855" s="99"/>
      <c r="C855" s="99"/>
      <c r="D855" s="99"/>
      <c r="E855" s="50"/>
      <c r="F855" s="99"/>
      <c r="G855" s="99"/>
      <c r="H855" s="99"/>
      <c r="I855" s="99"/>
      <c r="J855" s="99"/>
      <c r="K855" s="99"/>
      <c r="L855" s="99"/>
      <c r="M855" s="100"/>
      <c r="N855" s="100"/>
      <c r="O855" s="99"/>
      <c r="P855" s="101"/>
      <c r="Q855" s="99"/>
      <c r="R855" s="100"/>
      <c r="S855" s="99"/>
      <c r="T855" s="99"/>
      <c r="U855" s="99"/>
    </row>
    <row r="856" ht="12.75" customHeight="1">
      <c r="A856" s="99"/>
      <c r="B856" s="99"/>
      <c r="C856" s="99"/>
      <c r="D856" s="99"/>
      <c r="E856" s="50"/>
      <c r="F856" s="99"/>
      <c r="G856" s="99"/>
      <c r="H856" s="99"/>
      <c r="I856" s="99"/>
      <c r="J856" s="99"/>
      <c r="K856" s="99"/>
      <c r="L856" s="99"/>
      <c r="M856" s="100"/>
      <c r="N856" s="100"/>
      <c r="O856" s="99"/>
      <c r="P856" s="101"/>
      <c r="Q856" s="99"/>
      <c r="R856" s="100"/>
      <c r="S856" s="99"/>
      <c r="T856" s="99"/>
      <c r="U856" s="99"/>
    </row>
    <row r="857" ht="12.75" customHeight="1">
      <c r="A857" s="99"/>
      <c r="B857" s="99"/>
      <c r="C857" s="99"/>
      <c r="D857" s="99"/>
      <c r="E857" s="50"/>
      <c r="F857" s="99"/>
      <c r="G857" s="99"/>
      <c r="H857" s="99"/>
      <c r="I857" s="99"/>
      <c r="J857" s="99"/>
      <c r="K857" s="99"/>
      <c r="L857" s="99"/>
      <c r="M857" s="100"/>
      <c r="N857" s="100"/>
      <c r="O857" s="99"/>
      <c r="P857" s="101"/>
      <c r="Q857" s="99"/>
      <c r="R857" s="100"/>
      <c r="S857" s="99"/>
      <c r="T857" s="99"/>
      <c r="U857" s="99"/>
    </row>
    <row r="858" ht="12.75" customHeight="1">
      <c r="A858" s="99"/>
      <c r="B858" s="99"/>
      <c r="C858" s="99"/>
      <c r="D858" s="99"/>
      <c r="E858" s="50"/>
      <c r="F858" s="99"/>
      <c r="G858" s="99"/>
      <c r="H858" s="99"/>
      <c r="I858" s="99"/>
      <c r="J858" s="99"/>
      <c r="K858" s="99"/>
      <c r="L858" s="99"/>
      <c r="M858" s="100"/>
      <c r="N858" s="100"/>
      <c r="O858" s="99"/>
      <c r="P858" s="101"/>
      <c r="Q858" s="99"/>
      <c r="R858" s="100"/>
      <c r="S858" s="99"/>
      <c r="T858" s="99"/>
      <c r="U858" s="99"/>
    </row>
    <row r="859" ht="12.75" customHeight="1">
      <c r="A859" s="99"/>
      <c r="B859" s="99"/>
      <c r="C859" s="99"/>
      <c r="D859" s="99"/>
      <c r="E859" s="50"/>
      <c r="F859" s="99"/>
      <c r="G859" s="99"/>
      <c r="H859" s="99"/>
      <c r="I859" s="99"/>
      <c r="J859" s="99"/>
      <c r="K859" s="99"/>
      <c r="L859" s="99"/>
      <c r="M859" s="100"/>
      <c r="N859" s="100"/>
      <c r="O859" s="99"/>
      <c r="P859" s="101"/>
      <c r="Q859" s="99"/>
      <c r="R859" s="100"/>
      <c r="S859" s="99"/>
      <c r="T859" s="99"/>
      <c r="U859" s="99"/>
    </row>
    <row r="860" ht="12.75" customHeight="1">
      <c r="A860" s="99"/>
      <c r="B860" s="99"/>
      <c r="C860" s="99"/>
      <c r="D860" s="99"/>
      <c r="E860" s="50"/>
      <c r="F860" s="99"/>
      <c r="G860" s="99"/>
      <c r="H860" s="99"/>
      <c r="I860" s="99"/>
      <c r="J860" s="99"/>
      <c r="K860" s="99"/>
      <c r="L860" s="99"/>
      <c r="M860" s="100"/>
      <c r="N860" s="100"/>
      <c r="O860" s="99"/>
      <c r="P860" s="101"/>
      <c r="Q860" s="99"/>
      <c r="R860" s="100"/>
      <c r="S860" s="99"/>
      <c r="T860" s="99"/>
      <c r="U860" s="99"/>
    </row>
    <row r="861" ht="12.75" customHeight="1">
      <c r="A861" s="99"/>
      <c r="B861" s="99"/>
      <c r="C861" s="99"/>
      <c r="D861" s="99"/>
      <c r="E861" s="50"/>
      <c r="F861" s="99"/>
      <c r="G861" s="99"/>
      <c r="H861" s="99"/>
      <c r="I861" s="99"/>
      <c r="J861" s="99"/>
      <c r="K861" s="99"/>
      <c r="L861" s="99"/>
      <c r="M861" s="100"/>
      <c r="N861" s="100"/>
      <c r="O861" s="99"/>
      <c r="P861" s="101"/>
      <c r="Q861" s="99"/>
      <c r="R861" s="100"/>
      <c r="S861" s="99"/>
      <c r="T861" s="99"/>
      <c r="U861" s="99"/>
    </row>
    <row r="862" ht="12.75" customHeight="1">
      <c r="A862" s="99"/>
      <c r="B862" s="99"/>
      <c r="C862" s="99"/>
      <c r="D862" s="99"/>
      <c r="E862" s="50"/>
      <c r="F862" s="99"/>
      <c r="G862" s="99"/>
      <c r="H862" s="99"/>
      <c r="I862" s="99"/>
      <c r="J862" s="99"/>
      <c r="K862" s="99"/>
      <c r="L862" s="99"/>
      <c r="M862" s="100"/>
      <c r="N862" s="100"/>
      <c r="O862" s="99"/>
      <c r="P862" s="101"/>
      <c r="Q862" s="99"/>
      <c r="R862" s="100"/>
      <c r="S862" s="99"/>
      <c r="T862" s="99"/>
      <c r="U862" s="99"/>
    </row>
    <row r="863" ht="12.75" customHeight="1">
      <c r="A863" s="99"/>
      <c r="B863" s="99"/>
      <c r="C863" s="99"/>
      <c r="D863" s="99"/>
      <c r="E863" s="50"/>
      <c r="F863" s="99"/>
      <c r="G863" s="99"/>
      <c r="H863" s="99"/>
      <c r="I863" s="99"/>
      <c r="J863" s="99"/>
      <c r="K863" s="99"/>
      <c r="L863" s="99"/>
      <c r="M863" s="100"/>
      <c r="N863" s="100"/>
      <c r="O863" s="99"/>
      <c r="P863" s="101"/>
      <c r="Q863" s="99"/>
      <c r="R863" s="100"/>
      <c r="S863" s="99"/>
      <c r="T863" s="99"/>
      <c r="U863" s="99"/>
    </row>
    <row r="864" ht="12.75" customHeight="1">
      <c r="A864" s="99"/>
      <c r="B864" s="99"/>
      <c r="C864" s="99"/>
      <c r="D864" s="99"/>
      <c r="E864" s="50"/>
      <c r="F864" s="99"/>
      <c r="G864" s="99"/>
      <c r="H864" s="99"/>
      <c r="I864" s="99"/>
      <c r="J864" s="99"/>
      <c r="K864" s="99"/>
      <c r="L864" s="99"/>
      <c r="M864" s="100"/>
      <c r="N864" s="100"/>
      <c r="O864" s="99"/>
      <c r="P864" s="101"/>
      <c r="Q864" s="99"/>
      <c r="R864" s="100"/>
      <c r="S864" s="99"/>
      <c r="T864" s="99"/>
      <c r="U864" s="99"/>
    </row>
    <row r="865" ht="12.75" customHeight="1">
      <c r="A865" s="99"/>
      <c r="B865" s="99"/>
      <c r="C865" s="99"/>
      <c r="D865" s="99"/>
      <c r="E865" s="50"/>
      <c r="F865" s="99"/>
      <c r="G865" s="99"/>
      <c r="H865" s="99"/>
      <c r="I865" s="99"/>
      <c r="J865" s="99"/>
      <c r="K865" s="99"/>
      <c r="L865" s="99"/>
      <c r="M865" s="100"/>
      <c r="N865" s="100"/>
      <c r="O865" s="99"/>
      <c r="P865" s="101"/>
      <c r="Q865" s="99"/>
      <c r="R865" s="100"/>
      <c r="S865" s="99"/>
      <c r="T865" s="99"/>
      <c r="U865" s="99"/>
    </row>
    <row r="866" ht="12.75" customHeight="1">
      <c r="A866" s="99"/>
      <c r="B866" s="99"/>
      <c r="C866" s="99"/>
      <c r="D866" s="99"/>
      <c r="E866" s="50"/>
      <c r="F866" s="99"/>
      <c r="G866" s="99"/>
      <c r="H866" s="99"/>
      <c r="I866" s="99"/>
      <c r="J866" s="99"/>
      <c r="K866" s="99"/>
      <c r="L866" s="99"/>
      <c r="M866" s="100"/>
      <c r="N866" s="100"/>
      <c r="O866" s="99"/>
      <c r="P866" s="101"/>
      <c r="Q866" s="99"/>
      <c r="R866" s="100"/>
      <c r="S866" s="99"/>
      <c r="T866" s="99"/>
      <c r="U866" s="99"/>
    </row>
    <row r="867" ht="12.75" customHeight="1">
      <c r="A867" s="99"/>
      <c r="B867" s="99"/>
      <c r="C867" s="99"/>
      <c r="D867" s="99"/>
      <c r="E867" s="50"/>
      <c r="F867" s="99"/>
      <c r="G867" s="99"/>
      <c r="H867" s="99"/>
      <c r="I867" s="99"/>
      <c r="J867" s="99"/>
      <c r="K867" s="99"/>
      <c r="L867" s="99"/>
      <c r="M867" s="100"/>
      <c r="N867" s="100"/>
      <c r="O867" s="99"/>
      <c r="P867" s="101"/>
      <c r="Q867" s="99"/>
      <c r="R867" s="100"/>
      <c r="S867" s="99"/>
      <c r="T867" s="99"/>
      <c r="U867" s="99"/>
    </row>
    <row r="868" ht="12.75" customHeight="1">
      <c r="A868" s="99"/>
      <c r="B868" s="99"/>
      <c r="C868" s="99"/>
      <c r="D868" s="99"/>
      <c r="E868" s="50"/>
      <c r="F868" s="99"/>
      <c r="G868" s="99"/>
      <c r="H868" s="99"/>
      <c r="I868" s="99"/>
      <c r="J868" s="99"/>
      <c r="K868" s="99"/>
      <c r="L868" s="99"/>
      <c r="M868" s="100"/>
      <c r="N868" s="100"/>
      <c r="O868" s="99"/>
      <c r="P868" s="101"/>
      <c r="Q868" s="99"/>
      <c r="R868" s="100"/>
      <c r="S868" s="99"/>
      <c r="T868" s="99"/>
      <c r="U868" s="99"/>
    </row>
    <row r="869" ht="12.75" customHeight="1">
      <c r="A869" s="99"/>
      <c r="B869" s="99"/>
      <c r="C869" s="99"/>
      <c r="D869" s="99"/>
      <c r="E869" s="50"/>
      <c r="F869" s="99"/>
      <c r="G869" s="99"/>
      <c r="H869" s="99"/>
      <c r="I869" s="99"/>
      <c r="J869" s="99"/>
      <c r="K869" s="99"/>
      <c r="L869" s="99"/>
      <c r="M869" s="100"/>
      <c r="N869" s="100"/>
      <c r="O869" s="99"/>
      <c r="P869" s="101"/>
      <c r="Q869" s="99"/>
      <c r="R869" s="100"/>
      <c r="S869" s="99"/>
      <c r="T869" s="99"/>
      <c r="U869" s="99"/>
    </row>
    <row r="870" ht="12.75" customHeight="1">
      <c r="A870" s="99"/>
      <c r="B870" s="99"/>
      <c r="C870" s="99"/>
      <c r="D870" s="99"/>
      <c r="E870" s="50"/>
      <c r="F870" s="99"/>
      <c r="G870" s="99"/>
      <c r="H870" s="99"/>
      <c r="I870" s="99"/>
      <c r="J870" s="99"/>
      <c r="K870" s="99"/>
      <c r="L870" s="99"/>
      <c r="M870" s="100"/>
      <c r="N870" s="100"/>
      <c r="O870" s="99"/>
      <c r="P870" s="101"/>
      <c r="Q870" s="99"/>
      <c r="R870" s="100"/>
      <c r="S870" s="99"/>
      <c r="T870" s="99"/>
      <c r="U870" s="99"/>
    </row>
    <row r="871" ht="12.75" customHeight="1">
      <c r="A871" s="99"/>
      <c r="B871" s="99"/>
      <c r="C871" s="99"/>
      <c r="D871" s="99"/>
      <c r="E871" s="50"/>
      <c r="F871" s="99"/>
      <c r="G871" s="99"/>
      <c r="H871" s="99"/>
      <c r="I871" s="99"/>
      <c r="J871" s="99"/>
      <c r="K871" s="99"/>
      <c r="L871" s="99"/>
      <c r="M871" s="100"/>
      <c r="N871" s="100"/>
      <c r="O871" s="99"/>
      <c r="P871" s="101"/>
      <c r="Q871" s="99"/>
      <c r="R871" s="100"/>
      <c r="S871" s="99"/>
      <c r="T871" s="99"/>
      <c r="U871" s="99"/>
    </row>
    <row r="872" ht="12.75" customHeight="1">
      <c r="A872" s="99"/>
      <c r="B872" s="99"/>
      <c r="C872" s="99"/>
      <c r="D872" s="99"/>
      <c r="E872" s="50"/>
      <c r="F872" s="99"/>
      <c r="G872" s="99"/>
      <c r="H872" s="99"/>
      <c r="I872" s="99"/>
      <c r="J872" s="99"/>
      <c r="K872" s="99"/>
      <c r="L872" s="99"/>
      <c r="M872" s="100"/>
      <c r="N872" s="100"/>
      <c r="O872" s="99"/>
      <c r="P872" s="101"/>
      <c r="Q872" s="99"/>
      <c r="R872" s="100"/>
      <c r="S872" s="99"/>
      <c r="T872" s="99"/>
      <c r="U872" s="99"/>
    </row>
    <row r="873" ht="12.75" customHeight="1">
      <c r="A873" s="99"/>
      <c r="B873" s="99"/>
      <c r="C873" s="99"/>
      <c r="D873" s="99"/>
      <c r="E873" s="50"/>
      <c r="F873" s="99"/>
      <c r="G873" s="99"/>
      <c r="H873" s="99"/>
      <c r="I873" s="99"/>
      <c r="J873" s="99"/>
      <c r="K873" s="99"/>
      <c r="L873" s="99"/>
      <c r="M873" s="100"/>
      <c r="N873" s="100"/>
      <c r="O873" s="99"/>
      <c r="P873" s="101"/>
      <c r="Q873" s="99"/>
      <c r="R873" s="100"/>
      <c r="S873" s="99"/>
      <c r="T873" s="99"/>
      <c r="U873" s="99"/>
    </row>
    <row r="874" ht="12.75" customHeight="1">
      <c r="A874" s="99"/>
      <c r="B874" s="99"/>
      <c r="C874" s="99"/>
      <c r="D874" s="99"/>
      <c r="E874" s="50"/>
      <c r="F874" s="99"/>
      <c r="G874" s="99"/>
      <c r="H874" s="99"/>
      <c r="I874" s="99"/>
      <c r="J874" s="99"/>
      <c r="K874" s="99"/>
      <c r="L874" s="99"/>
      <c r="M874" s="100"/>
      <c r="N874" s="100"/>
      <c r="O874" s="99"/>
      <c r="P874" s="101"/>
      <c r="Q874" s="99"/>
      <c r="R874" s="100"/>
      <c r="S874" s="99"/>
      <c r="T874" s="99"/>
      <c r="U874" s="99"/>
    </row>
    <row r="875" ht="12.75" customHeight="1">
      <c r="A875" s="99"/>
      <c r="B875" s="99"/>
      <c r="C875" s="99"/>
      <c r="D875" s="99"/>
      <c r="E875" s="50"/>
      <c r="F875" s="99"/>
      <c r="G875" s="99"/>
      <c r="H875" s="99"/>
      <c r="I875" s="99"/>
      <c r="J875" s="99"/>
      <c r="K875" s="99"/>
      <c r="L875" s="99"/>
      <c r="M875" s="100"/>
      <c r="N875" s="100"/>
      <c r="O875" s="99"/>
      <c r="P875" s="101"/>
      <c r="Q875" s="99"/>
      <c r="R875" s="100"/>
      <c r="S875" s="99"/>
      <c r="T875" s="99"/>
      <c r="U875" s="99"/>
    </row>
    <row r="876" ht="12.75" customHeight="1">
      <c r="A876" s="99"/>
      <c r="B876" s="99"/>
      <c r="C876" s="99"/>
      <c r="D876" s="99"/>
      <c r="E876" s="50"/>
      <c r="F876" s="99"/>
      <c r="G876" s="99"/>
      <c r="H876" s="99"/>
      <c r="I876" s="99"/>
      <c r="J876" s="99"/>
      <c r="K876" s="99"/>
      <c r="L876" s="99"/>
      <c r="M876" s="100"/>
      <c r="N876" s="100"/>
      <c r="O876" s="99"/>
      <c r="P876" s="101"/>
      <c r="Q876" s="99"/>
      <c r="R876" s="100"/>
      <c r="S876" s="99"/>
      <c r="T876" s="99"/>
      <c r="U876" s="99"/>
    </row>
    <row r="877" ht="12.75" customHeight="1">
      <c r="A877" s="99"/>
      <c r="B877" s="99"/>
      <c r="C877" s="99"/>
      <c r="D877" s="99"/>
      <c r="E877" s="50"/>
      <c r="F877" s="99"/>
      <c r="G877" s="99"/>
      <c r="H877" s="99"/>
      <c r="I877" s="99"/>
      <c r="J877" s="99"/>
      <c r="K877" s="99"/>
      <c r="L877" s="99"/>
      <c r="M877" s="100"/>
      <c r="N877" s="100"/>
      <c r="O877" s="99"/>
      <c r="P877" s="101"/>
      <c r="Q877" s="99"/>
      <c r="R877" s="100"/>
      <c r="S877" s="99"/>
      <c r="T877" s="99"/>
      <c r="U877" s="99"/>
    </row>
    <row r="878" ht="12.75" customHeight="1">
      <c r="A878" s="99"/>
      <c r="B878" s="99"/>
      <c r="C878" s="99"/>
      <c r="D878" s="99"/>
      <c r="E878" s="50"/>
      <c r="F878" s="99"/>
      <c r="G878" s="99"/>
      <c r="H878" s="99"/>
      <c r="I878" s="99"/>
      <c r="J878" s="99"/>
      <c r="K878" s="99"/>
      <c r="L878" s="99"/>
      <c r="M878" s="100"/>
      <c r="N878" s="100"/>
      <c r="O878" s="99"/>
      <c r="P878" s="101"/>
      <c r="Q878" s="99"/>
      <c r="R878" s="100"/>
      <c r="S878" s="99"/>
      <c r="T878" s="99"/>
      <c r="U878" s="99"/>
    </row>
    <row r="879" ht="12.75" customHeight="1">
      <c r="A879" s="99"/>
      <c r="B879" s="99"/>
      <c r="C879" s="99"/>
      <c r="D879" s="99"/>
      <c r="E879" s="50"/>
      <c r="F879" s="99"/>
      <c r="G879" s="99"/>
      <c r="H879" s="99"/>
      <c r="I879" s="99"/>
      <c r="J879" s="99"/>
      <c r="K879" s="99"/>
      <c r="L879" s="99"/>
      <c r="M879" s="100"/>
      <c r="N879" s="100"/>
      <c r="O879" s="99"/>
      <c r="P879" s="101"/>
      <c r="Q879" s="99"/>
      <c r="R879" s="100"/>
      <c r="S879" s="99"/>
      <c r="T879" s="99"/>
      <c r="U879" s="99"/>
    </row>
    <row r="880" ht="12.75" customHeight="1">
      <c r="A880" s="99"/>
      <c r="B880" s="99"/>
      <c r="C880" s="99"/>
      <c r="D880" s="99"/>
      <c r="E880" s="50"/>
      <c r="F880" s="99"/>
      <c r="G880" s="99"/>
      <c r="H880" s="99"/>
      <c r="I880" s="99"/>
      <c r="J880" s="99"/>
      <c r="K880" s="99"/>
      <c r="L880" s="99"/>
      <c r="M880" s="100"/>
      <c r="N880" s="100"/>
      <c r="O880" s="99"/>
      <c r="P880" s="101"/>
      <c r="Q880" s="99"/>
      <c r="R880" s="100"/>
      <c r="S880" s="99"/>
      <c r="T880" s="99"/>
      <c r="U880" s="99"/>
    </row>
    <row r="881" ht="12.75" customHeight="1">
      <c r="A881" s="99"/>
      <c r="B881" s="99"/>
      <c r="C881" s="99"/>
      <c r="D881" s="99"/>
      <c r="E881" s="50"/>
      <c r="F881" s="99"/>
      <c r="G881" s="99"/>
      <c r="H881" s="99"/>
      <c r="I881" s="99"/>
      <c r="J881" s="99"/>
      <c r="K881" s="99"/>
      <c r="L881" s="99"/>
      <c r="M881" s="100"/>
      <c r="N881" s="100"/>
      <c r="O881" s="99"/>
      <c r="P881" s="101"/>
      <c r="Q881" s="99"/>
      <c r="R881" s="100"/>
      <c r="S881" s="99"/>
      <c r="T881" s="99"/>
      <c r="U881" s="99"/>
    </row>
    <row r="882" ht="12.75" customHeight="1">
      <c r="A882" s="99"/>
      <c r="B882" s="99"/>
      <c r="C882" s="99"/>
      <c r="D882" s="99"/>
      <c r="E882" s="50"/>
      <c r="F882" s="99"/>
      <c r="G882" s="99"/>
      <c r="H882" s="99"/>
      <c r="I882" s="99"/>
      <c r="J882" s="99"/>
      <c r="K882" s="99"/>
      <c r="L882" s="99"/>
      <c r="M882" s="100"/>
      <c r="N882" s="100"/>
      <c r="O882" s="99"/>
      <c r="P882" s="101"/>
      <c r="Q882" s="99"/>
      <c r="R882" s="100"/>
      <c r="S882" s="99"/>
      <c r="T882" s="99"/>
      <c r="U882" s="99"/>
    </row>
    <row r="883" ht="12.75" customHeight="1">
      <c r="A883" s="99"/>
      <c r="B883" s="99"/>
      <c r="C883" s="99"/>
      <c r="D883" s="99"/>
      <c r="E883" s="50"/>
      <c r="F883" s="99"/>
      <c r="G883" s="99"/>
      <c r="H883" s="99"/>
      <c r="I883" s="99"/>
      <c r="J883" s="99"/>
      <c r="K883" s="99"/>
      <c r="L883" s="99"/>
      <c r="M883" s="100"/>
      <c r="N883" s="100"/>
      <c r="O883" s="99"/>
      <c r="P883" s="101"/>
      <c r="Q883" s="99"/>
      <c r="R883" s="100"/>
      <c r="S883" s="99"/>
      <c r="T883" s="99"/>
      <c r="U883" s="99"/>
    </row>
    <row r="884" ht="12.75" customHeight="1">
      <c r="A884" s="99"/>
      <c r="B884" s="99"/>
      <c r="C884" s="99"/>
      <c r="D884" s="99"/>
      <c r="E884" s="50"/>
      <c r="F884" s="99"/>
      <c r="G884" s="99"/>
      <c r="H884" s="99"/>
      <c r="I884" s="99"/>
      <c r="J884" s="99"/>
      <c r="K884" s="99"/>
      <c r="L884" s="99"/>
      <c r="M884" s="100"/>
      <c r="N884" s="100"/>
      <c r="O884" s="99"/>
      <c r="P884" s="101"/>
      <c r="Q884" s="99"/>
      <c r="R884" s="100"/>
      <c r="S884" s="99"/>
      <c r="T884" s="99"/>
      <c r="U884" s="99"/>
    </row>
    <row r="885" ht="12.75" customHeight="1">
      <c r="A885" s="99"/>
      <c r="B885" s="99"/>
      <c r="C885" s="99"/>
      <c r="D885" s="99"/>
      <c r="E885" s="50"/>
      <c r="F885" s="99"/>
      <c r="G885" s="99"/>
      <c r="H885" s="99"/>
      <c r="I885" s="99"/>
      <c r="J885" s="99"/>
      <c r="K885" s="99"/>
      <c r="L885" s="99"/>
      <c r="M885" s="100"/>
      <c r="N885" s="100"/>
      <c r="O885" s="99"/>
      <c r="P885" s="101"/>
      <c r="Q885" s="99"/>
      <c r="R885" s="100"/>
      <c r="S885" s="99"/>
      <c r="T885" s="99"/>
      <c r="U885" s="99"/>
    </row>
    <row r="886" ht="12.75" customHeight="1">
      <c r="A886" s="99"/>
      <c r="B886" s="99"/>
      <c r="C886" s="99"/>
      <c r="D886" s="99"/>
      <c r="E886" s="50"/>
      <c r="F886" s="99"/>
      <c r="G886" s="99"/>
      <c r="H886" s="99"/>
      <c r="I886" s="99"/>
      <c r="J886" s="99"/>
      <c r="K886" s="99"/>
      <c r="L886" s="99"/>
      <c r="M886" s="100"/>
      <c r="N886" s="100"/>
      <c r="O886" s="99"/>
      <c r="P886" s="101"/>
      <c r="Q886" s="99"/>
      <c r="R886" s="100"/>
      <c r="S886" s="99"/>
      <c r="T886" s="99"/>
      <c r="U886" s="99"/>
    </row>
    <row r="887" ht="12.75" customHeight="1">
      <c r="A887" s="99"/>
      <c r="B887" s="99"/>
      <c r="C887" s="99"/>
      <c r="D887" s="99"/>
      <c r="E887" s="50"/>
      <c r="F887" s="99"/>
      <c r="G887" s="99"/>
      <c r="H887" s="99"/>
      <c r="I887" s="99"/>
      <c r="J887" s="99"/>
      <c r="K887" s="99"/>
      <c r="L887" s="99"/>
      <c r="M887" s="100"/>
      <c r="N887" s="100"/>
      <c r="O887" s="99"/>
      <c r="P887" s="101"/>
      <c r="Q887" s="99"/>
      <c r="R887" s="100"/>
      <c r="S887" s="99"/>
      <c r="T887" s="99"/>
      <c r="U887" s="99"/>
    </row>
    <row r="888" ht="12.75" customHeight="1">
      <c r="A888" s="99"/>
      <c r="B888" s="99"/>
      <c r="C888" s="99"/>
      <c r="D888" s="99"/>
      <c r="E888" s="50"/>
      <c r="F888" s="99"/>
      <c r="G888" s="99"/>
      <c r="H888" s="99"/>
      <c r="I888" s="99"/>
      <c r="J888" s="99"/>
      <c r="K888" s="99"/>
      <c r="L888" s="99"/>
      <c r="M888" s="100"/>
      <c r="N888" s="100"/>
      <c r="O888" s="99"/>
      <c r="P888" s="101"/>
      <c r="Q888" s="99"/>
      <c r="R888" s="100"/>
      <c r="S888" s="99"/>
      <c r="T888" s="99"/>
      <c r="U888" s="99"/>
    </row>
    <row r="889" ht="12.75" customHeight="1">
      <c r="A889" s="99"/>
      <c r="B889" s="99"/>
      <c r="C889" s="99"/>
      <c r="D889" s="99"/>
      <c r="E889" s="50"/>
      <c r="F889" s="99"/>
      <c r="G889" s="99"/>
      <c r="H889" s="99"/>
      <c r="I889" s="99"/>
      <c r="J889" s="99"/>
      <c r="K889" s="99"/>
      <c r="L889" s="99"/>
      <c r="M889" s="100"/>
      <c r="N889" s="100"/>
      <c r="O889" s="99"/>
      <c r="P889" s="101"/>
      <c r="Q889" s="99"/>
      <c r="R889" s="100"/>
      <c r="S889" s="99"/>
      <c r="T889" s="99"/>
      <c r="U889" s="99"/>
    </row>
    <row r="890" ht="12.75" customHeight="1">
      <c r="A890" s="99"/>
      <c r="B890" s="99"/>
      <c r="C890" s="99"/>
      <c r="D890" s="99"/>
      <c r="E890" s="50"/>
      <c r="F890" s="99"/>
      <c r="G890" s="99"/>
      <c r="H890" s="99"/>
      <c r="I890" s="99"/>
      <c r="J890" s="99"/>
      <c r="K890" s="99"/>
      <c r="L890" s="99"/>
      <c r="M890" s="100"/>
      <c r="N890" s="100"/>
      <c r="O890" s="99"/>
      <c r="P890" s="101"/>
      <c r="Q890" s="99"/>
      <c r="R890" s="100"/>
      <c r="S890" s="99"/>
      <c r="T890" s="99"/>
      <c r="U890" s="99"/>
    </row>
    <row r="891" ht="12.75" customHeight="1">
      <c r="A891" s="99"/>
      <c r="B891" s="99"/>
      <c r="C891" s="99"/>
      <c r="D891" s="99"/>
      <c r="E891" s="50"/>
      <c r="F891" s="99"/>
      <c r="G891" s="99"/>
      <c r="H891" s="99"/>
      <c r="I891" s="99"/>
      <c r="J891" s="99"/>
      <c r="K891" s="99"/>
      <c r="L891" s="99"/>
      <c r="M891" s="100"/>
      <c r="N891" s="100"/>
      <c r="O891" s="99"/>
      <c r="P891" s="101"/>
      <c r="Q891" s="99"/>
      <c r="R891" s="100"/>
      <c r="S891" s="99"/>
      <c r="T891" s="99"/>
      <c r="U891" s="99"/>
    </row>
    <row r="892" ht="12.75" customHeight="1">
      <c r="A892" s="99"/>
      <c r="B892" s="99"/>
      <c r="C892" s="99"/>
      <c r="D892" s="99"/>
      <c r="E892" s="50"/>
      <c r="F892" s="99"/>
      <c r="G892" s="99"/>
      <c r="H892" s="99"/>
      <c r="I892" s="99"/>
      <c r="J892" s="99"/>
      <c r="K892" s="99"/>
      <c r="L892" s="99"/>
      <c r="M892" s="100"/>
      <c r="N892" s="100"/>
      <c r="O892" s="99"/>
      <c r="P892" s="101"/>
      <c r="Q892" s="99"/>
      <c r="R892" s="100"/>
      <c r="S892" s="99"/>
      <c r="T892" s="99"/>
      <c r="U892" s="99"/>
    </row>
    <row r="893" ht="12.75" customHeight="1">
      <c r="A893" s="99"/>
      <c r="B893" s="99"/>
      <c r="C893" s="99"/>
      <c r="D893" s="99"/>
      <c r="E893" s="50"/>
      <c r="F893" s="99"/>
      <c r="G893" s="99"/>
      <c r="H893" s="99"/>
      <c r="I893" s="99"/>
      <c r="J893" s="99"/>
      <c r="K893" s="99"/>
      <c r="L893" s="99"/>
      <c r="M893" s="100"/>
      <c r="N893" s="100"/>
      <c r="O893" s="99"/>
      <c r="P893" s="101"/>
      <c r="Q893" s="99"/>
      <c r="R893" s="100"/>
      <c r="S893" s="99"/>
      <c r="T893" s="99"/>
      <c r="U893" s="99"/>
    </row>
    <row r="894" ht="12.75" customHeight="1">
      <c r="A894" s="99"/>
      <c r="B894" s="99"/>
      <c r="C894" s="99"/>
      <c r="D894" s="99"/>
      <c r="E894" s="50"/>
      <c r="F894" s="99"/>
      <c r="G894" s="99"/>
      <c r="H894" s="99"/>
      <c r="I894" s="99"/>
      <c r="J894" s="99"/>
      <c r="K894" s="99"/>
      <c r="L894" s="99"/>
      <c r="M894" s="100"/>
      <c r="N894" s="100"/>
      <c r="O894" s="99"/>
      <c r="P894" s="101"/>
      <c r="Q894" s="99"/>
      <c r="R894" s="100"/>
      <c r="S894" s="99"/>
      <c r="T894" s="99"/>
      <c r="U894" s="99"/>
    </row>
    <row r="895" ht="12.75" customHeight="1">
      <c r="A895" s="99"/>
      <c r="B895" s="99"/>
      <c r="C895" s="99"/>
      <c r="D895" s="99"/>
      <c r="E895" s="50"/>
      <c r="F895" s="99"/>
      <c r="G895" s="99"/>
      <c r="H895" s="99"/>
      <c r="I895" s="99"/>
      <c r="J895" s="99"/>
      <c r="K895" s="99"/>
      <c r="L895" s="99"/>
      <c r="M895" s="100"/>
      <c r="N895" s="100"/>
      <c r="O895" s="99"/>
      <c r="P895" s="101"/>
      <c r="Q895" s="99"/>
      <c r="R895" s="100"/>
      <c r="S895" s="99"/>
      <c r="T895" s="99"/>
      <c r="U895" s="99"/>
    </row>
    <row r="896" ht="12.75" customHeight="1">
      <c r="A896" s="99"/>
      <c r="B896" s="99"/>
      <c r="C896" s="99"/>
      <c r="D896" s="99"/>
      <c r="E896" s="50"/>
      <c r="F896" s="99"/>
      <c r="G896" s="99"/>
      <c r="H896" s="99"/>
      <c r="I896" s="99"/>
      <c r="J896" s="99"/>
      <c r="K896" s="99"/>
      <c r="L896" s="99"/>
      <c r="M896" s="100"/>
      <c r="N896" s="100"/>
      <c r="O896" s="99"/>
      <c r="P896" s="101"/>
      <c r="Q896" s="99"/>
      <c r="R896" s="100"/>
      <c r="S896" s="99"/>
      <c r="T896" s="99"/>
      <c r="U896" s="99"/>
    </row>
    <row r="897" ht="12.75" customHeight="1">
      <c r="A897" s="99"/>
      <c r="B897" s="99"/>
      <c r="C897" s="99"/>
      <c r="D897" s="99"/>
      <c r="E897" s="50"/>
      <c r="F897" s="99"/>
      <c r="G897" s="99"/>
      <c r="H897" s="99"/>
      <c r="I897" s="99"/>
      <c r="J897" s="99"/>
      <c r="K897" s="99"/>
      <c r="L897" s="99"/>
      <c r="M897" s="100"/>
      <c r="N897" s="100"/>
      <c r="O897" s="99"/>
      <c r="P897" s="101"/>
      <c r="Q897" s="99"/>
      <c r="R897" s="100"/>
      <c r="S897" s="99"/>
      <c r="T897" s="99"/>
      <c r="U897" s="99"/>
    </row>
    <row r="898" ht="12.75" customHeight="1">
      <c r="A898" s="99"/>
      <c r="B898" s="99"/>
      <c r="C898" s="99"/>
      <c r="D898" s="99"/>
      <c r="E898" s="50"/>
      <c r="F898" s="99"/>
      <c r="G898" s="99"/>
      <c r="H898" s="99"/>
      <c r="I898" s="99"/>
      <c r="J898" s="99"/>
      <c r="K898" s="99"/>
      <c r="L898" s="99"/>
      <c r="M898" s="100"/>
      <c r="N898" s="100"/>
      <c r="O898" s="99"/>
      <c r="P898" s="101"/>
      <c r="Q898" s="99"/>
      <c r="R898" s="100"/>
      <c r="S898" s="99"/>
      <c r="T898" s="99"/>
      <c r="U898" s="99"/>
    </row>
    <row r="899" ht="12.75" customHeight="1">
      <c r="A899" s="99"/>
      <c r="B899" s="99"/>
      <c r="C899" s="99"/>
      <c r="D899" s="99"/>
      <c r="E899" s="50"/>
      <c r="F899" s="99"/>
      <c r="G899" s="99"/>
      <c r="H899" s="99"/>
      <c r="I899" s="99"/>
      <c r="J899" s="99"/>
      <c r="K899" s="99"/>
      <c r="L899" s="99"/>
      <c r="M899" s="100"/>
      <c r="N899" s="100"/>
      <c r="O899" s="99"/>
      <c r="P899" s="101"/>
      <c r="Q899" s="99"/>
      <c r="R899" s="100"/>
      <c r="S899" s="99"/>
      <c r="T899" s="99"/>
      <c r="U899" s="99"/>
    </row>
    <row r="900" ht="12.75" customHeight="1">
      <c r="A900" s="99"/>
      <c r="B900" s="99"/>
      <c r="C900" s="99"/>
      <c r="D900" s="99"/>
      <c r="E900" s="50"/>
      <c r="F900" s="99"/>
      <c r="G900" s="99"/>
      <c r="H900" s="99"/>
      <c r="I900" s="99"/>
      <c r="J900" s="99"/>
      <c r="K900" s="99"/>
      <c r="L900" s="99"/>
      <c r="M900" s="100"/>
      <c r="N900" s="100"/>
      <c r="O900" s="99"/>
      <c r="P900" s="101"/>
      <c r="Q900" s="99"/>
      <c r="R900" s="100"/>
      <c r="S900" s="99"/>
      <c r="T900" s="99"/>
      <c r="U900" s="99"/>
    </row>
    <row r="901" ht="12.75" customHeight="1">
      <c r="A901" s="99"/>
      <c r="B901" s="99"/>
      <c r="C901" s="99"/>
      <c r="D901" s="99"/>
      <c r="E901" s="50"/>
      <c r="F901" s="99"/>
      <c r="G901" s="99"/>
      <c r="H901" s="99"/>
      <c r="I901" s="99"/>
      <c r="J901" s="99"/>
      <c r="K901" s="99"/>
      <c r="L901" s="99"/>
      <c r="M901" s="100"/>
      <c r="N901" s="100"/>
      <c r="O901" s="99"/>
      <c r="P901" s="101"/>
      <c r="Q901" s="99"/>
      <c r="R901" s="100"/>
      <c r="S901" s="99"/>
      <c r="T901" s="99"/>
      <c r="U901" s="99"/>
    </row>
    <row r="902" ht="12.75" customHeight="1">
      <c r="A902" s="99"/>
      <c r="B902" s="99"/>
      <c r="C902" s="99"/>
      <c r="D902" s="99"/>
      <c r="E902" s="50"/>
      <c r="F902" s="99"/>
      <c r="G902" s="99"/>
      <c r="H902" s="99"/>
      <c r="I902" s="99"/>
      <c r="J902" s="99"/>
      <c r="K902" s="99"/>
      <c r="L902" s="99"/>
      <c r="M902" s="100"/>
      <c r="N902" s="100"/>
      <c r="O902" s="99"/>
      <c r="P902" s="101"/>
      <c r="Q902" s="99"/>
      <c r="R902" s="100"/>
      <c r="S902" s="99"/>
      <c r="T902" s="99"/>
      <c r="U902" s="99"/>
    </row>
    <row r="903" ht="12.75" customHeight="1">
      <c r="A903" s="99"/>
      <c r="B903" s="99"/>
      <c r="C903" s="99"/>
      <c r="D903" s="99"/>
      <c r="E903" s="50"/>
      <c r="F903" s="99"/>
      <c r="G903" s="99"/>
      <c r="H903" s="99"/>
      <c r="I903" s="99"/>
      <c r="J903" s="99"/>
      <c r="K903" s="99"/>
      <c r="L903" s="99"/>
      <c r="M903" s="100"/>
      <c r="N903" s="100"/>
      <c r="O903" s="99"/>
      <c r="P903" s="101"/>
      <c r="Q903" s="99"/>
      <c r="R903" s="100"/>
      <c r="S903" s="99"/>
      <c r="T903" s="99"/>
      <c r="U903" s="99"/>
    </row>
    <row r="904" ht="12.75" customHeight="1">
      <c r="A904" s="99"/>
      <c r="B904" s="99"/>
      <c r="C904" s="99"/>
      <c r="D904" s="99"/>
      <c r="E904" s="50"/>
      <c r="F904" s="99"/>
      <c r="G904" s="99"/>
      <c r="H904" s="99"/>
      <c r="I904" s="99"/>
      <c r="J904" s="99"/>
      <c r="K904" s="99"/>
      <c r="L904" s="99"/>
      <c r="M904" s="100"/>
      <c r="N904" s="100"/>
      <c r="O904" s="99"/>
      <c r="P904" s="101"/>
      <c r="Q904" s="99"/>
      <c r="R904" s="100"/>
      <c r="S904" s="99"/>
      <c r="T904" s="99"/>
      <c r="U904" s="99"/>
    </row>
    <row r="905" ht="12.75" customHeight="1">
      <c r="A905" s="99"/>
      <c r="B905" s="99"/>
      <c r="C905" s="99"/>
      <c r="D905" s="99"/>
      <c r="E905" s="50"/>
      <c r="F905" s="99"/>
      <c r="G905" s="99"/>
      <c r="H905" s="99"/>
      <c r="I905" s="99"/>
      <c r="J905" s="99"/>
      <c r="K905" s="99"/>
      <c r="L905" s="99"/>
      <c r="M905" s="100"/>
      <c r="N905" s="100"/>
      <c r="O905" s="99"/>
      <c r="P905" s="101"/>
      <c r="Q905" s="99"/>
      <c r="R905" s="100"/>
      <c r="S905" s="99"/>
      <c r="T905" s="99"/>
      <c r="U905" s="99"/>
    </row>
    <row r="906" ht="12.75" customHeight="1">
      <c r="A906" s="99"/>
      <c r="B906" s="99"/>
      <c r="C906" s="99"/>
      <c r="D906" s="99"/>
      <c r="E906" s="50"/>
      <c r="F906" s="99"/>
      <c r="G906" s="99"/>
      <c r="H906" s="99"/>
      <c r="I906" s="99"/>
      <c r="J906" s="99"/>
      <c r="K906" s="99"/>
      <c r="L906" s="99"/>
      <c r="M906" s="100"/>
      <c r="N906" s="100"/>
      <c r="O906" s="99"/>
      <c r="P906" s="101"/>
      <c r="Q906" s="99"/>
      <c r="R906" s="100"/>
      <c r="S906" s="99"/>
      <c r="T906" s="99"/>
      <c r="U906" s="99"/>
    </row>
    <row r="907" ht="12.75" customHeight="1">
      <c r="A907" s="99"/>
      <c r="B907" s="99"/>
      <c r="C907" s="99"/>
      <c r="D907" s="99"/>
      <c r="E907" s="50"/>
      <c r="F907" s="99"/>
      <c r="G907" s="99"/>
      <c r="H907" s="99"/>
      <c r="I907" s="99"/>
      <c r="J907" s="99"/>
      <c r="K907" s="99"/>
      <c r="L907" s="99"/>
      <c r="M907" s="100"/>
      <c r="N907" s="100"/>
      <c r="O907" s="99"/>
      <c r="P907" s="101"/>
      <c r="Q907" s="99"/>
      <c r="R907" s="100"/>
      <c r="S907" s="99"/>
      <c r="T907" s="99"/>
      <c r="U907" s="99"/>
    </row>
    <row r="908" ht="12.75" customHeight="1">
      <c r="A908" s="99"/>
      <c r="B908" s="99"/>
      <c r="C908" s="99"/>
      <c r="D908" s="99"/>
      <c r="E908" s="50"/>
      <c r="F908" s="99"/>
      <c r="G908" s="99"/>
      <c r="H908" s="99"/>
      <c r="I908" s="99"/>
      <c r="J908" s="99"/>
      <c r="K908" s="99"/>
      <c r="L908" s="99"/>
      <c r="M908" s="100"/>
      <c r="N908" s="100"/>
      <c r="O908" s="99"/>
      <c r="P908" s="101"/>
      <c r="Q908" s="99"/>
      <c r="R908" s="100"/>
      <c r="S908" s="99"/>
      <c r="T908" s="99"/>
      <c r="U908" s="99"/>
    </row>
    <row r="909" ht="12.75" customHeight="1">
      <c r="A909" s="99"/>
      <c r="B909" s="99"/>
      <c r="C909" s="99"/>
      <c r="D909" s="99"/>
      <c r="E909" s="50"/>
      <c r="F909" s="99"/>
      <c r="G909" s="99"/>
      <c r="H909" s="99"/>
      <c r="I909" s="99"/>
      <c r="J909" s="99"/>
      <c r="K909" s="99"/>
      <c r="L909" s="99"/>
      <c r="M909" s="100"/>
      <c r="N909" s="100"/>
      <c r="O909" s="99"/>
      <c r="P909" s="101"/>
      <c r="Q909" s="99"/>
      <c r="R909" s="100"/>
      <c r="S909" s="99"/>
      <c r="T909" s="99"/>
      <c r="U909" s="99"/>
    </row>
    <row r="910" ht="12.75" customHeight="1">
      <c r="A910" s="99"/>
      <c r="B910" s="99"/>
      <c r="C910" s="99"/>
      <c r="D910" s="99"/>
      <c r="E910" s="50"/>
      <c r="F910" s="99"/>
      <c r="G910" s="99"/>
      <c r="H910" s="99"/>
      <c r="I910" s="99"/>
      <c r="J910" s="99"/>
      <c r="K910" s="99"/>
      <c r="L910" s="99"/>
      <c r="M910" s="100"/>
      <c r="N910" s="100"/>
      <c r="O910" s="99"/>
      <c r="P910" s="101"/>
      <c r="Q910" s="99"/>
      <c r="R910" s="100"/>
      <c r="S910" s="99"/>
      <c r="T910" s="99"/>
      <c r="U910" s="99"/>
    </row>
    <row r="911" ht="12.75" customHeight="1">
      <c r="A911" s="99"/>
      <c r="B911" s="99"/>
      <c r="C911" s="99"/>
      <c r="D911" s="99"/>
      <c r="E911" s="50"/>
      <c r="F911" s="99"/>
      <c r="G911" s="99"/>
      <c r="H911" s="99"/>
      <c r="I911" s="99"/>
      <c r="J911" s="99"/>
      <c r="K911" s="99"/>
      <c r="L911" s="99"/>
      <c r="M911" s="100"/>
      <c r="N911" s="100"/>
      <c r="O911" s="99"/>
      <c r="P911" s="101"/>
      <c r="Q911" s="99"/>
      <c r="R911" s="100"/>
      <c r="S911" s="99"/>
      <c r="T911" s="99"/>
      <c r="U911" s="99"/>
    </row>
    <row r="912" ht="12.75" customHeight="1">
      <c r="A912" s="99"/>
      <c r="B912" s="99"/>
      <c r="C912" s="99"/>
      <c r="D912" s="99"/>
      <c r="E912" s="50"/>
      <c r="F912" s="99"/>
      <c r="G912" s="99"/>
      <c r="H912" s="99"/>
      <c r="I912" s="99"/>
      <c r="J912" s="99"/>
      <c r="K912" s="99"/>
      <c r="L912" s="99"/>
      <c r="M912" s="100"/>
      <c r="N912" s="100"/>
      <c r="O912" s="99"/>
      <c r="P912" s="101"/>
      <c r="Q912" s="99"/>
      <c r="R912" s="100"/>
      <c r="S912" s="99"/>
      <c r="T912" s="99"/>
      <c r="U912" s="99"/>
    </row>
    <row r="913" ht="12.75" customHeight="1">
      <c r="A913" s="99"/>
      <c r="B913" s="99"/>
      <c r="C913" s="99"/>
      <c r="D913" s="99"/>
      <c r="E913" s="50"/>
      <c r="F913" s="99"/>
      <c r="G913" s="99"/>
      <c r="H913" s="99"/>
      <c r="I913" s="99"/>
      <c r="J913" s="99"/>
      <c r="K913" s="99"/>
      <c r="L913" s="99"/>
      <c r="M913" s="100"/>
      <c r="N913" s="100"/>
      <c r="O913" s="99"/>
      <c r="P913" s="101"/>
      <c r="Q913" s="99"/>
      <c r="R913" s="100"/>
      <c r="S913" s="99"/>
      <c r="T913" s="99"/>
      <c r="U913" s="99"/>
    </row>
    <row r="914" ht="12.75" customHeight="1">
      <c r="A914" s="99"/>
      <c r="B914" s="99"/>
      <c r="C914" s="99"/>
      <c r="D914" s="99"/>
      <c r="E914" s="50"/>
      <c r="F914" s="99"/>
      <c r="G914" s="99"/>
      <c r="H914" s="99"/>
      <c r="I914" s="99"/>
      <c r="J914" s="99"/>
      <c r="K914" s="99"/>
      <c r="L914" s="99"/>
      <c r="M914" s="100"/>
      <c r="N914" s="100"/>
      <c r="O914" s="99"/>
      <c r="P914" s="101"/>
      <c r="Q914" s="99"/>
      <c r="R914" s="100"/>
      <c r="S914" s="99"/>
      <c r="T914" s="99"/>
      <c r="U914" s="99"/>
    </row>
    <row r="915" ht="12.75" customHeight="1">
      <c r="A915" s="99"/>
      <c r="B915" s="99"/>
      <c r="C915" s="99"/>
      <c r="D915" s="99"/>
      <c r="E915" s="50"/>
      <c r="F915" s="99"/>
      <c r="G915" s="99"/>
      <c r="H915" s="99"/>
      <c r="I915" s="99"/>
      <c r="J915" s="99"/>
      <c r="K915" s="99"/>
      <c r="L915" s="99"/>
      <c r="M915" s="100"/>
      <c r="N915" s="100"/>
      <c r="O915" s="99"/>
      <c r="P915" s="101"/>
      <c r="Q915" s="99"/>
      <c r="R915" s="100"/>
      <c r="S915" s="99"/>
      <c r="T915" s="99"/>
      <c r="U915" s="99"/>
    </row>
    <row r="916" ht="12.75" customHeight="1">
      <c r="A916" s="99"/>
      <c r="B916" s="99"/>
      <c r="C916" s="99"/>
      <c r="D916" s="99"/>
      <c r="E916" s="50"/>
      <c r="F916" s="99"/>
      <c r="G916" s="99"/>
      <c r="H916" s="99"/>
      <c r="I916" s="99"/>
      <c r="J916" s="99"/>
      <c r="K916" s="99"/>
      <c r="L916" s="99"/>
      <c r="M916" s="100"/>
      <c r="N916" s="100"/>
      <c r="O916" s="99"/>
      <c r="P916" s="101"/>
      <c r="Q916" s="99"/>
      <c r="R916" s="100"/>
      <c r="S916" s="99"/>
      <c r="T916" s="99"/>
      <c r="U916" s="99"/>
    </row>
    <row r="917" ht="12.75" customHeight="1">
      <c r="A917" s="99"/>
      <c r="B917" s="99"/>
      <c r="C917" s="99"/>
      <c r="D917" s="99"/>
      <c r="E917" s="50"/>
      <c r="F917" s="99"/>
      <c r="G917" s="99"/>
      <c r="H917" s="99"/>
      <c r="I917" s="99"/>
      <c r="J917" s="99"/>
      <c r="K917" s="99"/>
      <c r="L917" s="99"/>
      <c r="M917" s="100"/>
      <c r="N917" s="100"/>
      <c r="O917" s="99"/>
      <c r="P917" s="101"/>
      <c r="Q917" s="99"/>
      <c r="R917" s="100"/>
      <c r="S917" s="99"/>
      <c r="T917" s="99"/>
      <c r="U917" s="99"/>
    </row>
    <row r="918" ht="12.75" customHeight="1">
      <c r="A918" s="99"/>
      <c r="B918" s="99"/>
      <c r="C918" s="99"/>
      <c r="D918" s="99"/>
      <c r="E918" s="50"/>
      <c r="F918" s="99"/>
      <c r="G918" s="99"/>
      <c r="H918" s="99"/>
      <c r="I918" s="99"/>
      <c r="J918" s="99"/>
      <c r="K918" s="99"/>
      <c r="L918" s="99"/>
      <c r="M918" s="100"/>
      <c r="N918" s="100"/>
      <c r="O918" s="99"/>
      <c r="P918" s="101"/>
      <c r="Q918" s="99"/>
      <c r="R918" s="100"/>
      <c r="S918" s="99"/>
      <c r="T918" s="99"/>
      <c r="U918" s="99"/>
    </row>
    <row r="919" ht="12.75" customHeight="1">
      <c r="A919" s="99"/>
      <c r="B919" s="99"/>
      <c r="C919" s="99"/>
      <c r="D919" s="99"/>
      <c r="E919" s="50"/>
      <c r="F919" s="99"/>
      <c r="G919" s="99"/>
      <c r="H919" s="99"/>
      <c r="I919" s="99"/>
      <c r="J919" s="99"/>
      <c r="K919" s="99"/>
      <c r="L919" s="99"/>
      <c r="M919" s="100"/>
      <c r="N919" s="100"/>
      <c r="O919" s="99"/>
      <c r="P919" s="101"/>
      <c r="Q919" s="99"/>
      <c r="R919" s="100"/>
      <c r="S919" s="99"/>
      <c r="T919" s="99"/>
      <c r="U919" s="99"/>
    </row>
    <row r="920" ht="12.75" customHeight="1">
      <c r="A920" s="99"/>
      <c r="B920" s="99"/>
      <c r="C920" s="99"/>
      <c r="D920" s="99"/>
      <c r="E920" s="50"/>
      <c r="F920" s="99"/>
      <c r="G920" s="99"/>
      <c r="H920" s="99"/>
      <c r="I920" s="99"/>
      <c r="J920" s="99"/>
      <c r="K920" s="99"/>
      <c r="L920" s="99"/>
      <c r="M920" s="100"/>
      <c r="N920" s="100"/>
      <c r="O920" s="99"/>
      <c r="P920" s="101"/>
      <c r="Q920" s="99"/>
      <c r="R920" s="100"/>
      <c r="S920" s="99"/>
      <c r="T920" s="99"/>
      <c r="U920" s="99"/>
    </row>
    <row r="921" ht="12.75" customHeight="1">
      <c r="A921" s="99"/>
      <c r="B921" s="99"/>
      <c r="C921" s="99"/>
      <c r="D921" s="99"/>
      <c r="E921" s="50"/>
      <c r="F921" s="99"/>
      <c r="G921" s="99"/>
      <c r="H921" s="99"/>
      <c r="I921" s="99"/>
      <c r="J921" s="99"/>
      <c r="K921" s="99"/>
      <c r="L921" s="99"/>
      <c r="M921" s="100"/>
      <c r="N921" s="100"/>
      <c r="O921" s="99"/>
      <c r="P921" s="101"/>
      <c r="Q921" s="99"/>
      <c r="R921" s="100"/>
      <c r="S921" s="99"/>
      <c r="T921" s="99"/>
      <c r="U921" s="99"/>
    </row>
    <row r="922" ht="12.75" customHeight="1">
      <c r="A922" s="99"/>
      <c r="B922" s="99"/>
      <c r="C922" s="99"/>
      <c r="D922" s="99"/>
      <c r="E922" s="50"/>
      <c r="F922" s="99"/>
      <c r="G922" s="99"/>
      <c r="H922" s="99"/>
      <c r="I922" s="99"/>
      <c r="J922" s="99"/>
      <c r="K922" s="99"/>
      <c r="L922" s="99"/>
      <c r="M922" s="100"/>
      <c r="N922" s="100"/>
      <c r="O922" s="99"/>
      <c r="P922" s="101"/>
      <c r="Q922" s="99"/>
      <c r="R922" s="100"/>
      <c r="S922" s="99"/>
      <c r="T922" s="99"/>
      <c r="U922" s="99"/>
    </row>
    <row r="923" ht="12.75" customHeight="1">
      <c r="A923" s="99"/>
      <c r="B923" s="99"/>
      <c r="C923" s="99"/>
      <c r="D923" s="99"/>
      <c r="E923" s="50"/>
      <c r="F923" s="99"/>
      <c r="G923" s="99"/>
      <c r="H923" s="99"/>
      <c r="I923" s="99"/>
      <c r="J923" s="99"/>
      <c r="K923" s="99"/>
      <c r="L923" s="99"/>
      <c r="M923" s="100"/>
      <c r="N923" s="100"/>
      <c r="O923" s="99"/>
      <c r="P923" s="101"/>
      <c r="Q923" s="99"/>
      <c r="R923" s="100"/>
      <c r="S923" s="99"/>
      <c r="T923" s="99"/>
      <c r="U923" s="99"/>
    </row>
    <row r="924" ht="12.75" customHeight="1">
      <c r="A924" s="99"/>
      <c r="B924" s="99"/>
      <c r="C924" s="99"/>
      <c r="D924" s="99"/>
      <c r="E924" s="50"/>
      <c r="F924" s="99"/>
      <c r="G924" s="99"/>
      <c r="H924" s="99"/>
      <c r="I924" s="99"/>
      <c r="J924" s="99"/>
      <c r="K924" s="99"/>
      <c r="L924" s="99"/>
      <c r="M924" s="100"/>
      <c r="N924" s="100"/>
      <c r="O924" s="99"/>
      <c r="P924" s="101"/>
      <c r="Q924" s="99"/>
      <c r="R924" s="100"/>
      <c r="S924" s="99"/>
      <c r="T924" s="99"/>
      <c r="U924" s="99"/>
    </row>
    <row r="925" ht="12.75" customHeight="1">
      <c r="A925" s="99"/>
      <c r="B925" s="99"/>
      <c r="C925" s="99"/>
      <c r="D925" s="99"/>
      <c r="E925" s="50"/>
      <c r="F925" s="99"/>
      <c r="G925" s="99"/>
      <c r="H925" s="99"/>
      <c r="I925" s="99"/>
      <c r="J925" s="99"/>
      <c r="K925" s="99"/>
      <c r="L925" s="99"/>
      <c r="M925" s="100"/>
      <c r="N925" s="100"/>
      <c r="O925" s="99"/>
      <c r="P925" s="101"/>
      <c r="Q925" s="99"/>
      <c r="R925" s="100"/>
      <c r="S925" s="99"/>
      <c r="T925" s="99"/>
      <c r="U925" s="99"/>
    </row>
    <row r="926" ht="12.75" customHeight="1">
      <c r="A926" s="99"/>
      <c r="B926" s="99"/>
      <c r="C926" s="99"/>
      <c r="D926" s="99"/>
      <c r="E926" s="50"/>
      <c r="F926" s="99"/>
      <c r="G926" s="99"/>
      <c r="H926" s="99"/>
      <c r="I926" s="99"/>
      <c r="J926" s="99"/>
      <c r="K926" s="99"/>
      <c r="L926" s="99"/>
      <c r="M926" s="100"/>
      <c r="N926" s="100"/>
      <c r="O926" s="99"/>
      <c r="P926" s="101"/>
      <c r="Q926" s="99"/>
      <c r="R926" s="100"/>
      <c r="S926" s="99"/>
      <c r="T926" s="99"/>
      <c r="U926" s="99"/>
    </row>
    <row r="927" ht="12.75" customHeight="1">
      <c r="A927" s="99"/>
      <c r="B927" s="99"/>
      <c r="C927" s="99"/>
      <c r="D927" s="99"/>
      <c r="E927" s="50"/>
      <c r="F927" s="99"/>
      <c r="G927" s="99"/>
      <c r="H927" s="99"/>
      <c r="I927" s="99"/>
      <c r="J927" s="99"/>
      <c r="K927" s="99"/>
      <c r="L927" s="99"/>
      <c r="M927" s="100"/>
      <c r="N927" s="100"/>
      <c r="O927" s="99"/>
      <c r="P927" s="101"/>
      <c r="Q927" s="99"/>
      <c r="R927" s="100"/>
      <c r="S927" s="99"/>
      <c r="T927" s="99"/>
      <c r="U927" s="99"/>
    </row>
    <row r="928" ht="12.75" customHeight="1">
      <c r="A928" s="99"/>
      <c r="B928" s="99"/>
      <c r="C928" s="99"/>
      <c r="D928" s="99"/>
      <c r="E928" s="50"/>
      <c r="F928" s="99"/>
      <c r="G928" s="99"/>
      <c r="H928" s="99"/>
      <c r="I928" s="99"/>
      <c r="J928" s="99"/>
      <c r="K928" s="99"/>
      <c r="L928" s="99"/>
      <c r="M928" s="100"/>
      <c r="N928" s="100"/>
      <c r="O928" s="99"/>
      <c r="P928" s="101"/>
      <c r="Q928" s="99"/>
      <c r="R928" s="100"/>
      <c r="S928" s="99"/>
      <c r="T928" s="99"/>
      <c r="U928" s="99"/>
    </row>
    <row r="929" ht="12.75" customHeight="1">
      <c r="A929" s="99"/>
      <c r="B929" s="99"/>
      <c r="C929" s="99"/>
      <c r="D929" s="99"/>
      <c r="E929" s="50"/>
      <c r="F929" s="99"/>
      <c r="G929" s="99"/>
      <c r="H929" s="99"/>
      <c r="I929" s="99"/>
      <c r="J929" s="99"/>
      <c r="K929" s="99"/>
      <c r="L929" s="99"/>
      <c r="M929" s="100"/>
      <c r="N929" s="100"/>
      <c r="O929" s="99"/>
      <c r="P929" s="101"/>
      <c r="Q929" s="99"/>
      <c r="R929" s="100"/>
      <c r="S929" s="99"/>
      <c r="T929" s="99"/>
      <c r="U929" s="99"/>
    </row>
    <row r="930" ht="12.75" customHeight="1">
      <c r="A930" s="99"/>
      <c r="B930" s="99"/>
      <c r="C930" s="99"/>
      <c r="D930" s="99"/>
      <c r="E930" s="50"/>
      <c r="F930" s="99"/>
      <c r="G930" s="99"/>
      <c r="H930" s="99"/>
      <c r="I930" s="99"/>
      <c r="J930" s="99"/>
      <c r="K930" s="99"/>
      <c r="L930" s="99"/>
      <c r="M930" s="100"/>
      <c r="N930" s="100"/>
      <c r="O930" s="99"/>
      <c r="P930" s="101"/>
      <c r="Q930" s="99"/>
      <c r="R930" s="100"/>
      <c r="S930" s="99"/>
      <c r="T930" s="99"/>
      <c r="U930" s="99"/>
    </row>
    <row r="931" ht="12.75" customHeight="1">
      <c r="A931" s="99"/>
      <c r="B931" s="99"/>
      <c r="C931" s="99"/>
      <c r="D931" s="99"/>
      <c r="E931" s="50"/>
      <c r="F931" s="99"/>
      <c r="G931" s="99"/>
      <c r="H931" s="99"/>
      <c r="I931" s="99"/>
      <c r="J931" s="99"/>
      <c r="K931" s="99"/>
      <c r="L931" s="99"/>
      <c r="M931" s="100"/>
      <c r="N931" s="100"/>
      <c r="O931" s="99"/>
      <c r="P931" s="101"/>
      <c r="Q931" s="99"/>
      <c r="R931" s="100"/>
      <c r="S931" s="99"/>
      <c r="T931" s="99"/>
      <c r="U931" s="99"/>
    </row>
    <row r="932" ht="12.75" customHeight="1">
      <c r="A932" s="99"/>
      <c r="B932" s="99"/>
      <c r="C932" s="99"/>
      <c r="D932" s="99"/>
      <c r="E932" s="50"/>
      <c r="F932" s="99"/>
      <c r="G932" s="99"/>
      <c r="H932" s="99"/>
      <c r="I932" s="99"/>
      <c r="J932" s="99"/>
      <c r="K932" s="99"/>
      <c r="L932" s="99"/>
      <c r="M932" s="100"/>
      <c r="N932" s="100"/>
      <c r="O932" s="99"/>
      <c r="P932" s="101"/>
      <c r="Q932" s="99"/>
      <c r="R932" s="100"/>
      <c r="S932" s="99"/>
      <c r="T932" s="99"/>
      <c r="U932" s="99"/>
    </row>
    <row r="933" ht="12.75" customHeight="1">
      <c r="A933" s="99"/>
      <c r="B933" s="99"/>
      <c r="C933" s="99"/>
      <c r="D933" s="99"/>
      <c r="E933" s="50"/>
      <c r="F933" s="99"/>
      <c r="G933" s="99"/>
      <c r="H933" s="99"/>
      <c r="I933" s="99"/>
      <c r="J933" s="99"/>
      <c r="K933" s="99"/>
      <c r="L933" s="99"/>
      <c r="M933" s="100"/>
      <c r="N933" s="100"/>
      <c r="O933" s="99"/>
      <c r="P933" s="101"/>
      <c r="Q933" s="99"/>
      <c r="R933" s="100"/>
      <c r="S933" s="99"/>
      <c r="T933" s="99"/>
      <c r="U933" s="99"/>
    </row>
    <row r="934" ht="12.75" customHeight="1">
      <c r="A934" s="99"/>
      <c r="B934" s="99"/>
      <c r="C934" s="99"/>
      <c r="D934" s="99"/>
      <c r="E934" s="50"/>
      <c r="F934" s="99"/>
      <c r="G934" s="99"/>
      <c r="H934" s="99"/>
      <c r="I934" s="99"/>
      <c r="J934" s="99"/>
      <c r="K934" s="99"/>
      <c r="L934" s="99"/>
      <c r="M934" s="100"/>
      <c r="N934" s="100"/>
      <c r="O934" s="99"/>
      <c r="P934" s="101"/>
      <c r="Q934" s="99"/>
      <c r="R934" s="100"/>
      <c r="S934" s="99"/>
      <c r="T934" s="99"/>
      <c r="U934" s="99"/>
    </row>
    <row r="935" ht="12.75" customHeight="1">
      <c r="A935" s="99"/>
      <c r="B935" s="99"/>
      <c r="C935" s="99"/>
      <c r="D935" s="99"/>
      <c r="E935" s="50"/>
      <c r="F935" s="99"/>
      <c r="G935" s="99"/>
      <c r="H935" s="99"/>
      <c r="I935" s="99"/>
      <c r="J935" s="99"/>
      <c r="K935" s="99"/>
      <c r="L935" s="99"/>
      <c r="M935" s="100"/>
      <c r="N935" s="100"/>
      <c r="O935" s="99"/>
      <c r="P935" s="101"/>
      <c r="Q935" s="99"/>
      <c r="R935" s="100"/>
      <c r="S935" s="99"/>
      <c r="T935" s="99"/>
      <c r="U935" s="99"/>
    </row>
    <row r="936" ht="12.75" customHeight="1">
      <c r="A936" s="99"/>
      <c r="B936" s="99"/>
      <c r="C936" s="99"/>
      <c r="D936" s="99"/>
      <c r="E936" s="50"/>
      <c r="F936" s="99"/>
      <c r="G936" s="99"/>
      <c r="H936" s="99"/>
      <c r="I936" s="99"/>
      <c r="J936" s="99"/>
      <c r="K936" s="99"/>
      <c r="L936" s="99"/>
      <c r="M936" s="100"/>
      <c r="N936" s="100"/>
      <c r="O936" s="99"/>
      <c r="P936" s="101"/>
      <c r="Q936" s="99"/>
      <c r="R936" s="100"/>
      <c r="S936" s="99"/>
      <c r="T936" s="99"/>
      <c r="U936" s="99"/>
    </row>
    <row r="937" ht="12.75" customHeight="1">
      <c r="A937" s="99"/>
      <c r="B937" s="99"/>
      <c r="C937" s="99"/>
      <c r="D937" s="99"/>
      <c r="E937" s="50"/>
      <c r="F937" s="99"/>
      <c r="G937" s="99"/>
      <c r="H937" s="99"/>
      <c r="I937" s="99"/>
      <c r="J937" s="99"/>
      <c r="K937" s="99"/>
      <c r="L937" s="99"/>
      <c r="M937" s="100"/>
      <c r="N937" s="100"/>
      <c r="O937" s="99"/>
      <c r="P937" s="101"/>
      <c r="Q937" s="99"/>
      <c r="R937" s="100"/>
      <c r="S937" s="99"/>
      <c r="T937" s="99"/>
      <c r="U937" s="99"/>
    </row>
    <row r="938" ht="12.75" customHeight="1">
      <c r="A938" s="99"/>
      <c r="B938" s="99"/>
      <c r="C938" s="99"/>
      <c r="D938" s="99"/>
      <c r="E938" s="50"/>
      <c r="F938" s="99"/>
      <c r="G938" s="99"/>
      <c r="H938" s="99"/>
      <c r="I938" s="99"/>
      <c r="J938" s="99"/>
      <c r="K938" s="99"/>
      <c r="L938" s="99"/>
      <c r="M938" s="100"/>
      <c r="N938" s="100"/>
      <c r="O938" s="99"/>
      <c r="P938" s="101"/>
      <c r="Q938" s="99"/>
      <c r="R938" s="100"/>
      <c r="S938" s="99"/>
      <c r="T938" s="99"/>
      <c r="U938" s="99"/>
    </row>
    <row r="939" ht="12.75" customHeight="1">
      <c r="A939" s="99"/>
      <c r="B939" s="99"/>
      <c r="C939" s="99"/>
      <c r="D939" s="99"/>
      <c r="E939" s="50"/>
      <c r="F939" s="99"/>
      <c r="G939" s="99"/>
      <c r="H939" s="99"/>
      <c r="I939" s="99"/>
      <c r="J939" s="99"/>
      <c r="K939" s="99"/>
      <c r="L939" s="99"/>
      <c r="M939" s="100"/>
      <c r="N939" s="100"/>
      <c r="O939" s="99"/>
      <c r="P939" s="101"/>
      <c r="Q939" s="99"/>
      <c r="R939" s="100"/>
      <c r="S939" s="99"/>
      <c r="T939" s="99"/>
      <c r="U939" s="99"/>
    </row>
    <row r="940" ht="12.75" customHeight="1">
      <c r="A940" s="99"/>
      <c r="B940" s="99"/>
      <c r="C940" s="99"/>
      <c r="D940" s="99"/>
      <c r="E940" s="50"/>
      <c r="F940" s="99"/>
      <c r="G940" s="99"/>
      <c r="H940" s="99"/>
      <c r="I940" s="99"/>
      <c r="J940" s="99"/>
      <c r="K940" s="99"/>
      <c r="L940" s="99"/>
      <c r="M940" s="100"/>
      <c r="N940" s="100"/>
      <c r="O940" s="99"/>
      <c r="P940" s="101"/>
      <c r="Q940" s="99"/>
      <c r="R940" s="100"/>
      <c r="S940" s="99"/>
      <c r="T940" s="99"/>
      <c r="U940" s="99"/>
    </row>
    <row r="941" ht="12.75" customHeight="1">
      <c r="A941" s="99"/>
      <c r="B941" s="99"/>
      <c r="C941" s="99"/>
      <c r="D941" s="99"/>
      <c r="E941" s="50"/>
      <c r="F941" s="99"/>
      <c r="G941" s="99"/>
      <c r="H941" s="99"/>
      <c r="I941" s="99"/>
      <c r="J941" s="99"/>
      <c r="K941" s="99"/>
      <c r="L941" s="99"/>
      <c r="M941" s="100"/>
      <c r="N941" s="100"/>
      <c r="O941" s="99"/>
      <c r="P941" s="101"/>
      <c r="Q941" s="99"/>
      <c r="R941" s="100"/>
      <c r="S941" s="99"/>
      <c r="T941" s="99"/>
      <c r="U941" s="99"/>
    </row>
    <row r="942" ht="12.75" customHeight="1">
      <c r="A942" s="99"/>
      <c r="B942" s="99"/>
      <c r="C942" s="99"/>
      <c r="D942" s="99"/>
      <c r="E942" s="50"/>
      <c r="F942" s="99"/>
      <c r="G942" s="99"/>
      <c r="H942" s="99"/>
      <c r="I942" s="99"/>
      <c r="J942" s="99"/>
      <c r="K942" s="99"/>
      <c r="L942" s="99"/>
      <c r="M942" s="100"/>
      <c r="N942" s="100"/>
      <c r="O942" s="99"/>
      <c r="P942" s="101"/>
      <c r="Q942" s="99"/>
      <c r="R942" s="100"/>
      <c r="S942" s="99"/>
      <c r="T942" s="99"/>
      <c r="U942" s="99"/>
    </row>
    <row r="943" ht="12.75" customHeight="1">
      <c r="A943" s="99"/>
      <c r="B943" s="99"/>
      <c r="C943" s="99"/>
      <c r="D943" s="99"/>
      <c r="E943" s="50"/>
      <c r="F943" s="99"/>
      <c r="G943" s="99"/>
      <c r="H943" s="99"/>
      <c r="I943" s="99"/>
      <c r="J943" s="99"/>
      <c r="K943" s="99"/>
      <c r="L943" s="99"/>
      <c r="M943" s="100"/>
      <c r="N943" s="100"/>
      <c r="O943" s="99"/>
      <c r="P943" s="101"/>
      <c r="Q943" s="99"/>
      <c r="R943" s="100"/>
      <c r="S943" s="99"/>
      <c r="T943" s="99"/>
      <c r="U943" s="99"/>
    </row>
    <row r="944" ht="12.75" customHeight="1">
      <c r="A944" s="99"/>
      <c r="B944" s="99"/>
      <c r="C944" s="99"/>
      <c r="D944" s="99"/>
      <c r="E944" s="50"/>
      <c r="F944" s="99"/>
      <c r="G944" s="99"/>
      <c r="H944" s="99"/>
      <c r="I944" s="99"/>
      <c r="J944" s="99"/>
      <c r="K944" s="99"/>
      <c r="L944" s="99"/>
      <c r="M944" s="100"/>
      <c r="N944" s="100"/>
      <c r="O944" s="99"/>
      <c r="P944" s="101"/>
      <c r="Q944" s="99"/>
      <c r="R944" s="100"/>
      <c r="S944" s="99"/>
      <c r="T944" s="99"/>
      <c r="U944" s="99"/>
    </row>
    <row r="945" ht="12.75" customHeight="1">
      <c r="A945" s="99"/>
      <c r="B945" s="99"/>
      <c r="C945" s="99"/>
      <c r="D945" s="99"/>
      <c r="E945" s="50"/>
      <c r="F945" s="99"/>
      <c r="G945" s="99"/>
      <c r="H945" s="99"/>
      <c r="I945" s="99"/>
      <c r="J945" s="99"/>
      <c r="K945" s="99"/>
      <c r="L945" s="99"/>
      <c r="M945" s="100"/>
      <c r="N945" s="100"/>
      <c r="O945" s="99"/>
      <c r="P945" s="101"/>
      <c r="Q945" s="99"/>
      <c r="R945" s="100"/>
      <c r="S945" s="99"/>
      <c r="T945" s="99"/>
      <c r="U945" s="99"/>
    </row>
    <row r="946" ht="12.75" customHeight="1">
      <c r="A946" s="99"/>
      <c r="B946" s="99"/>
      <c r="C946" s="99"/>
      <c r="D946" s="99"/>
      <c r="E946" s="50"/>
      <c r="F946" s="99"/>
      <c r="G946" s="99"/>
      <c r="H946" s="99"/>
      <c r="I946" s="99"/>
      <c r="J946" s="99"/>
      <c r="K946" s="99"/>
      <c r="L946" s="99"/>
      <c r="M946" s="100"/>
      <c r="N946" s="100"/>
      <c r="O946" s="99"/>
      <c r="P946" s="101"/>
      <c r="Q946" s="99"/>
      <c r="R946" s="100"/>
      <c r="S946" s="99"/>
      <c r="T946" s="99"/>
      <c r="U946" s="99"/>
    </row>
    <row r="947" ht="12.75" customHeight="1">
      <c r="A947" s="99"/>
      <c r="B947" s="99"/>
      <c r="C947" s="99"/>
      <c r="D947" s="99"/>
      <c r="E947" s="50"/>
      <c r="F947" s="99"/>
      <c r="G947" s="99"/>
      <c r="H947" s="99"/>
      <c r="I947" s="99"/>
      <c r="J947" s="99"/>
      <c r="K947" s="99"/>
      <c r="L947" s="99"/>
      <c r="M947" s="100"/>
      <c r="N947" s="100"/>
      <c r="O947" s="99"/>
      <c r="P947" s="101"/>
      <c r="Q947" s="99"/>
      <c r="R947" s="100"/>
      <c r="S947" s="99"/>
      <c r="T947" s="99"/>
      <c r="U947" s="99"/>
    </row>
    <row r="948" ht="12.75" customHeight="1">
      <c r="A948" s="99"/>
      <c r="B948" s="99"/>
      <c r="C948" s="99"/>
      <c r="D948" s="99"/>
      <c r="E948" s="50"/>
      <c r="F948" s="99"/>
      <c r="G948" s="99"/>
      <c r="H948" s="99"/>
      <c r="I948" s="99"/>
      <c r="J948" s="99"/>
      <c r="K948" s="99"/>
      <c r="L948" s="99"/>
      <c r="M948" s="100"/>
      <c r="N948" s="100"/>
      <c r="O948" s="99"/>
      <c r="P948" s="101"/>
      <c r="Q948" s="99"/>
      <c r="R948" s="100"/>
      <c r="S948" s="99"/>
      <c r="T948" s="99"/>
      <c r="U948" s="99"/>
    </row>
    <row r="949" ht="12.75" customHeight="1">
      <c r="A949" s="99"/>
      <c r="B949" s="99"/>
      <c r="C949" s="99"/>
      <c r="D949" s="99"/>
      <c r="E949" s="50"/>
      <c r="F949" s="99"/>
      <c r="G949" s="99"/>
      <c r="H949" s="99"/>
      <c r="I949" s="99"/>
      <c r="J949" s="99"/>
      <c r="K949" s="99"/>
      <c r="L949" s="99"/>
      <c r="M949" s="100"/>
      <c r="N949" s="100"/>
      <c r="O949" s="99"/>
      <c r="P949" s="101"/>
      <c r="Q949" s="99"/>
      <c r="R949" s="100"/>
      <c r="S949" s="99"/>
      <c r="T949" s="99"/>
      <c r="U949" s="99"/>
    </row>
    <row r="950" ht="12.75" customHeight="1">
      <c r="A950" s="99"/>
      <c r="B950" s="99"/>
      <c r="C950" s="99"/>
      <c r="D950" s="99"/>
      <c r="E950" s="50"/>
      <c r="F950" s="99"/>
      <c r="G950" s="99"/>
      <c r="H950" s="99"/>
      <c r="I950" s="99"/>
      <c r="J950" s="99"/>
      <c r="K950" s="99"/>
      <c r="L950" s="99"/>
      <c r="M950" s="100"/>
      <c r="N950" s="100"/>
      <c r="O950" s="99"/>
      <c r="P950" s="101"/>
      <c r="Q950" s="99"/>
      <c r="R950" s="100"/>
      <c r="S950" s="99"/>
      <c r="T950" s="99"/>
      <c r="U950" s="99"/>
    </row>
    <row r="951" ht="12.75" customHeight="1">
      <c r="A951" s="99"/>
      <c r="B951" s="99"/>
      <c r="C951" s="99"/>
      <c r="D951" s="99"/>
      <c r="E951" s="50"/>
      <c r="F951" s="99"/>
      <c r="G951" s="99"/>
      <c r="H951" s="99"/>
      <c r="I951" s="99"/>
      <c r="J951" s="99"/>
      <c r="K951" s="99"/>
      <c r="L951" s="99"/>
      <c r="M951" s="100"/>
      <c r="N951" s="100"/>
      <c r="O951" s="99"/>
      <c r="P951" s="101"/>
      <c r="Q951" s="99"/>
      <c r="R951" s="100"/>
      <c r="S951" s="99"/>
      <c r="T951" s="99"/>
      <c r="U951" s="99"/>
    </row>
    <row r="952" ht="12.75" customHeight="1">
      <c r="A952" s="99"/>
      <c r="B952" s="99"/>
      <c r="C952" s="99"/>
      <c r="D952" s="99"/>
      <c r="E952" s="50"/>
      <c r="F952" s="99"/>
      <c r="G952" s="99"/>
      <c r="H952" s="99"/>
      <c r="I952" s="99"/>
      <c r="J952" s="99"/>
      <c r="K952" s="99"/>
      <c r="L952" s="99"/>
      <c r="M952" s="100"/>
      <c r="N952" s="100"/>
      <c r="O952" s="99"/>
      <c r="P952" s="101"/>
      <c r="Q952" s="99"/>
      <c r="R952" s="100"/>
      <c r="S952" s="99"/>
      <c r="T952" s="99"/>
      <c r="U952" s="99"/>
    </row>
    <row r="953" ht="12.75" customHeight="1">
      <c r="A953" s="99"/>
      <c r="B953" s="99"/>
      <c r="C953" s="99"/>
      <c r="D953" s="99"/>
      <c r="E953" s="50"/>
      <c r="F953" s="99"/>
      <c r="G953" s="99"/>
      <c r="H953" s="99"/>
      <c r="I953" s="99"/>
      <c r="J953" s="99"/>
      <c r="K953" s="99"/>
      <c r="L953" s="99"/>
      <c r="M953" s="100"/>
      <c r="N953" s="100"/>
      <c r="O953" s="99"/>
      <c r="P953" s="101"/>
      <c r="Q953" s="99"/>
      <c r="R953" s="100"/>
      <c r="S953" s="99"/>
      <c r="T953" s="99"/>
      <c r="U953" s="99"/>
    </row>
    <row r="954" ht="12.75" customHeight="1">
      <c r="A954" s="99"/>
      <c r="B954" s="99"/>
      <c r="C954" s="99"/>
      <c r="D954" s="99"/>
      <c r="E954" s="50"/>
      <c r="F954" s="99"/>
      <c r="G954" s="99"/>
      <c r="H954" s="99"/>
      <c r="I954" s="99"/>
      <c r="J954" s="99"/>
      <c r="K954" s="99"/>
      <c r="L954" s="99"/>
      <c r="M954" s="100"/>
      <c r="N954" s="100"/>
      <c r="O954" s="99"/>
      <c r="P954" s="101"/>
      <c r="Q954" s="99"/>
      <c r="R954" s="100"/>
      <c r="S954" s="99"/>
      <c r="T954" s="99"/>
      <c r="U954" s="99"/>
    </row>
    <row r="955" ht="12.75" customHeight="1">
      <c r="A955" s="99"/>
      <c r="B955" s="99"/>
      <c r="C955" s="99"/>
      <c r="D955" s="99"/>
      <c r="E955" s="50"/>
      <c r="F955" s="99"/>
      <c r="G955" s="99"/>
      <c r="H955" s="99"/>
      <c r="I955" s="99"/>
      <c r="J955" s="99"/>
      <c r="K955" s="99"/>
      <c r="L955" s="99"/>
      <c r="M955" s="100"/>
      <c r="N955" s="100"/>
      <c r="O955" s="99"/>
      <c r="P955" s="101"/>
      <c r="Q955" s="99"/>
      <c r="R955" s="100"/>
      <c r="S955" s="99"/>
      <c r="T955" s="99"/>
      <c r="U955" s="99"/>
    </row>
    <row r="956" ht="12.75" customHeight="1">
      <c r="A956" s="99"/>
      <c r="B956" s="99"/>
      <c r="C956" s="99"/>
      <c r="D956" s="99"/>
      <c r="E956" s="50"/>
      <c r="F956" s="99"/>
      <c r="G956" s="99"/>
      <c r="H956" s="99"/>
      <c r="I956" s="99"/>
      <c r="J956" s="99"/>
      <c r="K956" s="99"/>
      <c r="L956" s="99"/>
      <c r="M956" s="100"/>
      <c r="N956" s="100"/>
      <c r="O956" s="99"/>
      <c r="P956" s="101"/>
      <c r="Q956" s="99"/>
      <c r="R956" s="100"/>
      <c r="S956" s="99"/>
      <c r="T956" s="99"/>
      <c r="U956" s="99"/>
    </row>
    <row r="957" ht="12.75" customHeight="1">
      <c r="A957" s="99"/>
      <c r="B957" s="99"/>
      <c r="C957" s="99"/>
      <c r="D957" s="99"/>
      <c r="E957" s="50"/>
      <c r="F957" s="99"/>
      <c r="G957" s="99"/>
      <c r="H957" s="99"/>
      <c r="I957" s="99"/>
      <c r="J957" s="99"/>
      <c r="K957" s="99"/>
      <c r="L957" s="99"/>
      <c r="M957" s="100"/>
      <c r="N957" s="100"/>
      <c r="O957" s="99"/>
      <c r="P957" s="101"/>
      <c r="Q957" s="99"/>
      <c r="R957" s="100"/>
      <c r="S957" s="99"/>
      <c r="T957" s="99"/>
      <c r="U957" s="99"/>
    </row>
    <row r="958" ht="12.75" customHeight="1">
      <c r="A958" s="99"/>
      <c r="B958" s="99"/>
      <c r="C958" s="99"/>
      <c r="D958" s="99"/>
      <c r="E958" s="50"/>
      <c r="F958" s="99"/>
      <c r="G958" s="99"/>
      <c r="H958" s="99"/>
      <c r="I958" s="99"/>
      <c r="J958" s="99"/>
      <c r="K958" s="99"/>
      <c r="L958" s="99"/>
      <c r="M958" s="100"/>
      <c r="N958" s="100"/>
      <c r="O958" s="99"/>
      <c r="P958" s="101"/>
      <c r="Q958" s="99"/>
      <c r="R958" s="100"/>
      <c r="S958" s="99"/>
      <c r="T958" s="99"/>
      <c r="U958" s="99"/>
    </row>
    <row r="959" ht="12.75" customHeight="1">
      <c r="A959" s="99"/>
      <c r="B959" s="99"/>
      <c r="C959" s="99"/>
      <c r="D959" s="99"/>
      <c r="E959" s="50"/>
      <c r="F959" s="99"/>
      <c r="G959" s="99"/>
      <c r="H959" s="99"/>
      <c r="I959" s="99"/>
      <c r="J959" s="99"/>
      <c r="K959" s="99"/>
      <c r="L959" s="99"/>
      <c r="M959" s="100"/>
      <c r="N959" s="100"/>
      <c r="O959" s="99"/>
      <c r="P959" s="101"/>
      <c r="Q959" s="99"/>
      <c r="R959" s="100"/>
      <c r="S959" s="99"/>
      <c r="T959" s="99"/>
      <c r="U959" s="99"/>
    </row>
    <row r="960" ht="12.75" customHeight="1">
      <c r="A960" s="99"/>
      <c r="B960" s="99"/>
      <c r="C960" s="99"/>
      <c r="D960" s="99"/>
      <c r="E960" s="50"/>
      <c r="F960" s="99"/>
      <c r="G960" s="99"/>
      <c r="H960" s="99"/>
      <c r="I960" s="99"/>
      <c r="J960" s="99"/>
      <c r="K960" s="99"/>
      <c r="L960" s="99"/>
      <c r="M960" s="100"/>
      <c r="N960" s="100"/>
      <c r="O960" s="99"/>
      <c r="P960" s="101"/>
      <c r="Q960" s="99"/>
      <c r="R960" s="100"/>
      <c r="S960" s="99"/>
      <c r="T960" s="99"/>
      <c r="U960" s="99"/>
    </row>
    <row r="961" ht="12.75" customHeight="1">
      <c r="A961" s="99"/>
      <c r="B961" s="99"/>
      <c r="C961" s="99"/>
      <c r="D961" s="99"/>
      <c r="E961" s="50"/>
      <c r="F961" s="99"/>
      <c r="G961" s="99"/>
      <c r="H961" s="99"/>
      <c r="I961" s="99"/>
      <c r="J961" s="99"/>
      <c r="K961" s="99"/>
      <c r="L961" s="99"/>
      <c r="M961" s="100"/>
      <c r="N961" s="100"/>
      <c r="O961" s="99"/>
      <c r="P961" s="101"/>
      <c r="Q961" s="99"/>
      <c r="R961" s="100"/>
      <c r="S961" s="99"/>
      <c r="T961" s="99"/>
      <c r="U961" s="99"/>
    </row>
    <row r="962" ht="12.75" customHeight="1">
      <c r="A962" s="99"/>
      <c r="B962" s="99"/>
      <c r="C962" s="99"/>
      <c r="D962" s="99"/>
      <c r="E962" s="50"/>
      <c r="F962" s="99"/>
      <c r="G962" s="99"/>
      <c r="H962" s="99"/>
      <c r="I962" s="99"/>
      <c r="J962" s="99"/>
      <c r="K962" s="99"/>
      <c r="L962" s="99"/>
      <c r="M962" s="100"/>
      <c r="N962" s="100"/>
      <c r="O962" s="99"/>
      <c r="P962" s="101"/>
      <c r="Q962" s="99"/>
      <c r="R962" s="100"/>
      <c r="S962" s="99"/>
      <c r="T962" s="99"/>
      <c r="U962" s="99"/>
    </row>
    <row r="963" ht="12.75" customHeight="1">
      <c r="A963" s="99"/>
      <c r="B963" s="99"/>
      <c r="C963" s="99"/>
      <c r="D963" s="99"/>
      <c r="E963" s="50"/>
      <c r="F963" s="99"/>
      <c r="G963" s="99"/>
      <c r="H963" s="99"/>
      <c r="I963" s="99"/>
      <c r="J963" s="99"/>
      <c r="K963" s="99"/>
      <c r="L963" s="99"/>
      <c r="M963" s="100"/>
      <c r="N963" s="100"/>
      <c r="O963" s="99"/>
      <c r="P963" s="101"/>
      <c r="Q963" s="99"/>
      <c r="R963" s="100"/>
      <c r="S963" s="99"/>
      <c r="T963" s="99"/>
      <c r="U963" s="99"/>
    </row>
    <row r="964" ht="12.75" customHeight="1">
      <c r="A964" s="99"/>
      <c r="B964" s="99"/>
      <c r="C964" s="99"/>
      <c r="D964" s="99"/>
      <c r="E964" s="50"/>
      <c r="F964" s="99"/>
      <c r="G964" s="99"/>
      <c r="H964" s="99"/>
      <c r="I964" s="99"/>
      <c r="J964" s="99"/>
      <c r="K964" s="99"/>
      <c r="L964" s="99"/>
      <c r="M964" s="100"/>
      <c r="N964" s="100"/>
      <c r="O964" s="99"/>
      <c r="P964" s="101"/>
      <c r="Q964" s="99"/>
      <c r="R964" s="100"/>
      <c r="S964" s="99"/>
      <c r="T964" s="99"/>
      <c r="U964" s="99"/>
    </row>
    <row r="965" ht="12.75" customHeight="1">
      <c r="A965" s="99"/>
      <c r="B965" s="99"/>
      <c r="C965" s="99"/>
      <c r="D965" s="99"/>
      <c r="E965" s="50"/>
      <c r="F965" s="99"/>
      <c r="G965" s="99"/>
      <c r="H965" s="99"/>
      <c r="I965" s="99"/>
      <c r="J965" s="99"/>
      <c r="K965" s="99"/>
      <c r="L965" s="99"/>
      <c r="M965" s="100"/>
      <c r="N965" s="100"/>
      <c r="O965" s="99"/>
      <c r="P965" s="101"/>
      <c r="Q965" s="99"/>
      <c r="R965" s="100"/>
      <c r="S965" s="99"/>
      <c r="T965" s="99"/>
      <c r="U965" s="99"/>
    </row>
    <row r="966" ht="12.75" customHeight="1">
      <c r="A966" s="99"/>
      <c r="B966" s="99"/>
      <c r="C966" s="99"/>
      <c r="D966" s="99"/>
      <c r="E966" s="50"/>
      <c r="F966" s="99"/>
      <c r="G966" s="99"/>
      <c r="H966" s="99"/>
      <c r="I966" s="99"/>
      <c r="J966" s="99"/>
      <c r="K966" s="99"/>
      <c r="L966" s="99"/>
      <c r="M966" s="100"/>
      <c r="N966" s="100"/>
      <c r="O966" s="99"/>
      <c r="P966" s="101"/>
      <c r="Q966" s="99"/>
      <c r="R966" s="100"/>
      <c r="S966" s="99"/>
      <c r="T966" s="99"/>
      <c r="U966" s="99"/>
    </row>
    <row r="967" ht="12.75" customHeight="1">
      <c r="A967" s="99"/>
      <c r="B967" s="99"/>
      <c r="C967" s="99"/>
      <c r="D967" s="99"/>
      <c r="E967" s="50"/>
      <c r="F967" s="99"/>
      <c r="G967" s="99"/>
      <c r="H967" s="99"/>
      <c r="I967" s="99"/>
      <c r="J967" s="99"/>
      <c r="K967" s="99"/>
      <c r="L967" s="99"/>
      <c r="M967" s="100"/>
      <c r="N967" s="100"/>
      <c r="O967" s="99"/>
      <c r="P967" s="101"/>
      <c r="Q967" s="99"/>
      <c r="R967" s="100"/>
      <c r="S967" s="99"/>
      <c r="T967" s="99"/>
      <c r="U967" s="99"/>
    </row>
    <row r="968" ht="12.75" customHeight="1">
      <c r="A968" s="99"/>
      <c r="B968" s="99"/>
      <c r="C968" s="99"/>
      <c r="D968" s="99"/>
      <c r="E968" s="50"/>
      <c r="F968" s="99"/>
      <c r="G968" s="99"/>
      <c r="H968" s="99"/>
      <c r="I968" s="99"/>
      <c r="J968" s="99"/>
      <c r="K968" s="99"/>
      <c r="L968" s="99"/>
      <c r="M968" s="100"/>
      <c r="N968" s="100"/>
      <c r="O968" s="99"/>
      <c r="P968" s="101"/>
      <c r="Q968" s="99"/>
      <c r="R968" s="100"/>
      <c r="S968" s="99"/>
      <c r="T968" s="99"/>
      <c r="U968" s="99"/>
    </row>
    <row r="969" ht="12.75" customHeight="1">
      <c r="A969" s="99"/>
      <c r="B969" s="99"/>
      <c r="C969" s="99"/>
      <c r="D969" s="99"/>
      <c r="E969" s="50"/>
      <c r="F969" s="99"/>
      <c r="G969" s="99"/>
      <c r="H969" s="99"/>
      <c r="I969" s="99"/>
      <c r="J969" s="99"/>
      <c r="K969" s="99"/>
      <c r="L969" s="99"/>
      <c r="M969" s="100"/>
      <c r="N969" s="100"/>
      <c r="O969" s="99"/>
      <c r="P969" s="101"/>
      <c r="Q969" s="99"/>
      <c r="R969" s="100"/>
      <c r="S969" s="99"/>
      <c r="T969" s="99"/>
      <c r="U969" s="99"/>
    </row>
    <row r="970" ht="12.75" customHeight="1">
      <c r="A970" s="99"/>
      <c r="B970" s="99"/>
      <c r="C970" s="99"/>
      <c r="D970" s="99"/>
      <c r="E970" s="50"/>
      <c r="F970" s="99"/>
      <c r="G970" s="99"/>
      <c r="H970" s="99"/>
      <c r="I970" s="99"/>
      <c r="J970" s="99"/>
      <c r="K970" s="99"/>
      <c r="L970" s="99"/>
      <c r="M970" s="100"/>
      <c r="N970" s="100"/>
      <c r="O970" s="99"/>
      <c r="P970" s="101"/>
      <c r="Q970" s="99"/>
      <c r="R970" s="100"/>
      <c r="S970" s="99"/>
      <c r="T970" s="99"/>
      <c r="U970" s="99"/>
    </row>
    <row r="971" ht="12.75" customHeight="1">
      <c r="A971" s="99"/>
      <c r="B971" s="99"/>
      <c r="C971" s="99"/>
      <c r="D971" s="99"/>
      <c r="E971" s="50"/>
      <c r="F971" s="99"/>
      <c r="G971" s="99"/>
      <c r="H971" s="99"/>
      <c r="I971" s="99"/>
      <c r="J971" s="99"/>
      <c r="K971" s="99"/>
      <c r="L971" s="99"/>
      <c r="M971" s="100"/>
      <c r="N971" s="100"/>
      <c r="O971" s="99"/>
      <c r="P971" s="101"/>
      <c r="Q971" s="99"/>
      <c r="R971" s="100"/>
      <c r="S971" s="99"/>
      <c r="T971" s="99"/>
      <c r="U971" s="99"/>
    </row>
    <row r="972" ht="12.75" customHeight="1">
      <c r="A972" s="99"/>
      <c r="B972" s="99"/>
      <c r="C972" s="99"/>
      <c r="D972" s="99"/>
      <c r="E972" s="50"/>
      <c r="F972" s="99"/>
      <c r="G972" s="99"/>
      <c r="H972" s="99"/>
      <c r="I972" s="99"/>
      <c r="J972" s="99"/>
      <c r="K972" s="99"/>
      <c r="L972" s="99"/>
      <c r="M972" s="100"/>
      <c r="N972" s="100"/>
      <c r="O972" s="99"/>
      <c r="P972" s="101"/>
      <c r="Q972" s="99"/>
      <c r="R972" s="100"/>
      <c r="S972" s="99"/>
      <c r="T972" s="99"/>
      <c r="U972" s="99"/>
    </row>
    <row r="973" ht="12.75" customHeight="1">
      <c r="A973" s="99"/>
      <c r="B973" s="99"/>
      <c r="C973" s="99"/>
      <c r="D973" s="99"/>
      <c r="E973" s="50"/>
      <c r="F973" s="99"/>
      <c r="G973" s="99"/>
      <c r="H973" s="99"/>
      <c r="I973" s="99"/>
      <c r="J973" s="99"/>
      <c r="K973" s="99"/>
      <c r="L973" s="99"/>
      <c r="M973" s="100"/>
      <c r="N973" s="100"/>
      <c r="O973" s="99"/>
      <c r="P973" s="101"/>
      <c r="Q973" s="99"/>
      <c r="R973" s="100"/>
      <c r="S973" s="99"/>
      <c r="T973" s="99"/>
      <c r="U973" s="99"/>
    </row>
    <row r="974" ht="12.75" customHeight="1">
      <c r="A974" s="99"/>
      <c r="B974" s="99"/>
      <c r="C974" s="99"/>
      <c r="D974" s="99"/>
      <c r="E974" s="50"/>
      <c r="F974" s="99"/>
      <c r="G974" s="99"/>
      <c r="H974" s="99"/>
      <c r="I974" s="99"/>
      <c r="J974" s="99"/>
      <c r="K974" s="99"/>
      <c r="L974" s="99"/>
      <c r="M974" s="100"/>
      <c r="N974" s="100"/>
      <c r="O974" s="99"/>
      <c r="P974" s="101"/>
      <c r="Q974" s="99"/>
      <c r="R974" s="100"/>
      <c r="S974" s="99"/>
      <c r="T974" s="99"/>
      <c r="U974" s="99"/>
    </row>
    <row r="975" ht="12.75" customHeight="1">
      <c r="A975" s="99"/>
      <c r="B975" s="99"/>
      <c r="C975" s="99"/>
      <c r="D975" s="99"/>
      <c r="E975" s="50"/>
      <c r="F975" s="99"/>
      <c r="G975" s="99"/>
      <c r="H975" s="99"/>
      <c r="I975" s="99"/>
      <c r="J975" s="99"/>
      <c r="K975" s="99"/>
      <c r="L975" s="99"/>
      <c r="M975" s="100"/>
      <c r="N975" s="100"/>
      <c r="O975" s="99"/>
      <c r="P975" s="101"/>
      <c r="Q975" s="99"/>
      <c r="R975" s="100"/>
      <c r="S975" s="99"/>
      <c r="T975" s="99"/>
      <c r="U975" s="99"/>
    </row>
    <row r="976" ht="12.75" customHeight="1">
      <c r="A976" s="99"/>
      <c r="B976" s="99"/>
      <c r="C976" s="99"/>
      <c r="D976" s="99"/>
      <c r="E976" s="50"/>
      <c r="F976" s="99"/>
      <c r="G976" s="99"/>
      <c r="H976" s="99"/>
      <c r="I976" s="99"/>
      <c r="J976" s="99"/>
      <c r="K976" s="99"/>
      <c r="L976" s="99"/>
      <c r="M976" s="100"/>
      <c r="N976" s="100"/>
      <c r="O976" s="99"/>
      <c r="P976" s="101"/>
      <c r="Q976" s="99"/>
      <c r="R976" s="100"/>
      <c r="S976" s="99"/>
      <c r="T976" s="99"/>
      <c r="U976" s="99"/>
    </row>
    <row r="977" ht="12.75" customHeight="1">
      <c r="A977" s="99"/>
      <c r="B977" s="99"/>
      <c r="C977" s="99"/>
      <c r="D977" s="99"/>
      <c r="E977" s="50"/>
      <c r="F977" s="99"/>
      <c r="G977" s="99"/>
      <c r="H977" s="99"/>
      <c r="I977" s="99"/>
      <c r="J977" s="99"/>
      <c r="K977" s="99"/>
      <c r="L977" s="99"/>
      <c r="M977" s="100"/>
      <c r="N977" s="100"/>
      <c r="O977" s="99"/>
      <c r="P977" s="101"/>
      <c r="Q977" s="99"/>
      <c r="R977" s="100"/>
      <c r="S977" s="99"/>
      <c r="T977" s="99"/>
      <c r="U977" s="99"/>
    </row>
    <row r="978" ht="12.75" customHeight="1">
      <c r="A978" s="99"/>
      <c r="B978" s="99"/>
      <c r="C978" s="99"/>
      <c r="D978" s="99"/>
      <c r="E978" s="50"/>
      <c r="F978" s="99"/>
      <c r="G978" s="99"/>
      <c r="H978" s="99"/>
      <c r="I978" s="99"/>
      <c r="J978" s="99"/>
      <c r="K978" s="99"/>
      <c r="L978" s="99"/>
      <c r="M978" s="100"/>
      <c r="N978" s="100"/>
      <c r="O978" s="99"/>
      <c r="P978" s="101"/>
      <c r="Q978" s="99"/>
      <c r="R978" s="100"/>
      <c r="S978" s="99"/>
      <c r="T978" s="99"/>
      <c r="U978" s="99"/>
    </row>
    <row r="979" ht="12.75" customHeight="1">
      <c r="A979" s="99"/>
      <c r="B979" s="99"/>
      <c r="C979" s="99"/>
      <c r="D979" s="99"/>
      <c r="E979" s="50"/>
      <c r="F979" s="99"/>
      <c r="G979" s="99"/>
      <c r="H979" s="99"/>
      <c r="I979" s="99"/>
      <c r="J979" s="99"/>
      <c r="K979" s="99"/>
      <c r="L979" s="99"/>
      <c r="M979" s="100"/>
      <c r="N979" s="100"/>
      <c r="O979" s="99"/>
      <c r="P979" s="101"/>
      <c r="Q979" s="99"/>
      <c r="R979" s="100"/>
      <c r="S979" s="99"/>
      <c r="T979" s="99"/>
      <c r="U979" s="99"/>
    </row>
    <row r="980" ht="12.75" customHeight="1">
      <c r="A980" s="99"/>
      <c r="B980" s="99"/>
      <c r="C980" s="99"/>
      <c r="D980" s="99"/>
      <c r="E980" s="50"/>
      <c r="F980" s="99"/>
      <c r="G980" s="99"/>
      <c r="H980" s="99"/>
      <c r="I980" s="99"/>
      <c r="J980" s="99"/>
      <c r="K980" s="99"/>
      <c r="L980" s="99"/>
      <c r="M980" s="100"/>
      <c r="N980" s="100"/>
      <c r="O980" s="99"/>
      <c r="P980" s="101"/>
      <c r="Q980" s="99"/>
      <c r="R980" s="100"/>
      <c r="S980" s="99"/>
      <c r="T980" s="99"/>
      <c r="U980" s="99"/>
    </row>
    <row r="981" ht="12.75" customHeight="1">
      <c r="A981" s="99"/>
      <c r="B981" s="99"/>
      <c r="C981" s="99"/>
      <c r="D981" s="99"/>
      <c r="E981" s="50"/>
      <c r="F981" s="99"/>
      <c r="G981" s="99"/>
      <c r="H981" s="99"/>
      <c r="I981" s="99"/>
      <c r="J981" s="99"/>
      <c r="K981" s="99"/>
      <c r="L981" s="99"/>
      <c r="M981" s="100"/>
      <c r="N981" s="100"/>
      <c r="O981" s="99"/>
      <c r="P981" s="101"/>
      <c r="Q981" s="99"/>
      <c r="R981" s="100"/>
      <c r="S981" s="99"/>
      <c r="T981" s="99"/>
      <c r="U981" s="99"/>
    </row>
  </sheetData>
  <autoFilter ref="$A$8:$U$29"/>
  <customSheetViews>
    <customSheetView guid="{04FE2D91-27C4-4107-96AF-052D02976D5B}" filter="1" showAutoFilter="1">
      <autoFilter ref="$A$8:$U$31"/>
    </customSheetView>
    <customSheetView guid="{E9654C31-1E86-46BF-8527-E8BAE2200CBB}" filter="1" showAutoFilter="1">
      <autoFilter ref="$A$8:$U$29">
        <filterColumn colId="0">
          <filters blank="1">
            <filter val="SEGTRANSPARENCIA2021-2"/>
            <filter val="AUDINTTICS2022-2"/>
            <filter val="AUDINTTICS2022-1"/>
            <filter val="SEGTRANSPARENCIA2021-1"/>
            <filter val="IATICS16-14"/>
            <filter val="AUDINTTICS2022-4"/>
            <filter val="AUDINTTICS2022-3"/>
          </filters>
        </filterColumn>
      </autoFilter>
    </customSheetView>
    <customSheetView guid="{896E7A35-1C8E-49E4-9575-9ECB0BCF1BF3}" filter="1" showAutoFilter="1">
      <autoFilter ref="$A$8:$U$31"/>
    </customSheetView>
    <customSheetView guid="{26A989FC-EB12-4444-8803-01DE189F0FBB}" filter="1" showAutoFilter="1">
      <autoFilter ref="$A$8:$U$31"/>
    </customSheetView>
  </customSheetViews>
  <mergeCells count="3">
    <mergeCell ref="A1:R3"/>
    <mergeCell ref="A7:N7"/>
    <mergeCell ref="P7:U7"/>
  </mergeCells>
  <conditionalFormatting sqref="S1:T3 S8:T8 S6:T6">
    <cfRule type="cellIs" dxfId="0" priority="1" stopIfTrue="1" operator="equal">
      <formula>"1: Cumple Parcialmente"</formula>
    </cfRule>
  </conditionalFormatting>
  <conditionalFormatting sqref="U1:U3 U8 U6">
    <cfRule type="cellIs" dxfId="1" priority="2" stopIfTrue="1" operator="equal">
      <formula>"ABIERTA"</formula>
    </cfRule>
  </conditionalFormatting>
  <conditionalFormatting sqref="U1:U3 U8 U6">
    <cfRule type="cellIs" dxfId="2" priority="3" stopIfTrue="1" operator="equal">
      <formula>"CERRADA"</formula>
    </cfRule>
  </conditionalFormatting>
  <conditionalFormatting sqref="S1:T3 S8:T8 S6:T6">
    <cfRule type="cellIs" dxfId="2" priority="4" stopIfTrue="1" operator="equal">
      <formula>"2: Cumple "</formula>
    </cfRule>
  </conditionalFormatting>
  <conditionalFormatting sqref="S1:T3 S8:T8 S6:T6">
    <cfRule type="cellIs" dxfId="1" priority="5" stopIfTrue="1" operator="equal">
      <formula>"0: No cumple"</formula>
    </cfRule>
  </conditionalFormatting>
  <conditionalFormatting sqref="S4:T5">
    <cfRule type="cellIs" dxfId="0" priority="6" stopIfTrue="1" operator="equal">
      <formula>"1: Cumple Parcialmente"</formula>
    </cfRule>
  </conditionalFormatting>
  <conditionalFormatting sqref="U4:U5">
    <cfRule type="cellIs" dxfId="1" priority="7" stopIfTrue="1" operator="equal">
      <formula>"ABIERTA"</formula>
    </cfRule>
  </conditionalFormatting>
  <conditionalFormatting sqref="U4:U5">
    <cfRule type="cellIs" dxfId="2" priority="8" stopIfTrue="1" operator="equal">
      <formula>"CERRADA"</formula>
    </cfRule>
  </conditionalFormatting>
  <conditionalFormatting sqref="S4:T5">
    <cfRule type="cellIs" dxfId="2" priority="9" stopIfTrue="1" operator="equal">
      <formula>"2: Cumple "</formula>
    </cfRule>
  </conditionalFormatting>
  <conditionalFormatting sqref="S4:T5">
    <cfRule type="cellIs" dxfId="1" priority="10" stopIfTrue="1" operator="equal">
      <formula>"0: No cumple"</formula>
    </cfRule>
  </conditionalFormatting>
  <conditionalFormatting sqref="D5">
    <cfRule type="cellIs" dxfId="2" priority="11" operator="equal">
      <formula>$B$5</formula>
    </cfRule>
  </conditionalFormatting>
  <conditionalFormatting sqref="D5">
    <cfRule type="cellIs" dxfId="1" priority="12" operator="equal">
      <formula>0</formula>
    </cfRule>
  </conditionalFormatting>
  <conditionalFormatting sqref="F5">
    <cfRule type="cellIs" dxfId="2" priority="13" operator="equal">
      <formula>0</formula>
    </cfRule>
  </conditionalFormatting>
  <conditionalFormatting sqref="F5">
    <cfRule type="cellIs" dxfId="1" priority="14" operator="equal">
      <formula>$B$5</formula>
    </cfRule>
  </conditionalFormatting>
  <dataValidations>
    <dataValidation type="list" allowBlank="1" showErrorMessage="1" sqref="I9:I31">
      <formula1>'DICCIONARIO DE DATOS'!$D$2:$D$4</formula1>
    </dataValidation>
    <dataValidation type="list" allowBlank="1" showErrorMessage="1" sqref="S9:S31">
      <formula1>'DICCIONARIO DE DATOS'!$E$2:$E$3</formula1>
    </dataValidation>
    <dataValidation type="list" allowBlank="1" showErrorMessage="1" sqref="J9:J31">
      <formula1>'DICCIONARIO DE DATOS'!$A$2:$A$10</formula1>
    </dataValidation>
    <dataValidation type="date" allowBlank="1" showErrorMessage="1" sqref="M10:N202 R10:R202">
      <formula1>41640.0</formula1>
      <formula2>55153.0</formula2>
    </dataValidation>
    <dataValidation type="list" allowBlank="1" showErrorMessage="1" sqref="U9:U31">
      <formula1>'DICCIONARIO DE DATOS'!$G$2:$G$5</formula1>
    </dataValidation>
    <dataValidation type="list" allowBlank="1" showErrorMessage="1" sqref="T9:T31">
      <formula1>'DICCIONARIO DE DATOS'!$F$2:$F$3</formula1>
    </dataValidation>
    <dataValidation type="decimal" allowBlank="1" showErrorMessage="1" sqref="B10:B202">
      <formula1>2014.0</formula1>
      <formula2>2050.0</formula2>
    </dataValidation>
    <dataValidation type="list" allowBlank="1" showErrorMessage="1" sqref="E9:E31">
      <formula1>'DICCIONARIO DE DATOS'!$C$2:$C$3</formula1>
    </dataValidation>
    <dataValidation type="list" allowBlank="1" showErrorMessage="1" sqref="K9:K31">
      <formula1>'DICCIONARIO DE DATOS'!$B$2:$B$18</formula1>
    </dataValidation>
  </dataValidations>
  <hyperlinks>
    <hyperlink r:id="rId1" ref="O9"/>
    <hyperlink r:id="rId2" ref="O14"/>
    <hyperlink r:id="rId3" ref="O15"/>
    <hyperlink r:id="rId4" ref="O16"/>
  </hyperlinks>
  <printOptions/>
  <pageMargins bottom="0.75" footer="0.0" header="0.0" left="0.7" right="0.7" top="0.75"/>
  <pageSetup orientation="landscape"/>
  <drawing r:id="rId5"/>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3" width="43.0"/>
    <col customWidth="1" min="4" max="4" width="61.57"/>
    <col customWidth="1" min="5" max="6" width="43.0"/>
    <col customWidth="1" min="7" max="7" width="42.0"/>
    <col customWidth="1" min="8" max="8" width="46.57"/>
    <col customWidth="1" min="9" max="9" width="18.43"/>
    <col customWidth="1" min="10" max="11" width="25.71"/>
    <col customWidth="1" min="12" max="12" width="68.29"/>
    <col customWidth="1" min="13" max="13" width="16.71"/>
    <col customWidth="1" min="14" max="14" width="19.0"/>
    <col customWidth="1" min="15" max="15" width="51.86"/>
    <col customWidth="1" min="16" max="16" width="25.71"/>
    <col customWidth="1" min="17" max="17" width="70.0"/>
    <col customWidth="1" min="18" max="18" width="20.14"/>
    <col customWidth="1" min="19" max="21" width="25.71"/>
  </cols>
  <sheetData>
    <row r="1" ht="18.0" customHeight="1">
      <c r="A1" s="160" t="s">
        <v>90</v>
      </c>
      <c r="B1" s="17"/>
      <c r="C1" s="17"/>
      <c r="D1" s="17"/>
      <c r="E1" s="17"/>
      <c r="F1" s="17"/>
      <c r="G1" s="17"/>
      <c r="H1" s="17"/>
      <c r="I1" s="17"/>
      <c r="J1" s="17"/>
      <c r="K1" s="17"/>
      <c r="L1" s="17"/>
      <c r="M1" s="17"/>
      <c r="N1" s="17"/>
      <c r="O1" s="17"/>
      <c r="P1" s="17"/>
      <c r="Q1" s="17"/>
      <c r="R1" s="17"/>
      <c r="S1" s="18" t="s">
        <v>91</v>
      </c>
      <c r="T1" s="19"/>
      <c r="U1" s="20" t="s">
        <v>92</v>
      </c>
    </row>
    <row r="2" ht="12.75" customHeight="1">
      <c r="A2" s="21"/>
      <c r="S2" s="18" t="s">
        <v>93</v>
      </c>
      <c r="T2" s="19"/>
      <c r="U2" s="20">
        <v>9.0</v>
      </c>
    </row>
    <row r="3" ht="18.0" customHeight="1">
      <c r="A3" s="22"/>
      <c r="B3" s="23"/>
      <c r="C3" s="23"/>
      <c r="D3" s="23"/>
      <c r="E3" s="23"/>
      <c r="F3" s="23"/>
      <c r="G3" s="23"/>
      <c r="H3" s="23"/>
      <c r="I3" s="23"/>
      <c r="J3" s="23"/>
      <c r="K3" s="23"/>
      <c r="L3" s="23"/>
      <c r="M3" s="23"/>
      <c r="N3" s="23"/>
      <c r="O3" s="23"/>
      <c r="P3" s="23"/>
      <c r="Q3" s="23"/>
      <c r="R3" s="23"/>
      <c r="S3" s="24" t="s">
        <v>94</v>
      </c>
      <c r="T3" s="25"/>
      <c r="U3" s="26">
        <v>43028.0</v>
      </c>
    </row>
    <row r="4" ht="65.25" customHeight="1">
      <c r="A4" s="27" t="s">
        <v>1</v>
      </c>
      <c r="B4" s="28" t="s">
        <v>95</v>
      </c>
      <c r="C4" s="28" t="s">
        <v>96</v>
      </c>
      <c r="D4" s="102" t="s">
        <v>97</v>
      </c>
      <c r="E4" s="30" t="s">
        <v>98</v>
      </c>
      <c r="F4" s="103" t="s">
        <v>99</v>
      </c>
      <c r="G4" s="32"/>
      <c r="H4" s="32"/>
      <c r="I4" s="32"/>
      <c r="J4" s="32"/>
      <c r="K4" s="32"/>
      <c r="L4" s="32"/>
      <c r="M4" s="80"/>
      <c r="N4" s="80"/>
      <c r="O4" s="32"/>
      <c r="P4" s="32"/>
      <c r="Q4" s="32"/>
      <c r="R4" s="80"/>
      <c r="S4" s="24"/>
      <c r="T4" s="24"/>
      <c r="U4" s="33"/>
    </row>
    <row r="5" ht="53.25" customHeight="1">
      <c r="A5" s="104" t="s">
        <v>14</v>
      </c>
      <c r="B5" s="20">
        <f>COUNTIF(K13:K1048530,"ATENCIÓN AL CIUDADANO")</f>
        <v>3</v>
      </c>
      <c r="C5" s="20">
        <f>COUNTIFS(K13:K1048530,"ATENCIÓN AL CIUDADANO",U13:U1048530,"NO INICIADA")</f>
        <v>0</v>
      </c>
      <c r="D5" s="20">
        <f>COUNTIFS(K13:K1048530,"ATENCIÓN AL CIUDADANO",U13:U1048530,"CERRADA")</f>
        <v>3</v>
      </c>
      <c r="E5" s="20">
        <f>COUNTIFS(K13:K1048530,"ATENCIÓN AL CIUDADANO",U13:U1048530,"ABIERTA EN DESARROLLO")</f>
        <v>0</v>
      </c>
      <c r="F5" s="105">
        <f>COUNTIFS(K13:K1048530,"ATENCIÓN AL CIUDADANO",U13:U1048530,"ABIERTA VENCIDA")</f>
        <v>0</v>
      </c>
      <c r="G5" s="32"/>
      <c r="H5" s="32"/>
      <c r="I5" s="32"/>
      <c r="J5" s="32"/>
      <c r="K5" s="32"/>
      <c r="L5" s="32"/>
      <c r="M5" s="80"/>
      <c r="N5" s="80"/>
      <c r="O5" s="32"/>
      <c r="P5" s="32"/>
      <c r="Q5" s="32"/>
      <c r="R5" s="80"/>
      <c r="S5" s="24"/>
      <c r="T5" s="24"/>
      <c r="U5" s="33"/>
    </row>
    <row r="6" ht="18.0" customHeight="1">
      <c r="A6" s="104" t="s">
        <v>24</v>
      </c>
      <c r="B6" s="20">
        <f>COUNTIF(K13:K1048530,"MOTIVACIÓN Y DESARROLLO PERSONAL")</f>
        <v>0</v>
      </c>
      <c r="C6" s="20">
        <f>COUNTIFS(K13:K1048530,"MOTIVACIÓN Y DESARROLLO PERSONAL",U13:U1048530,"NO INICIADA")</f>
        <v>0</v>
      </c>
      <c r="D6" s="20">
        <f>COUNTIFS(K13:K1048530,"MOTIVACIÓN Y DESARROLLO PERSONAL",U13:U1048530,"CERRADA")</f>
        <v>0</v>
      </c>
      <c r="E6" s="20">
        <f>COUNTIFS(K13:K1048530,"MOTIVACIÓN Y DESARROLLO PERSONAL",U13:U1048530,"ABIERTA EN DESARROLLO")</f>
        <v>0</v>
      </c>
      <c r="F6" s="105">
        <f>COUNTIFS(K13:K1048530,"MOTIVACIÓN Y DESARROLLO PERSONAL",U13:U1048530,"ABIERTA VENCIDA")</f>
        <v>0</v>
      </c>
      <c r="G6" s="32"/>
      <c r="H6" s="32"/>
      <c r="I6" s="32"/>
      <c r="J6" s="32"/>
      <c r="K6" s="32"/>
      <c r="L6" s="32"/>
      <c r="M6" s="80"/>
      <c r="N6" s="80"/>
      <c r="O6" s="32"/>
      <c r="P6" s="32"/>
      <c r="Q6" s="32"/>
      <c r="R6" s="80"/>
      <c r="S6" s="24"/>
      <c r="T6" s="24"/>
      <c r="U6" s="33"/>
    </row>
    <row r="7" ht="18.0" customHeight="1">
      <c r="A7" s="104" t="s">
        <v>38</v>
      </c>
      <c r="B7" s="20">
        <f>COUNTIF(K13:K1048530,"TALENTO HUMANO")</f>
        <v>25</v>
      </c>
      <c r="C7" s="20">
        <f>COUNTIFS(K13:K1048530,"TALENTO HUMANO",U13:U1048530,"NO INICIADA")</f>
        <v>0</v>
      </c>
      <c r="D7" s="20">
        <f>COUNTIFS(K13:K1048530,"TALENTO HUMANO",U13:U1048530,"CERRADA")</f>
        <v>24</v>
      </c>
      <c r="E7" s="20">
        <f>COUNTIFS(K13:K1048530,"TALENTO HUMANO",U13:U1048530,"ABIERTA EN DESARROLLO")</f>
        <v>1</v>
      </c>
      <c r="F7" s="105">
        <f>COUNTIFS(K13:K1048530,"TALENTO HUMANO",U13:U1048530,"ABIERTA VENCIDA")</f>
        <v>0</v>
      </c>
      <c r="G7" s="32"/>
      <c r="H7" s="32"/>
      <c r="I7" s="32"/>
      <c r="J7" s="32"/>
      <c r="K7" s="32"/>
      <c r="L7" s="32"/>
      <c r="M7" s="80"/>
      <c r="N7" s="80"/>
      <c r="O7" s="32"/>
      <c r="P7" s="32"/>
      <c r="Q7" s="32"/>
      <c r="R7" s="80"/>
      <c r="S7" s="24"/>
      <c r="T7" s="24"/>
      <c r="U7" s="33"/>
    </row>
    <row r="8" ht="18.0" customHeight="1">
      <c r="A8" s="104" t="s">
        <v>40</v>
      </c>
      <c r="B8" s="20">
        <f>COUNTIF(K13:K1048530,"GESTIÓN FINANCIERA")</f>
        <v>21</v>
      </c>
      <c r="C8" s="20">
        <f>COUNTIFS(K13:K1048530,"GESTIÓN FINANCIERA",U13:U1048530,"NO INICIADA")</f>
        <v>0</v>
      </c>
      <c r="D8" s="20">
        <f>COUNTIFS(K13:K1048530,"GESTIÓN FINANCIERA",U13:U1048530,"CERRADA")</f>
        <v>21</v>
      </c>
      <c r="E8" s="20">
        <f>COUNTIFS(K13:K1048530,"GESTIÓN FINANCIERA",U13:U1048530,"ABIERTA EN DESARROLLO")</f>
        <v>0</v>
      </c>
      <c r="F8" s="105">
        <f>COUNTIFS(K13:K1048530,"GESTIÓN FINANCIERA",U13:U1048530,"ABIERTA VENCIDA")</f>
        <v>0</v>
      </c>
      <c r="G8" s="32"/>
      <c r="H8" s="32"/>
      <c r="I8" s="32"/>
      <c r="J8" s="32"/>
      <c r="K8" s="32"/>
      <c r="L8" s="32"/>
      <c r="M8" s="80"/>
      <c r="N8" s="80"/>
      <c r="O8" s="32"/>
      <c r="P8" s="32"/>
      <c r="Q8" s="32"/>
      <c r="R8" s="80"/>
      <c r="S8" s="24"/>
      <c r="T8" s="24"/>
      <c r="U8" s="33"/>
    </row>
    <row r="9" ht="18.0" customHeight="1">
      <c r="A9" s="104" t="s">
        <v>41</v>
      </c>
      <c r="B9" s="20">
        <f>COUNTIF(K13:K1048530,"GESTIÓN ADMINISTRATIVA")</f>
        <v>11</v>
      </c>
      <c r="C9" s="20">
        <f>COUNTIFS(K13:K1048530,"GESTIÓN ADMINISTRATIVA",U13:U1048530,"NO INICIADA")</f>
        <v>0</v>
      </c>
      <c r="D9" s="20">
        <f>COUNTIFS(K13:K1048530,"GESTIÓN ADMINISTRATIVA",U13:U1048530,"CERRADA")</f>
        <v>9</v>
      </c>
      <c r="E9" s="20">
        <f>COUNTIFS(K13:K1048530,"GESTIÓN ADMINISTRATIVA",U13:U1048530,"ABIERTA EN DESARROLLO")</f>
        <v>2</v>
      </c>
      <c r="F9" s="105">
        <f>COUNTIFS(K13:K1048530,"GESTIÓN ADMINISTRATIVA",U13:U1048530,"ABIERTA VENCIDA")</f>
        <v>0</v>
      </c>
      <c r="G9" s="32"/>
      <c r="H9" s="32"/>
      <c r="I9" s="32"/>
      <c r="J9" s="32"/>
      <c r="K9" s="32"/>
      <c r="L9" s="32"/>
      <c r="M9" s="80"/>
      <c r="N9" s="80"/>
      <c r="O9" s="32"/>
      <c r="P9" s="32"/>
      <c r="Q9" s="32"/>
      <c r="R9" s="80"/>
      <c r="S9" s="24"/>
      <c r="T9" s="24"/>
      <c r="U9" s="33"/>
    </row>
    <row r="10" ht="18.0" customHeight="1">
      <c r="A10" s="34" t="s">
        <v>42</v>
      </c>
      <c r="B10" s="35">
        <f>COUNTIF(K13:K1048530,"GESTIÓN DOCUMENTAL")</f>
        <v>4</v>
      </c>
      <c r="C10" s="35">
        <f>COUNTIFS(K13:K1048530,"GESTIÓN DOCUMENTAL",U13:U1048530,"NO INICIADA")</f>
        <v>0</v>
      </c>
      <c r="D10" s="35">
        <f>COUNTIFS(K13:K1048530,"GESTIÓN DOCUMENTAL",U13:U1048530,"CERRADA")</f>
        <v>3</v>
      </c>
      <c r="E10" s="35">
        <f>COUNTIFS(K13:K1048530,"GESTIÓN DOCUMENTAL",U13:U1048530,"ABIERTA EN DESARROLLO")</f>
        <v>1</v>
      </c>
      <c r="F10" s="36">
        <f>COUNTIFS(K13:K1048530,"GESTIÓN DOCUMENTAL",U13:U1048530,"ABIERTA VENCIDA")</f>
        <v>0</v>
      </c>
      <c r="G10" s="32"/>
      <c r="H10" s="32"/>
      <c r="I10" s="32"/>
      <c r="J10" s="32"/>
      <c r="K10" s="32"/>
      <c r="L10" s="32"/>
      <c r="M10" s="80"/>
      <c r="N10" s="80"/>
      <c r="O10" s="32"/>
      <c r="P10" s="32"/>
      <c r="Q10" s="32"/>
      <c r="R10" s="80"/>
      <c r="S10" s="24"/>
      <c r="T10" s="24"/>
      <c r="U10" s="33"/>
    </row>
    <row r="11" ht="54.0" customHeight="1">
      <c r="A11" s="18" t="s">
        <v>0</v>
      </c>
      <c r="B11" s="10"/>
      <c r="C11" s="10"/>
      <c r="D11" s="10"/>
      <c r="E11" s="10"/>
      <c r="F11" s="10"/>
      <c r="G11" s="10"/>
      <c r="H11" s="10"/>
      <c r="I11" s="10"/>
      <c r="J11" s="10"/>
      <c r="K11" s="10"/>
      <c r="L11" s="10"/>
      <c r="M11" s="10"/>
      <c r="N11" s="11"/>
      <c r="O11" s="37" t="s">
        <v>100</v>
      </c>
      <c r="P11" s="38" t="s">
        <v>101</v>
      </c>
      <c r="Q11" s="10"/>
      <c r="R11" s="10"/>
      <c r="S11" s="10"/>
      <c r="T11" s="10"/>
      <c r="U11" s="11"/>
    </row>
    <row r="12" ht="71.25" customHeight="1">
      <c r="A12" s="20" t="s">
        <v>45</v>
      </c>
      <c r="B12" s="119" t="s">
        <v>53</v>
      </c>
      <c r="C12" s="20" t="s">
        <v>55</v>
      </c>
      <c r="D12" s="20" t="s">
        <v>57</v>
      </c>
      <c r="E12" s="20" t="s">
        <v>2</v>
      </c>
      <c r="F12" s="20" t="s">
        <v>60</v>
      </c>
      <c r="G12" s="20" t="s">
        <v>62</v>
      </c>
      <c r="H12" s="20" t="s">
        <v>64</v>
      </c>
      <c r="I12" s="20" t="s">
        <v>102</v>
      </c>
      <c r="J12" s="20" t="s">
        <v>67</v>
      </c>
      <c r="K12" s="20" t="s">
        <v>1</v>
      </c>
      <c r="L12" s="20" t="s">
        <v>103</v>
      </c>
      <c r="M12" s="81" t="s">
        <v>72</v>
      </c>
      <c r="N12" s="81" t="s">
        <v>74</v>
      </c>
      <c r="O12" s="82" t="s">
        <v>76</v>
      </c>
      <c r="P12" s="83" t="s">
        <v>78</v>
      </c>
      <c r="Q12" s="20" t="s">
        <v>80</v>
      </c>
      <c r="R12" s="81" t="s">
        <v>104</v>
      </c>
      <c r="S12" s="20" t="s">
        <v>105</v>
      </c>
      <c r="T12" s="20" t="s">
        <v>106</v>
      </c>
      <c r="U12" s="20" t="s">
        <v>127</v>
      </c>
    </row>
    <row r="13" ht="71.25" customHeight="1">
      <c r="A13" s="84" t="s">
        <v>468</v>
      </c>
      <c r="B13" s="85">
        <v>2018.0</v>
      </c>
      <c r="C13" s="85" t="s">
        <v>129</v>
      </c>
      <c r="D13" s="85" t="s">
        <v>469</v>
      </c>
      <c r="E13" s="86" t="s">
        <v>9</v>
      </c>
      <c r="F13" s="116" t="s">
        <v>470</v>
      </c>
      <c r="G13" s="85" t="s">
        <v>471</v>
      </c>
      <c r="H13" s="85" t="s">
        <v>472</v>
      </c>
      <c r="I13" s="86" t="s">
        <v>16</v>
      </c>
      <c r="J13" s="86" t="s">
        <v>34</v>
      </c>
      <c r="K13" s="86" t="s">
        <v>38</v>
      </c>
      <c r="L13" s="161"/>
      <c r="M13" s="147"/>
      <c r="N13" s="90">
        <v>43342.0</v>
      </c>
      <c r="O13" s="91" t="s">
        <v>473</v>
      </c>
      <c r="P13" s="92">
        <v>1.0</v>
      </c>
      <c r="Q13" s="124" t="s">
        <v>474</v>
      </c>
      <c r="R13" s="90">
        <v>43840.0</v>
      </c>
      <c r="S13" s="86" t="s">
        <v>11</v>
      </c>
      <c r="T13" s="86" t="s">
        <v>17</v>
      </c>
      <c r="U13" s="86" t="s">
        <v>22</v>
      </c>
    </row>
    <row r="14" ht="71.25" customHeight="1">
      <c r="A14" s="84" t="s">
        <v>475</v>
      </c>
      <c r="B14" s="85">
        <v>2018.0</v>
      </c>
      <c r="C14" s="85" t="s">
        <v>129</v>
      </c>
      <c r="D14" s="85" t="s">
        <v>469</v>
      </c>
      <c r="E14" s="86" t="s">
        <v>9</v>
      </c>
      <c r="F14" s="116" t="s">
        <v>470</v>
      </c>
      <c r="G14" s="85" t="s">
        <v>471</v>
      </c>
      <c r="H14" s="85" t="s">
        <v>476</v>
      </c>
      <c r="I14" s="86" t="s">
        <v>16</v>
      </c>
      <c r="J14" s="86" t="s">
        <v>34</v>
      </c>
      <c r="K14" s="86" t="s">
        <v>38</v>
      </c>
      <c r="L14" s="161"/>
      <c r="M14" s="147"/>
      <c r="N14" s="90">
        <v>43465.0</v>
      </c>
      <c r="O14" s="91"/>
      <c r="P14" s="92">
        <v>1.0</v>
      </c>
      <c r="Q14" s="124" t="s">
        <v>477</v>
      </c>
      <c r="R14" s="90">
        <v>43840.0</v>
      </c>
      <c r="S14" s="86" t="s">
        <v>11</v>
      </c>
      <c r="T14" s="86" t="s">
        <v>11</v>
      </c>
      <c r="U14" s="86" t="s">
        <v>22</v>
      </c>
    </row>
    <row r="15" ht="71.25" customHeight="1">
      <c r="A15" s="84" t="s">
        <v>478</v>
      </c>
      <c r="B15" s="162">
        <v>2018.0</v>
      </c>
      <c r="C15" s="162" t="s">
        <v>479</v>
      </c>
      <c r="D15" s="162" t="s">
        <v>480</v>
      </c>
      <c r="E15" s="163" t="s">
        <v>9</v>
      </c>
      <c r="F15" s="162" t="s">
        <v>481</v>
      </c>
      <c r="G15" s="162" t="s">
        <v>482</v>
      </c>
      <c r="H15" s="162" t="s">
        <v>483</v>
      </c>
      <c r="I15" s="162" t="s">
        <v>16</v>
      </c>
      <c r="J15" s="162" t="s">
        <v>34</v>
      </c>
      <c r="K15" s="162" t="s">
        <v>41</v>
      </c>
      <c r="L15" s="162" t="s">
        <v>484</v>
      </c>
      <c r="M15" s="164">
        <v>43282.0</v>
      </c>
      <c r="N15" s="164">
        <v>43465.0</v>
      </c>
      <c r="O15" s="91" t="s">
        <v>485</v>
      </c>
      <c r="P15" s="165">
        <v>1.0</v>
      </c>
      <c r="Q15" s="162" t="s">
        <v>486</v>
      </c>
      <c r="R15" s="164">
        <v>44281.0</v>
      </c>
      <c r="S15" s="162" t="s">
        <v>17</v>
      </c>
      <c r="T15" s="162" t="s">
        <v>17</v>
      </c>
      <c r="U15" s="137" t="s">
        <v>22</v>
      </c>
    </row>
    <row r="16" ht="71.25" customHeight="1">
      <c r="A16" s="84" t="s">
        <v>487</v>
      </c>
      <c r="B16" s="162">
        <v>2018.0</v>
      </c>
      <c r="C16" s="162" t="s">
        <v>479</v>
      </c>
      <c r="D16" s="163" t="s">
        <v>488</v>
      </c>
      <c r="E16" s="163" t="s">
        <v>9</v>
      </c>
      <c r="F16" s="162" t="s">
        <v>489</v>
      </c>
      <c r="G16" s="162" t="s">
        <v>490</v>
      </c>
      <c r="H16" s="162" t="s">
        <v>491</v>
      </c>
      <c r="I16" s="162" t="s">
        <v>16</v>
      </c>
      <c r="J16" s="162" t="s">
        <v>34</v>
      </c>
      <c r="K16" s="162" t="s">
        <v>41</v>
      </c>
      <c r="L16" s="162" t="s">
        <v>492</v>
      </c>
      <c r="M16" s="164">
        <v>43313.0</v>
      </c>
      <c r="N16" s="164">
        <v>43465.0</v>
      </c>
      <c r="O16" s="91" t="s">
        <v>493</v>
      </c>
      <c r="P16" s="165">
        <v>1.0</v>
      </c>
      <c r="Q16" s="162" t="s">
        <v>494</v>
      </c>
      <c r="R16" s="164">
        <v>43840.0</v>
      </c>
      <c r="S16" s="162" t="s">
        <v>11</v>
      </c>
      <c r="T16" s="162" t="s">
        <v>17</v>
      </c>
      <c r="U16" s="86" t="s">
        <v>22</v>
      </c>
    </row>
    <row r="17" ht="71.25" customHeight="1">
      <c r="A17" s="84" t="s">
        <v>495</v>
      </c>
      <c r="B17" s="162">
        <v>2018.0</v>
      </c>
      <c r="C17" s="162" t="s">
        <v>479</v>
      </c>
      <c r="D17" s="162" t="s">
        <v>496</v>
      </c>
      <c r="E17" s="163" t="s">
        <v>15</v>
      </c>
      <c r="F17" s="162" t="s">
        <v>497</v>
      </c>
      <c r="G17" s="162" t="s">
        <v>498</v>
      </c>
      <c r="H17" s="162" t="s">
        <v>499</v>
      </c>
      <c r="I17" s="162" t="s">
        <v>10</v>
      </c>
      <c r="J17" s="162" t="s">
        <v>34</v>
      </c>
      <c r="K17" s="162" t="s">
        <v>41</v>
      </c>
      <c r="L17" s="162" t="s">
        <v>492</v>
      </c>
      <c r="M17" s="164">
        <v>43282.0</v>
      </c>
      <c r="N17" s="164">
        <v>43373.0</v>
      </c>
      <c r="O17" s="91" t="s">
        <v>500</v>
      </c>
      <c r="P17" s="165">
        <v>1.0</v>
      </c>
      <c r="Q17" s="162" t="s">
        <v>501</v>
      </c>
      <c r="R17" s="164">
        <v>43840.0</v>
      </c>
      <c r="S17" s="166" t="s">
        <v>11</v>
      </c>
      <c r="T17" s="166" t="s">
        <v>17</v>
      </c>
      <c r="U17" s="86" t="s">
        <v>22</v>
      </c>
    </row>
    <row r="18" ht="71.25" customHeight="1">
      <c r="A18" s="166" t="s">
        <v>502</v>
      </c>
      <c r="B18" s="162">
        <v>2018.0</v>
      </c>
      <c r="C18" s="162" t="s">
        <v>479</v>
      </c>
      <c r="D18" s="162" t="s">
        <v>496</v>
      </c>
      <c r="E18" s="163" t="s">
        <v>15</v>
      </c>
      <c r="F18" s="162" t="s">
        <v>503</v>
      </c>
      <c r="G18" s="162" t="s">
        <v>504</v>
      </c>
      <c r="H18" s="162" t="s">
        <v>499</v>
      </c>
      <c r="I18" s="162" t="s">
        <v>10</v>
      </c>
      <c r="J18" s="162" t="s">
        <v>34</v>
      </c>
      <c r="K18" s="162" t="s">
        <v>41</v>
      </c>
      <c r="L18" s="162" t="s">
        <v>492</v>
      </c>
      <c r="M18" s="164">
        <v>43282.0</v>
      </c>
      <c r="N18" s="164">
        <v>43373.0</v>
      </c>
      <c r="O18" s="91" t="s">
        <v>505</v>
      </c>
      <c r="P18" s="165">
        <v>1.0</v>
      </c>
      <c r="Q18" s="167" t="s">
        <v>506</v>
      </c>
      <c r="R18" s="164">
        <v>43851.0</v>
      </c>
      <c r="S18" s="166" t="s">
        <v>17</v>
      </c>
      <c r="T18" s="166" t="s">
        <v>17</v>
      </c>
      <c r="U18" s="86" t="s">
        <v>22</v>
      </c>
    </row>
    <row r="19" ht="71.25" customHeight="1">
      <c r="A19" s="168" t="s">
        <v>507</v>
      </c>
      <c r="B19" s="4">
        <v>2017.0</v>
      </c>
      <c r="C19" s="88" t="s">
        <v>508</v>
      </c>
      <c r="D19" s="88" t="s">
        <v>509</v>
      </c>
      <c r="E19" s="86" t="s">
        <v>9</v>
      </c>
      <c r="F19" s="88" t="s">
        <v>510</v>
      </c>
      <c r="G19" s="119" t="s">
        <v>511</v>
      </c>
      <c r="H19" s="119" t="s">
        <v>512</v>
      </c>
      <c r="I19" s="86" t="s">
        <v>16</v>
      </c>
      <c r="J19" s="86" t="s">
        <v>34</v>
      </c>
      <c r="K19" s="86" t="s">
        <v>42</v>
      </c>
      <c r="L19" s="119" t="s">
        <v>513</v>
      </c>
      <c r="M19" s="169">
        <v>43160.0</v>
      </c>
      <c r="N19" s="147">
        <v>43465.0</v>
      </c>
      <c r="O19" s="91" t="s">
        <v>514</v>
      </c>
      <c r="P19" s="95">
        <v>1.0</v>
      </c>
      <c r="Q19" s="85" t="s">
        <v>515</v>
      </c>
      <c r="R19" s="164">
        <v>43664.0</v>
      </c>
      <c r="S19" s="125" t="s">
        <v>17</v>
      </c>
      <c r="T19" s="125" t="s">
        <v>17</v>
      </c>
      <c r="U19" s="86" t="s">
        <v>22</v>
      </c>
    </row>
    <row r="20" ht="71.25" customHeight="1">
      <c r="A20" s="168" t="s">
        <v>516</v>
      </c>
      <c r="B20" s="4">
        <v>2017.0</v>
      </c>
      <c r="C20" s="88" t="s">
        <v>508</v>
      </c>
      <c r="D20" s="88" t="s">
        <v>509</v>
      </c>
      <c r="E20" s="86" t="s">
        <v>9</v>
      </c>
      <c r="F20" s="119" t="s">
        <v>517</v>
      </c>
      <c r="G20" s="119" t="s">
        <v>518</v>
      </c>
      <c r="H20" s="119" t="s">
        <v>519</v>
      </c>
      <c r="I20" s="86" t="s">
        <v>16</v>
      </c>
      <c r="J20" s="86" t="s">
        <v>34</v>
      </c>
      <c r="K20" s="86" t="s">
        <v>42</v>
      </c>
      <c r="L20" s="88" t="s">
        <v>520</v>
      </c>
      <c r="M20" s="169">
        <v>43284.0</v>
      </c>
      <c r="N20" s="170">
        <v>44196.0</v>
      </c>
      <c r="O20" s="91" t="s">
        <v>521</v>
      </c>
      <c r="P20" s="95">
        <v>1.0</v>
      </c>
      <c r="Q20" s="85" t="s">
        <v>522</v>
      </c>
      <c r="R20" s="171">
        <v>44134.0</v>
      </c>
      <c r="S20" s="125" t="s">
        <v>17</v>
      </c>
      <c r="T20" s="125" t="s">
        <v>17</v>
      </c>
      <c r="U20" s="137" t="s">
        <v>22</v>
      </c>
    </row>
    <row r="21" ht="71.25" customHeight="1">
      <c r="A21" s="172" t="s">
        <v>523</v>
      </c>
      <c r="B21" s="116">
        <v>2017.0</v>
      </c>
      <c r="C21" s="116" t="s">
        <v>524</v>
      </c>
      <c r="D21" s="116" t="s">
        <v>525</v>
      </c>
      <c r="E21" s="86" t="s">
        <v>9</v>
      </c>
      <c r="F21" s="116" t="s">
        <v>526</v>
      </c>
      <c r="G21" s="116" t="s">
        <v>527</v>
      </c>
      <c r="H21" s="85" t="s">
        <v>528</v>
      </c>
      <c r="I21" s="86" t="s">
        <v>16</v>
      </c>
      <c r="J21" s="86" t="s">
        <v>34</v>
      </c>
      <c r="K21" s="86" t="s">
        <v>38</v>
      </c>
      <c r="L21" s="116" t="s">
        <v>529</v>
      </c>
      <c r="M21" s="90">
        <v>43101.0</v>
      </c>
      <c r="N21" s="90">
        <v>43404.0</v>
      </c>
      <c r="O21" s="91" t="s">
        <v>530</v>
      </c>
      <c r="P21" s="95">
        <v>1.0</v>
      </c>
      <c r="Q21" s="85" t="s">
        <v>531</v>
      </c>
      <c r="R21" s="94">
        <v>43606.0</v>
      </c>
      <c r="S21" s="125" t="s">
        <v>11</v>
      </c>
      <c r="T21" s="125" t="s">
        <v>11</v>
      </c>
      <c r="U21" s="86" t="s">
        <v>22</v>
      </c>
    </row>
    <row r="22" ht="71.25" customHeight="1">
      <c r="A22" s="172" t="s">
        <v>532</v>
      </c>
      <c r="B22" s="116">
        <v>2017.0</v>
      </c>
      <c r="C22" s="116" t="s">
        <v>524</v>
      </c>
      <c r="D22" s="116" t="s">
        <v>533</v>
      </c>
      <c r="E22" s="86" t="s">
        <v>9</v>
      </c>
      <c r="F22" s="116" t="s">
        <v>534</v>
      </c>
      <c r="G22" s="116" t="s">
        <v>535</v>
      </c>
      <c r="H22" s="116" t="s">
        <v>536</v>
      </c>
      <c r="I22" s="86" t="s">
        <v>10</v>
      </c>
      <c r="J22" s="86" t="s">
        <v>34</v>
      </c>
      <c r="K22" s="86" t="s">
        <v>38</v>
      </c>
      <c r="L22" s="116" t="s">
        <v>529</v>
      </c>
      <c r="M22" s="90">
        <v>43040.0</v>
      </c>
      <c r="N22" s="90">
        <v>43435.0</v>
      </c>
      <c r="O22" s="91" t="s">
        <v>537</v>
      </c>
      <c r="P22" s="92">
        <v>1.0</v>
      </c>
      <c r="Q22" s="85" t="s">
        <v>538</v>
      </c>
      <c r="R22" s="90">
        <v>43606.0</v>
      </c>
      <c r="S22" s="125" t="s">
        <v>11</v>
      </c>
      <c r="T22" s="125" t="s">
        <v>11</v>
      </c>
      <c r="U22" s="86" t="s">
        <v>22</v>
      </c>
    </row>
    <row r="23" ht="71.25" customHeight="1">
      <c r="A23" s="122" t="s">
        <v>539</v>
      </c>
      <c r="B23" s="116">
        <v>2017.0</v>
      </c>
      <c r="C23" s="116" t="s">
        <v>540</v>
      </c>
      <c r="D23" s="116" t="s">
        <v>541</v>
      </c>
      <c r="E23" s="86" t="s">
        <v>9</v>
      </c>
      <c r="F23" s="116" t="s">
        <v>542</v>
      </c>
      <c r="G23" s="116" t="s">
        <v>543</v>
      </c>
      <c r="H23" s="116" t="s">
        <v>544</v>
      </c>
      <c r="I23" s="86" t="s">
        <v>10</v>
      </c>
      <c r="J23" s="86" t="s">
        <v>34</v>
      </c>
      <c r="K23" s="86" t="s">
        <v>38</v>
      </c>
      <c r="L23" s="116" t="s">
        <v>545</v>
      </c>
      <c r="M23" s="147"/>
      <c r="N23" s="90">
        <v>42867.0</v>
      </c>
      <c r="O23" s="91" t="s">
        <v>546</v>
      </c>
      <c r="P23" s="92">
        <v>1.0</v>
      </c>
      <c r="Q23" s="85" t="s">
        <v>547</v>
      </c>
      <c r="R23" s="90">
        <v>43606.0</v>
      </c>
      <c r="S23" s="125" t="s">
        <v>11</v>
      </c>
      <c r="T23" s="125" t="s">
        <v>11</v>
      </c>
      <c r="U23" s="86" t="s">
        <v>22</v>
      </c>
    </row>
    <row r="24" ht="71.25" customHeight="1">
      <c r="A24" s="93" t="s">
        <v>548</v>
      </c>
      <c r="B24" s="8">
        <v>2018.0</v>
      </c>
      <c r="C24" s="116" t="s">
        <v>549</v>
      </c>
      <c r="D24" s="85" t="s">
        <v>550</v>
      </c>
      <c r="E24" s="86" t="s">
        <v>9</v>
      </c>
      <c r="F24" s="116" t="s">
        <v>551</v>
      </c>
      <c r="G24" s="85" t="s">
        <v>552</v>
      </c>
      <c r="H24" s="85" t="s">
        <v>553</v>
      </c>
      <c r="I24" s="86" t="s">
        <v>16</v>
      </c>
      <c r="J24" s="86" t="s">
        <v>34</v>
      </c>
      <c r="K24" s="86" t="s">
        <v>38</v>
      </c>
      <c r="L24" s="116" t="s">
        <v>545</v>
      </c>
      <c r="M24" s="94">
        <v>43385.0</v>
      </c>
      <c r="N24" s="94">
        <v>43465.0</v>
      </c>
      <c r="O24" s="91" t="s">
        <v>554</v>
      </c>
      <c r="P24" s="92">
        <v>1.0</v>
      </c>
      <c r="Q24" s="85" t="s">
        <v>555</v>
      </c>
      <c r="R24" s="90">
        <v>43606.0</v>
      </c>
      <c r="S24" s="125" t="s">
        <v>11</v>
      </c>
      <c r="T24" s="125" t="s">
        <v>11</v>
      </c>
      <c r="U24" s="86" t="s">
        <v>22</v>
      </c>
    </row>
    <row r="25" ht="71.25" customHeight="1">
      <c r="A25" s="173" t="s">
        <v>556</v>
      </c>
      <c r="B25" s="173">
        <v>2018.0</v>
      </c>
      <c r="C25" s="174" t="s">
        <v>557</v>
      </c>
      <c r="D25" s="174" t="s">
        <v>558</v>
      </c>
      <c r="E25" s="174" t="s">
        <v>9</v>
      </c>
      <c r="F25" s="174" t="s">
        <v>559</v>
      </c>
      <c r="G25" s="175" t="s">
        <v>560</v>
      </c>
      <c r="H25" s="175" t="s">
        <v>561</v>
      </c>
      <c r="I25" s="174" t="s">
        <v>562</v>
      </c>
      <c r="J25" s="174" t="s">
        <v>563</v>
      </c>
      <c r="K25" s="174" t="s">
        <v>40</v>
      </c>
      <c r="L25" s="175" t="s">
        <v>564</v>
      </c>
      <c r="M25" s="176">
        <v>43555.0</v>
      </c>
      <c r="N25" s="176">
        <v>43830.0</v>
      </c>
      <c r="O25" s="91" t="s">
        <v>565</v>
      </c>
      <c r="P25" s="92">
        <v>1.0</v>
      </c>
      <c r="Q25" s="85" t="s">
        <v>566</v>
      </c>
      <c r="R25" s="90">
        <v>43606.0</v>
      </c>
      <c r="S25" s="125" t="s">
        <v>11</v>
      </c>
      <c r="T25" s="125" t="s">
        <v>11</v>
      </c>
      <c r="U25" s="177" t="s">
        <v>22</v>
      </c>
    </row>
    <row r="26" ht="71.25" customHeight="1">
      <c r="A26" s="173" t="s">
        <v>567</v>
      </c>
      <c r="B26" s="173">
        <v>2018.0</v>
      </c>
      <c r="C26" s="174" t="s">
        <v>557</v>
      </c>
      <c r="D26" s="174" t="s">
        <v>568</v>
      </c>
      <c r="E26" s="174" t="s">
        <v>9</v>
      </c>
      <c r="F26" s="174" t="s">
        <v>569</v>
      </c>
      <c r="G26" s="175" t="s">
        <v>570</v>
      </c>
      <c r="H26" s="175" t="s">
        <v>571</v>
      </c>
      <c r="I26" s="174" t="s">
        <v>562</v>
      </c>
      <c r="J26" s="174" t="s">
        <v>563</v>
      </c>
      <c r="K26" s="174" t="s">
        <v>40</v>
      </c>
      <c r="L26" s="175" t="s">
        <v>564</v>
      </c>
      <c r="M26" s="176">
        <v>43405.0</v>
      </c>
      <c r="N26" s="176">
        <v>43770.0</v>
      </c>
      <c r="O26" s="91" t="s">
        <v>572</v>
      </c>
      <c r="P26" s="92">
        <v>1.0</v>
      </c>
      <c r="Q26" s="85" t="s">
        <v>573</v>
      </c>
      <c r="R26" s="90">
        <v>43606.0</v>
      </c>
      <c r="S26" s="125" t="s">
        <v>11</v>
      </c>
      <c r="T26" s="125" t="s">
        <v>11</v>
      </c>
      <c r="U26" s="178" t="s">
        <v>22</v>
      </c>
    </row>
    <row r="27" ht="138.75" customHeight="1">
      <c r="A27" s="173" t="s">
        <v>251</v>
      </c>
      <c r="B27" s="173">
        <v>2019.0</v>
      </c>
      <c r="C27" s="174" t="s">
        <v>252</v>
      </c>
      <c r="D27" s="174" t="s">
        <v>574</v>
      </c>
      <c r="E27" s="174" t="s">
        <v>15</v>
      </c>
      <c r="F27" s="174" t="s">
        <v>575</v>
      </c>
      <c r="G27" s="85" t="s">
        <v>576</v>
      </c>
      <c r="H27" s="85" t="s">
        <v>577</v>
      </c>
      <c r="I27" s="86" t="s">
        <v>16</v>
      </c>
      <c r="J27" s="86" t="s">
        <v>34</v>
      </c>
      <c r="K27" s="86" t="s">
        <v>40</v>
      </c>
      <c r="L27" s="175" t="s">
        <v>564</v>
      </c>
      <c r="M27" s="176">
        <v>43770.0</v>
      </c>
      <c r="N27" s="176">
        <v>43917.0</v>
      </c>
      <c r="O27" s="91" t="s">
        <v>578</v>
      </c>
      <c r="P27" s="95">
        <v>1.0</v>
      </c>
      <c r="Q27" s="85" t="s">
        <v>579</v>
      </c>
      <c r="R27" s="94">
        <v>44054.0</v>
      </c>
      <c r="S27" s="125" t="s">
        <v>11</v>
      </c>
      <c r="T27" s="125" t="s">
        <v>17</v>
      </c>
      <c r="U27" s="86" t="s">
        <v>22</v>
      </c>
    </row>
    <row r="28" ht="71.25" customHeight="1">
      <c r="A28" s="173" t="s">
        <v>258</v>
      </c>
      <c r="B28" s="173">
        <v>2019.0</v>
      </c>
      <c r="C28" s="173" t="s">
        <v>252</v>
      </c>
      <c r="D28" s="173" t="s">
        <v>580</v>
      </c>
      <c r="E28" s="173" t="s">
        <v>15</v>
      </c>
      <c r="F28" s="173" t="s">
        <v>581</v>
      </c>
      <c r="G28" s="85" t="s">
        <v>582</v>
      </c>
      <c r="H28" s="85" t="s">
        <v>583</v>
      </c>
      <c r="I28" s="86" t="s">
        <v>16</v>
      </c>
      <c r="J28" s="86" t="s">
        <v>34</v>
      </c>
      <c r="K28" s="86" t="s">
        <v>40</v>
      </c>
      <c r="L28" s="175" t="s">
        <v>564</v>
      </c>
      <c r="M28" s="176">
        <v>43770.0</v>
      </c>
      <c r="N28" s="176">
        <v>43917.0</v>
      </c>
      <c r="O28" s="91" t="s">
        <v>584</v>
      </c>
      <c r="P28" s="95">
        <v>1.0</v>
      </c>
      <c r="Q28" s="85" t="s">
        <v>585</v>
      </c>
      <c r="R28" s="94">
        <v>44054.0</v>
      </c>
      <c r="S28" s="125" t="s">
        <v>11</v>
      </c>
      <c r="T28" s="125" t="s">
        <v>17</v>
      </c>
      <c r="U28" s="86" t="s">
        <v>22</v>
      </c>
    </row>
    <row r="29" ht="71.25" customHeight="1">
      <c r="A29" s="124" t="s">
        <v>586</v>
      </c>
      <c r="B29" s="85">
        <v>2019.0</v>
      </c>
      <c r="C29" s="85" t="s">
        <v>587</v>
      </c>
      <c r="D29" s="85" t="s">
        <v>588</v>
      </c>
      <c r="E29" s="86" t="s">
        <v>9</v>
      </c>
      <c r="F29" s="85" t="s">
        <v>589</v>
      </c>
      <c r="G29" s="85" t="s">
        <v>590</v>
      </c>
      <c r="H29" s="85" t="s">
        <v>591</v>
      </c>
      <c r="I29" s="86" t="s">
        <v>16</v>
      </c>
      <c r="J29" s="86" t="s">
        <v>34</v>
      </c>
      <c r="K29" s="86" t="s">
        <v>31</v>
      </c>
      <c r="L29" s="86" t="s">
        <v>592</v>
      </c>
      <c r="M29" s="94">
        <v>43797.0</v>
      </c>
      <c r="N29" s="94">
        <v>44165.0</v>
      </c>
      <c r="O29" s="91" t="s">
        <v>593</v>
      </c>
      <c r="P29" s="95">
        <v>1.0</v>
      </c>
      <c r="Q29" s="131" t="s">
        <v>594</v>
      </c>
      <c r="R29" s="94">
        <v>44133.0</v>
      </c>
      <c r="S29" s="125" t="s">
        <v>11</v>
      </c>
      <c r="T29" s="125" t="s">
        <v>11</v>
      </c>
      <c r="U29" s="86" t="s">
        <v>22</v>
      </c>
    </row>
    <row r="30" ht="71.25" customHeight="1">
      <c r="A30" s="124" t="s">
        <v>595</v>
      </c>
      <c r="B30" s="85">
        <v>2019.0</v>
      </c>
      <c r="C30" s="85" t="s">
        <v>596</v>
      </c>
      <c r="D30" s="85" t="s">
        <v>597</v>
      </c>
      <c r="E30" s="86" t="s">
        <v>15</v>
      </c>
      <c r="F30" s="85" t="s">
        <v>598</v>
      </c>
      <c r="G30" s="85" t="s">
        <v>599</v>
      </c>
      <c r="H30" s="85" t="s">
        <v>600</v>
      </c>
      <c r="I30" s="86" t="s">
        <v>16</v>
      </c>
      <c r="J30" s="86" t="s">
        <v>34</v>
      </c>
      <c r="K30" s="86" t="s">
        <v>38</v>
      </c>
      <c r="L30" s="85" t="s">
        <v>601</v>
      </c>
      <c r="M30" s="90">
        <v>43804.0</v>
      </c>
      <c r="N30" s="90">
        <v>44058.0</v>
      </c>
      <c r="O30" s="91"/>
      <c r="P30" s="95">
        <v>0.0</v>
      </c>
      <c r="Q30" s="85" t="s">
        <v>602</v>
      </c>
      <c r="R30" s="94">
        <v>44029.0</v>
      </c>
      <c r="S30" s="125" t="s">
        <v>17</v>
      </c>
      <c r="T30" s="125" t="s">
        <v>17</v>
      </c>
      <c r="U30" s="86" t="s">
        <v>22</v>
      </c>
    </row>
    <row r="31" ht="71.25" customHeight="1">
      <c r="A31" s="93" t="s">
        <v>603</v>
      </c>
      <c r="B31" s="8">
        <v>2019.0</v>
      </c>
      <c r="C31" s="85" t="s">
        <v>604</v>
      </c>
      <c r="D31" s="85" t="s">
        <v>605</v>
      </c>
      <c r="E31" s="86" t="s">
        <v>15</v>
      </c>
      <c r="F31" s="85" t="s">
        <v>606</v>
      </c>
      <c r="G31" s="85" t="s">
        <v>607</v>
      </c>
      <c r="H31" s="85" t="s">
        <v>608</v>
      </c>
      <c r="I31" s="86" t="s">
        <v>16</v>
      </c>
      <c r="J31" s="86" t="s">
        <v>34</v>
      </c>
      <c r="K31" s="86" t="s">
        <v>38</v>
      </c>
      <c r="L31" s="8" t="s">
        <v>609</v>
      </c>
      <c r="M31" s="8" t="s">
        <v>610</v>
      </c>
      <c r="N31" s="8" t="s">
        <v>611</v>
      </c>
      <c r="O31" s="91"/>
      <c r="P31" s="95">
        <v>0.0</v>
      </c>
      <c r="Q31" s="85" t="s">
        <v>612</v>
      </c>
      <c r="R31" s="94">
        <v>44029.0</v>
      </c>
      <c r="S31" s="125" t="s">
        <v>17</v>
      </c>
      <c r="T31" s="125" t="s">
        <v>17</v>
      </c>
      <c r="U31" s="86" t="s">
        <v>22</v>
      </c>
    </row>
    <row r="32" ht="71.25" customHeight="1">
      <c r="A32" s="93" t="s">
        <v>613</v>
      </c>
      <c r="B32" s="8">
        <v>2019.0</v>
      </c>
      <c r="C32" s="85" t="s">
        <v>604</v>
      </c>
      <c r="D32" s="85" t="s">
        <v>614</v>
      </c>
      <c r="E32" s="86" t="s">
        <v>15</v>
      </c>
      <c r="F32" s="86" t="s">
        <v>615</v>
      </c>
      <c r="G32" s="86" t="s">
        <v>616</v>
      </c>
      <c r="H32" s="86" t="s">
        <v>617</v>
      </c>
      <c r="I32" s="86" t="s">
        <v>10</v>
      </c>
      <c r="J32" s="86" t="s">
        <v>34</v>
      </c>
      <c r="K32" s="86" t="s">
        <v>38</v>
      </c>
      <c r="L32" s="8" t="s">
        <v>618</v>
      </c>
      <c r="M32" s="94">
        <v>43862.0</v>
      </c>
      <c r="N32" s="94">
        <v>44058.0</v>
      </c>
      <c r="O32" s="91" t="s">
        <v>619</v>
      </c>
      <c r="P32" s="95">
        <v>1.0</v>
      </c>
      <c r="Q32" s="85" t="s">
        <v>620</v>
      </c>
      <c r="R32" s="94">
        <v>44169.0</v>
      </c>
      <c r="S32" s="125" t="s">
        <v>11</v>
      </c>
      <c r="T32" s="125" t="s">
        <v>11</v>
      </c>
      <c r="U32" s="86" t="s">
        <v>22</v>
      </c>
    </row>
    <row r="33" ht="71.25" customHeight="1">
      <c r="A33" s="93" t="s">
        <v>621</v>
      </c>
      <c r="B33" s="8">
        <v>2019.0</v>
      </c>
      <c r="C33" s="85" t="s">
        <v>604</v>
      </c>
      <c r="D33" s="85" t="s">
        <v>622</v>
      </c>
      <c r="E33" s="86" t="s">
        <v>15</v>
      </c>
      <c r="F33" s="86" t="s">
        <v>623</v>
      </c>
      <c r="G33" s="86" t="s">
        <v>624</v>
      </c>
      <c r="H33" s="86" t="s">
        <v>625</v>
      </c>
      <c r="I33" s="86" t="s">
        <v>16</v>
      </c>
      <c r="J33" s="86" t="s">
        <v>34</v>
      </c>
      <c r="K33" s="86" t="s">
        <v>38</v>
      </c>
      <c r="L33" s="8" t="s">
        <v>626</v>
      </c>
      <c r="M33" s="94">
        <v>43831.0</v>
      </c>
      <c r="N33" s="94">
        <v>44196.0</v>
      </c>
      <c r="O33" s="91" t="s">
        <v>627</v>
      </c>
      <c r="P33" s="95">
        <v>1.0</v>
      </c>
      <c r="Q33" s="85" t="s">
        <v>628</v>
      </c>
      <c r="R33" s="94">
        <v>44102.0</v>
      </c>
      <c r="S33" s="125" t="s">
        <v>11</v>
      </c>
      <c r="T33" s="125" t="s">
        <v>11</v>
      </c>
      <c r="U33" s="86" t="s">
        <v>22</v>
      </c>
    </row>
    <row r="34" ht="71.25" customHeight="1">
      <c r="A34" s="93" t="s">
        <v>629</v>
      </c>
      <c r="B34" s="8">
        <v>2019.0</v>
      </c>
      <c r="C34" s="85" t="s">
        <v>604</v>
      </c>
      <c r="D34" s="85" t="s">
        <v>630</v>
      </c>
      <c r="E34" s="86" t="s">
        <v>15</v>
      </c>
      <c r="F34" s="86" t="s">
        <v>631</v>
      </c>
      <c r="G34" s="86" t="s">
        <v>632</v>
      </c>
      <c r="H34" s="86" t="s">
        <v>633</v>
      </c>
      <c r="I34" s="86" t="s">
        <v>16</v>
      </c>
      <c r="J34" s="86" t="s">
        <v>34</v>
      </c>
      <c r="K34" s="86" t="s">
        <v>38</v>
      </c>
      <c r="L34" s="8" t="s">
        <v>634</v>
      </c>
      <c r="M34" s="94">
        <v>43891.0</v>
      </c>
      <c r="N34" s="94">
        <v>44196.0</v>
      </c>
      <c r="O34" s="91" t="s">
        <v>635</v>
      </c>
      <c r="P34" s="95">
        <v>1.0</v>
      </c>
      <c r="Q34" s="85" t="s">
        <v>636</v>
      </c>
      <c r="R34" s="94">
        <v>44071.0</v>
      </c>
      <c r="S34" s="125" t="s">
        <v>11</v>
      </c>
      <c r="T34" s="125" t="s">
        <v>11</v>
      </c>
      <c r="U34" s="86" t="s">
        <v>22</v>
      </c>
    </row>
    <row r="35" ht="71.25" customHeight="1">
      <c r="A35" s="93" t="s">
        <v>637</v>
      </c>
      <c r="B35" s="8">
        <v>2020.0</v>
      </c>
      <c r="C35" s="85" t="s">
        <v>638</v>
      </c>
      <c r="D35" s="85" t="s">
        <v>639</v>
      </c>
      <c r="E35" s="86" t="s">
        <v>9</v>
      </c>
      <c r="F35" s="86" t="s">
        <v>640</v>
      </c>
      <c r="G35" s="86" t="s">
        <v>641</v>
      </c>
      <c r="H35" s="86" t="s">
        <v>642</v>
      </c>
      <c r="I35" s="86" t="s">
        <v>16</v>
      </c>
      <c r="J35" s="86" t="s">
        <v>34</v>
      </c>
      <c r="K35" s="86" t="s">
        <v>40</v>
      </c>
      <c r="L35" s="8" t="s">
        <v>643</v>
      </c>
      <c r="M35" s="94">
        <v>43899.0</v>
      </c>
      <c r="N35" s="94">
        <v>44242.0</v>
      </c>
      <c r="O35" s="91" t="s">
        <v>644</v>
      </c>
      <c r="P35" s="95">
        <v>1.0</v>
      </c>
      <c r="Q35" s="85" t="s">
        <v>645</v>
      </c>
      <c r="R35" s="94">
        <v>44105.0</v>
      </c>
      <c r="S35" s="125" t="s">
        <v>11</v>
      </c>
      <c r="T35" s="125" t="s">
        <v>11</v>
      </c>
      <c r="U35" s="86" t="s">
        <v>22</v>
      </c>
    </row>
    <row r="36" ht="71.25" customHeight="1">
      <c r="A36" s="93" t="s">
        <v>646</v>
      </c>
      <c r="B36" s="8">
        <v>2020.0</v>
      </c>
      <c r="C36" s="85" t="s">
        <v>647</v>
      </c>
      <c r="D36" s="85" t="s">
        <v>648</v>
      </c>
      <c r="E36" s="86" t="s">
        <v>15</v>
      </c>
      <c r="F36" s="86" t="s">
        <v>649</v>
      </c>
      <c r="G36" s="86" t="s">
        <v>650</v>
      </c>
      <c r="H36" s="86" t="s">
        <v>651</v>
      </c>
      <c r="I36" s="86" t="s">
        <v>16</v>
      </c>
      <c r="J36" s="86" t="s">
        <v>34</v>
      </c>
      <c r="K36" s="86" t="s">
        <v>40</v>
      </c>
      <c r="L36" s="8" t="s">
        <v>643</v>
      </c>
      <c r="M36" s="94">
        <v>43997.0</v>
      </c>
      <c r="N36" s="94">
        <v>44286.0</v>
      </c>
      <c r="O36" s="91" t="s">
        <v>652</v>
      </c>
      <c r="P36" s="95">
        <v>1.0</v>
      </c>
      <c r="Q36" s="131" t="s">
        <v>653</v>
      </c>
      <c r="R36" s="94">
        <v>44169.0</v>
      </c>
      <c r="S36" s="125" t="s">
        <v>11</v>
      </c>
      <c r="T36" s="125" t="s">
        <v>11</v>
      </c>
      <c r="U36" s="86" t="s">
        <v>22</v>
      </c>
    </row>
    <row r="37" ht="71.25" customHeight="1">
      <c r="A37" s="93" t="s">
        <v>654</v>
      </c>
      <c r="B37" s="8">
        <v>2020.0</v>
      </c>
      <c r="C37" s="85" t="s">
        <v>647</v>
      </c>
      <c r="D37" s="85" t="s">
        <v>655</v>
      </c>
      <c r="E37" s="86" t="s">
        <v>15</v>
      </c>
      <c r="F37" s="86" t="s">
        <v>656</v>
      </c>
      <c r="G37" s="86" t="s">
        <v>657</v>
      </c>
      <c r="H37" s="86" t="s">
        <v>658</v>
      </c>
      <c r="I37" s="86" t="s">
        <v>16</v>
      </c>
      <c r="J37" s="86" t="s">
        <v>34</v>
      </c>
      <c r="K37" s="86" t="s">
        <v>40</v>
      </c>
      <c r="L37" s="8" t="s">
        <v>643</v>
      </c>
      <c r="M37" s="94">
        <v>43997.0</v>
      </c>
      <c r="N37" s="94">
        <v>44286.0</v>
      </c>
      <c r="O37" s="91" t="s">
        <v>659</v>
      </c>
      <c r="P37" s="95">
        <v>1.0</v>
      </c>
      <c r="Q37" s="85" t="s">
        <v>660</v>
      </c>
      <c r="R37" s="94">
        <v>44169.0</v>
      </c>
      <c r="S37" s="125" t="s">
        <v>11</v>
      </c>
      <c r="T37" s="125" t="s">
        <v>11</v>
      </c>
      <c r="U37" s="86" t="s">
        <v>22</v>
      </c>
    </row>
    <row r="38" ht="71.25" customHeight="1">
      <c r="A38" s="93" t="s">
        <v>661</v>
      </c>
      <c r="B38" s="8">
        <v>2020.0</v>
      </c>
      <c r="C38" s="85" t="s">
        <v>647</v>
      </c>
      <c r="D38" s="85" t="s">
        <v>662</v>
      </c>
      <c r="E38" s="86" t="s">
        <v>15</v>
      </c>
      <c r="F38" s="86" t="s">
        <v>663</v>
      </c>
      <c r="G38" s="86" t="s">
        <v>664</v>
      </c>
      <c r="H38" s="86" t="s">
        <v>665</v>
      </c>
      <c r="I38" s="86" t="s">
        <v>16</v>
      </c>
      <c r="J38" s="86" t="s">
        <v>34</v>
      </c>
      <c r="K38" s="86" t="s">
        <v>40</v>
      </c>
      <c r="L38" s="8" t="s">
        <v>643</v>
      </c>
      <c r="M38" s="94">
        <v>43997.0</v>
      </c>
      <c r="N38" s="94">
        <v>44286.0</v>
      </c>
      <c r="O38" s="91" t="s">
        <v>666</v>
      </c>
      <c r="P38" s="95">
        <v>1.0</v>
      </c>
      <c r="Q38" s="114" t="s">
        <v>667</v>
      </c>
      <c r="R38" s="94">
        <v>44169.0</v>
      </c>
      <c r="S38" s="125" t="s">
        <v>11</v>
      </c>
      <c r="T38" s="125" t="s">
        <v>11</v>
      </c>
      <c r="U38" s="86" t="s">
        <v>22</v>
      </c>
    </row>
    <row r="39" ht="12.75" customHeight="1">
      <c r="A39" s="8" t="s">
        <v>668</v>
      </c>
      <c r="B39" s="8">
        <v>2019.0</v>
      </c>
      <c r="C39" s="85" t="s">
        <v>596</v>
      </c>
      <c r="D39" s="85" t="s">
        <v>597</v>
      </c>
      <c r="E39" s="86" t="s">
        <v>15</v>
      </c>
      <c r="F39" s="86" t="s">
        <v>669</v>
      </c>
      <c r="G39" s="86" t="s">
        <v>670</v>
      </c>
      <c r="H39" s="86" t="s">
        <v>671</v>
      </c>
      <c r="I39" s="86" t="s">
        <v>16</v>
      </c>
      <c r="J39" s="86" t="s">
        <v>34</v>
      </c>
      <c r="K39" s="137" t="s">
        <v>38</v>
      </c>
      <c r="L39" s="8" t="s">
        <v>601</v>
      </c>
      <c r="M39" s="94">
        <v>44026.0</v>
      </c>
      <c r="N39" s="94">
        <v>44058.0</v>
      </c>
      <c r="O39" s="179" t="s">
        <v>672</v>
      </c>
      <c r="P39" s="95">
        <v>1.0</v>
      </c>
      <c r="Q39" s="85" t="s">
        <v>673</v>
      </c>
      <c r="R39" s="94">
        <v>44111.0</v>
      </c>
      <c r="S39" s="125" t="s">
        <v>11</v>
      </c>
      <c r="T39" s="125" t="s">
        <v>11</v>
      </c>
      <c r="U39" s="137" t="s">
        <v>22</v>
      </c>
    </row>
    <row r="40" ht="12.75" customHeight="1">
      <c r="A40" s="8" t="s">
        <v>674</v>
      </c>
      <c r="B40" s="8">
        <v>2019.0</v>
      </c>
      <c r="C40" s="85" t="s">
        <v>604</v>
      </c>
      <c r="D40" s="85" t="s">
        <v>675</v>
      </c>
      <c r="E40" s="86" t="s">
        <v>15</v>
      </c>
      <c r="F40" s="86" t="s">
        <v>606</v>
      </c>
      <c r="G40" s="86" t="s">
        <v>607</v>
      </c>
      <c r="H40" s="86" t="s">
        <v>676</v>
      </c>
      <c r="I40" s="86" t="s">
        <v>16</v>
      </c>
      <c r="J40" s="86" t="s">
        <v>34</v>
      </c>
      <c r="K40" s="137" t="s">
        <v>38</v>
      </c>
      <c r="L40" s="8" t="s">
        <v>677</v>
      </c>
      <c r="M40" s="94">
        <v>44026.0</v>
      </c>
      <c r="N40" s="94">
        <v>44058.0</v>
      </c>
      <c r="O40" s="91" t="s">
        <v>678</v>
      </c>
      <c r="P40" s="95">
        <v>1.0</v>
      </c>
      <c r="Q40" s="85" t="s">
        <v>679</v>
      </c>
      <c r="R40" s="94">
        <v>44071.0</v>
      </c>
      <c r="S40" s="125" t="s">
        <v>11</v>
      </c>
      <c r="T40" s="125" t="s">
        <v>11</v>
      </c>
      <c r="U40" s="137" t="s">
        <v>22</v>
      </c>
    </row>
    <row r="41" ht="249.0" customHeight="1">
      <c r="A41" s="8" t="s">
        <v>680</v>
      </c>
      <c r="B41" s="180">
        <v>2020.0</v>
      </c>
      <c r="C41" s="136" t="s">
        <v>681</v>
      </c>
      <c r="D41" s="136" t="s">
        <v>682</v>
      </c>
      <c r="E41" s="86" t="s">
        <v>15</v>
      </c>
      <c r="F41" s="137" t="s">
        <v>683</v>
      </c>
      <c r="G41" s="137" t="s">
        <v>684</v>
      </c>
      <c r="H41" s="137" t="s">
        <v>685</v>
      </c>
      <c r="I41" s="86" t="s">
        <v>16</v>
      </c>
      <c r="J41" s="86" t="s">
        <v>34</v>
      </c>
      <c r="K41" s="137" t="s">
        <v>41</v>
      </c>
      <c r="L41" s="180" t="s">
        <v>686</v>
      </c>
      <c r="M41" s="181">
        <v>44071.0</v>
      </c>
      <c r="N41" s="181">
        <v>44077.0</v>
      </c>
      <c r="O41" s="182" t="s">
        <v>687</v>
      </c>
      <c r="P41" s="95">
        <v>1.0</v>
      </c>
      <c r="Q41" s="85" t="s">
        <v>688</v>
      </c>
      <c r="R41" s="94">
        <v>44139.0</v>
      </c>
      <c r="S41" s="125" t="s">
        <v>11</v>
      </c>
      <c r="T41" s="125" t="s">
        <v>11</v>
      </c>
      <c r="U41" s="137" t="s">
        <v>22</v>
      </c>
    </row>
    <row r="42" ht="156.75" customHeight="1">
      <c r="A42" s="8" t="s">
        <v>689</v>
      </c>
      <c r="B42" s="180">
        <v>2020.0</v>
      </c>
      <c r="C42" s="136" t="s">
        <v>690</v>
      </c>
      <c r="D42" s="136" t="s">
        <v>691</v>
      </c>
      <c r="E42" s="86" t="s">
        <v>15</v>
      </c>
      <c r="F42" s="137" t="s">
        <v>692</v>
      </c>
      <c r="G42" s="137" t="s">
        <v>693</v>
      </c>
      <c r="H42" s="137" t="s">
        <v>694</v>
      </c>
      <c r="I42" s="86" t="s">
        <v>16</v>
      </c>
      <c r="J42" s="86" t="s">
        <v>34</v>
      </c>
      <c r="K42" s="137" t="s">
        <v>40</v>
      </c>
      <c r="L42" s="137" t="s">
        <v>695</v>
      </c>
      <c r="M42" s="181">
        <v>44166.0</v>
      </c>
      <c r="N42" s="181">
        <v>44286.0</v>
      </c>
      <c r="O42" s="182" t="s">
        <v>696</v>
      </c>
      <c r="P42" s="183">
        <v>1.0</v>
      </c>
      <c r="Q42" s="85" t="s">
        <v>697</v>
      </c>
      <c r="R42" s="94">
        <v>44389.0</v>
      </c>
      <c r="S42" s="125" t="s">
        <v>11</v>
      </c>
      <c r="T42" s="125" t="s">
        <v>17</v>
      </c>
      <c r="U42" s="137" t="s">
        <v>22</v>
      </c>
    </row>
    <row r="43" ht="169.5" customHeight="1">
      <c r="A43" s="8" t="s">
        <v>698</v>
      </c>
      <c r="B43" s="180">
        <v>2020.0</v>
      </c>
      <c r="C43" s="136" t="s">
        <v>690</v>
      </c>
      <c r="D43" s="136" t="s">
        <v>699</v>
      </c>
      <c r="E43" s="86" t="s">
        <v>15</v>
      </c>
      <c r="F43" s="137" t="s">
        <v>700</v>
      </c>
      <c r="G43" s="137" t="s">
        <v>701</v>
      </c>
      <c r="H43" s="137" t="s">
        <v>702</v>
      </c>
      <c r="I43" s="86" t="s">
        <v>16</v>
      </c>
      <c r="J43" s="86" t="s">
        <v>34</v>
      </c>
      <c r="K43" s="137" t="s">
        <v>40</v>
      </c>
      <c r="L43" s="137" t="s">
        <v>695</v>
      </c>
      <c r="M43" s="181">
        <v>44166.0</v>
      </c>
      <c r="N43" s="181">
        <v>44286.0</v>
      </c>
      <c r="O43" s="182" t="s">
        <v>703</v>
      </c>
      <c r="P43" s="183">
        <v>1.0</v>
      </c>
      <c r="Q43" s="184" t="s">
        <v>704</v>
      </c>
      <c r="R43" s="94">
        <v>44445.0</v>
      </c>
      <c r="S43" s="125" t="s">
        <v>11</v>
      </c>
      <c r="T43" s="125" t="s">
        <v>17</v>
      </c>
      <c r="U43" s="137" t="s">
        <v>22</v>
      </c>
    </row>
    <row r="44" ht="282.75" customHeight="1">
      <c r="A44" s="8" t="s">
        <v>705</v>
      </c>
      <c r="B44" s="180">
        <v>2020.0</v>
      </c>
      <c r="C44" s="136" t="s">
        <v>706</v>
      </c>
      <c r="D44" s="136" t="s">
        <v>707</v>
      </c>
      <c r="E44" s="86" t="s">
        <v>9</v>
      </c>
      <c r="F44" s="137" t="s">
        <v>708</v>
      </c>
      <c r="G44" s="137" t="s">
        <v>709</v>
      </c>
      <c r="H44" s="137" t="s">
        <v>710</v>
      </c>
      <c r="I44" s="86" t="s">
        <v>16</v>
      </c>
      <c r="J44" s="86" t="s">
        <v>34</v>
      </c>
      <c r="K44" s="137" t="s">
        <v>40</v>
      </c>
      <c r="L44" s="137" t="s">
        <v>711</v>
      </c>
      <c r="M44" s="181">
        <v>44180.0</v>
      </c>
      <c r="N44" s="181">
        <v>44285.0</v>
      </c>
      <c r="O44" s="182" t="s">
        <v>712</v>
      </c>
      <c r="P44" s="183">
        <v>1.0</v>
      </c>
      <c r="Q44" s="114" t="s">
        <v>713</v>
      </c>
      <c r="R44" s="94">
        <v>44335.0</v>
      </c>
      <c r="S44" s="125" t="s">
        <v>11</v>
      </c>
      <c r="T44" s="125" t="s">
        <v>17</v>
      </c>
      <c r="U44" s="137" t="s">
        <v>22</v>
      </c>
    </row>
    <row r="45" ht="12.75" customHeight="1">
      <c r="A45" s="8" t="s">
        <v>714</v>
      </c>
      <c r="B45" s="180">
        <v>2020.0</v>
      </c>
      <c r="C45" s="136" t="s">
        <v>706</v>
      </c>
      <c r="D45" s="136" t="s">
        <v>707</v>
      </c>
      <c r="E45" s="86" t="s">
        <v>9</v>
      </c>
      <c r="F45" s="137" t="s">
        <v>708</v>
      </c>
      <c r="G45" s="137" t="s">
        <v>709</v>
      </c>
      <c r="H45" s="137" t="s">
        <v>715</v>
      </c>
      <c r="I45" s="86" t="s">
        <v>16</v>
      </c>
      <c r="J45" s="86" t="s">
        <v>34</v>
      </c>
      <c r="K45" s="137" t="s">
        <v>40</v>
      </c>
      <c r="L45" s="137" t="s">
        <v>711</v>
      </c>
      <c r="M45" s="181">
        <v>44180.0</v>
      </c>
      <c r="N45" s="181">
        <v>44285.0</v>
      </c>
      <c r="O45" s="182" t="s">
        <v>716</v>
      </c>
      <c r="P45" s="183">
        <v>1.0</v>
      </c>
      <c r="Q45" s="85" t="s">
        <v>717</v>
      </c>
      <c r="R45" s="185">
        <v>44306.0</v>
      </c>
      <c r="S45" s="125" t="s">
        <v>11</v>
      </c>
      <c r="T45" s="125" t="s">
        <v>17</v>
      </c>
      <c r="U45" s="137" t="s">
        <v>22</v>
      </c>
    </row>
    <row r="46" ht="12.75" customHeight="1">
      <c r="A46" s="85" t="s">
        <v>718</v>
      </c>
      <c r="B46" s="85">
        <v>2020.0</v>
      </c>
      <c r="C46" s="85" t="s">
        <v>719</v>
      </c>
      <c r="D46" s="85" t="s">
        <v>720</v>
      </c>
      <c r="E46" s="86" t="s">
        <v>15</v>
      </c>
      <c r="F46" s="85" t="s">
        <v>721</v>
      </c>
      <c r="G46" s="85" t="s">
        <v>722</v>
      </c>
      <c r="H46" s="85" t="s">
        <v>723</v>
      </c>
      <c r="I46" s="86" t="s">
        <v>16</v>
      </c>
      <c r="J46" s="86" t="s">
        <v>34</v>
      </c>
      <c r="K46" s="86" t="s">
        <v>40</v>
      </c>
      <c r="L46" s="8" t="s">
        <v>643</v>
      </c>
      <c r="M46" s="181">
        <v>44166.0</v>
      </c>
      <c r="N46" s="181">
        <v>44290.0</v>
      </c>
      <c r="O46" s="182" t="s">
        <v>724</v>
      </c>
      <c r="P46" s="95">
        <v>1.0</v>
      </c>
      <c r="Q46" s="186" t="s">
        <v>725</v>
      </c>
      <c r="R46" s="94">
        <v>44474.0</v>
      </c>
      <c r="S46" s="125" t="s">
        <v>11</v>
      </c>
      <c r="T46" s="125" t="s">
        <v>17</v>
      </c>
      <c r="U46" s="137" t="s">
        <v>22</v>
      </c>
    </row>
    <row r="47" ht="12.75" customHeight="1">
      <c r="A47" s="85" t="s">
        <v>726</v>
      </c>
      <c r="B47" s="85">
        <v>2020.0</v>
      </c>
      <c r="C47" s="85" t="s">
        <v>719</v>
      </c>
      <c r="D47" s="85" t="s">
        <v>727</v>
      </c>
      <c r="E47" s="86" t="s">
        <v>15</v>
      </c>
      <c r="F47" s="85" t="s">
        <v>728</v>
      </c>
      <c r="G47" s="85" t="s">
        <v>729</v>
      </c>
      <c r="H47" s="85" t="s">
        <v>730</v>
      </c>
      <c r="I47" s="86" t="s">
        <v>16</v>
      </c>
      <c r="J47" s="86" t="s">
        <v>34</v>
      </c>
      <c r="K47" s="86" t="s">
        <v>40</v>
      </c>
      <c r="L47" s="8" t="s">
        <v>731</v>
      </c>
      <c r="M47" s="181">
        <v>44179.0</v>
      </c>
      <c r="N47" s="181">
        <v>44286.0</v>
      </c>
      <c r="O47" s="187" t="s">
        <v>732</v>
      </c>
      <c r="P47" s="183">
        <v>1.0</v>
      </c>
      <c r="Q47" s="188" t="s">
        <v>733</v>
      </c>
      <c r="R47" s="94">
        <v>44320.0</v>
      </c>
      <c r="S47" s="125" t="s">
        <v>11</v>
      </c>
      <c r="T47" s="125" t="s">
        <v>17</v>
      </c>
      <c r="U47" s="137" t="s">
        <v>22</v>
      </c>
    </row>
    <row r="48" ht="73.5" customHeight="1">
      <c r="A48" s="85" t="s">
        <v>734</v>
      </c>
      <c r="B48" s="85">
        <v>2020.0</v>
      </c>
      <c r="C48" s="85" t="s">
        <v>735</v>
      </c>
      <c r="D48" s="85" t="s">
        <v>736</v>
      </c>
      <c r="E48" s="86" t="s">
        <v>9</v>
      </c>
      <c r="F48" s="85" t="s">
        <v>737</v>
      </c>
      <c r="G48" s="85" t="s">
        <v>738</v>
      </c>
      <c r="H48" s="85" t="s">
        <v>739</v>
      </c>
      <c r="I48" s="86" t="s">
        <v>10</v>
      </c>
      <c r="J48" s="86" t="s">
        <v>34</v>
      </c>
      <c r="K48" s="86" t="s">
        <v>38</v>
      </c>
      <c r="L48" s="8" t="s">
        <v>740</v>
      </c>
      <c r="M48" s="181">
        <v>44211.0</v>
      </c>
      <c r="N48" s="181">
        <v>44253.0</v>
      </c>
      <c r="O48" s="182" t="s">
        <v>741</v>
      </c>
      <c r="P48" s="95">
        <v>1.0</v>
      </c>
      <c r="Q48" s="85" t="s">
        <v>742</v>
      </c>
      <c r="R48" s="94">
        <v>44246.0</v>
      </c>
      <c r="S48" s="125" t="s">
        <v>11</v>
      </c>
      <c r="T48" s="125" t="s">
        <v>11</v>
      </c>
      <c r="U48" s="137" t="s">
        <v>22</v>
      </c>
    </row>
    <row r="49" ht="12.75" customHeight="1">
      <c r="A49" s="85" t="s">
        <v>743</v>
      </c>
      <c r="B49" s="85">
        <v>2020.0</v>
      </c>
      <c r="C49" s="85" t="s">
        <v>735</v>
      </c>
      <c r="D49" s="85" t="s">
        <v>744</v>
      </c>
      <c r="E49" s="86" t="s">
        <v>9</v>
      </c>
      <c r="F49" s="85" t="s">
        <v>745</v>
      </c>
      <c r="G49" s="85" t="s">
        <v>746</v>
      </c>
      <c r="H49" s="85" t="s">
        <v>747</v>
      </c>
      <c r="I49" s="86" t="s">
        <v>10</v>
      </c>
      <c r="J49" s="86" t="s">
        <v>34</v>
      </c>
      <c r="K49" s="86" t="s">
        <v>42</v>
      </c>
      <c r="L49" s="8" t="s">
        <v>748</v>
      </c>
      <c r="M49" s="181">
        <v>44392.0</v>
      </c>
      <c r="N49" s="181">
        <v>44926.0</v>
      </c>
      <c r="O49" s="189" t="s">
        <v>749</v>
      </c>
      <c r="P49" s="95">
        <v>0.7</v>
      </c>
      <c r="Q49" s="131" t="s">
        <v>750</v>
      </c>
      <c r="R49" s="94">
        <v>44909.0</v>
      </c>
      <c r="S49" s="125"/>
      <c r="T49" s="125"/>
      <c r="U49" s="137" t="s">
        <v>12</v>
      </c>
    </row>
    <row r="50" ht="12.75" customHeight="1">
      <c r="A50" s="85" t="s">
        <v>751</v>
      </c>
      <c r="B50" s="85">
        <v>2020.0</v>
      </c>
      <c r="C50" s="85" t="s">
        <v>735</v>
      </c>
      <c r="D50" s="85" t="s">
        <v>752</v>
      </c>
      <c r="E50" s="86" t="s">
        <v>9</v>
      </c>
      <c r="F50" s="85" t="s">
        <v>753</v>
      </c>
      <c r="G50" s="85" t="s">
        <v>754</v>
      </c>
      <c r="H50" s="85" t="s">
        <v>755</v>
      </c>
      <c r="I50" s="86" t="s">
        <v>16</v>
      </c>
      <c r="J50" s="86" t="s">
        <v>34</v>
      </c>
      <c r="K50" s="86" t="s">
        <v>38</v>
      </c>
      <c r="L50" s="8" t="s">
        <v>756</v>
      </c>
      <c r="M50" s="181">
        <v>44211.0</v>
      </c>
      <c r="N50" s="181">
        <v>44561.0</v>
      </c>
      <c r="O50" s="182" t="s">
        <v>757</v>
      </c>
      <c r="P50" s="183">
        <v>1.0</v>
      </c>
      <c r="Q50" s="124" t="s">
        <v>758</v>
      </c>
      <c r="R50" s="190">
        <v>44544.0</v>
      </c>
      <c r="S50" s="125" t="s">
        <v>11</v>
      </c>
      <c r="T50" s="125" t="s">
        <v>11</v>
      </c>
      <c r="U50" s="191" t="s">
        <v>22</v>
      </c>
    </row>
    <row r="51" ht="12.75" customHeight="1">
      <c r="A51" s="85" t="s">
        <v>759</v>
      </c>
      <c r="B51" s="85">
        <v>2020.0</v>
      </c>
      <c r="C51" s="85" t="s">
        <v>735</v>
      </c>
      <c r="D51" s="85" t="s">
        <v>752</v>
      </c>
      <c r="E51" s="86" t="s">
        <v>9</v>
      </c>
      <c r="F51" s="85" t="s">
        <v>760</v>
      </c>
      <c r="G51" s="85" t="s">
        <v>761</v>
      </c>
      <c r="H51" s="85" t="s">
        <v>762</v>
      </c>
      <c r="I51" s="86" t="s">
        <v>10</v>
      </c>
      <c r="J51" s="86" t="s">
        <v>34</v>
      </c>
      <c r="K51" s="86" t="s">
        <v>38</v>
      </c>
      <c r="L51" s="8" t="s">
        <v>763</v>
      </c>
      <c r="M51" s="181">
        <v>44211.0</v>
      </c>
      <c r="N51" s="181">
        <v>44561.0</v>
      </c>
      <c r="O51" s="182" t="s">
        <v>764</v>
      </c>
      <c r="P51" s="95">
        <v>1.0</v>
      </c>
      <c r="Q51" s="85" t="s">
        <v>765</v>
      </c>
      <c r="R51" s="94">
        <v>44357.0</v>
      </c>
      <c r="S51" s="125" t="s">
        <v>11</v>
      </c>
      <c r="T51" s="125" t="s">
        <v>11</v>
      </c>
      <c r="U51" s="137" t="s">
        <v>22</v>
      </c>
    </row>
    <row r="52" ht="12.75" customHeight="1">
      <c r="A52" s="85" t="s">
        <v>766</v>
      </c>
      <c r="B52" s="85">
        <v>2020.0</v>
      </c>
      <c r="C52" s="85" t="s">
        <v>735</v>
      </c>
      <c r="D52" s="85" t="s">
        <v>767</v>
      </c>
      <c r="E52" s="86" t="s">
        <v>9</v>
      </c>
      <c r="F52" s="85" t="s">
        <v>768</v>
      </c>
      <c r="G52" s="85" t="s">
        <v>769</v>
      </c>
      <c r="H52" s="85" t="s">
        <v>770</v>
      </c>
      <c r="I52" s="86" t="s">
        <v>10</v>
      </c>
      <c r="J52" s="86" t="s">
        <v>34</v>
      </c>
      <c r="K52" s="86" t="s">
        <v>38</v>
      </c>
      <c r="L52" s="8" t="s">
        <v>771</v>
      </c>
      <c r="M52" s="181">
        <v>44211.0</v>
      </c>
      <c r="N52" s="181">
        <v>44561.0</v>
      </c>
      <c r="O52" s="182" t="s">
        <v>772</v>
      </c>
      <c r="P52" s="95">
        <v>1.0</v>
      </c>
      <c r="Q52" s="85" t="s">
        <v>773</v>
      </c>
      <c r="R52" s="94">
        <v>44481.0</v>
      </c>
      <c r="S52" s="125" t="s">
        <v>11</v>
      </c>
      <c r="T52" s="125" t="s">
        <v>11</v>
      </c>
      <c r="U52" s="137" t="s">
        <v>22</v>
      </c>
    </row>
    <row r="53" ht="12.75" customHeight="1">
      <c r="A53" s="85" t="s">
        <v>774</v>
      </c>
      <c r="B53" s="85">
        <v>2020.0</v>
      </c>
      <c r="C53" s="85" t="s">
        <v>735</v>
      </c>
      <c r="D53" s="85" t="s">
        <v>775</v>
      </c>
      <c r="E53" s="86" t="s">
        <v>9</v>
      </c>
      <c r="F53" s="85" t="s">
        <v>776</v>
      </c>
      <c r="G53" s="85" t="s">
        <v>777</v>
      </c>
      <c r="H53" s="85" t="s">
        <v>778</v>
      </c>
      <c r="I53" s="86" t="s">
        <v>10</v>
      </c>
      <c r="J53" s="86" t="s">
        <v>34</v>
      </c>
      <c r="K53" s="86" t="s">
        <v>38</v>
      </c>
      <c r="L53" s="8" t="s">
        <v>763</v>
      </c>
      <c r="M53" s="181">
        <v>44211.0</v>
      </c>
      <c r="N53" s="181">
        <v>44561.0</v>
      </c>
      <c r="O53" s="182" t="s">
        <v>779</v>
      </c>
      <c r="P53" s="95">
        <v>1.0</v>
      </c>
      <c r="Q53" s="85" t="s">
        <v>780</v>
      </c>
      <c r="R53" s="94">
        <v>44481.0</v>
      </c>
      <c r="S53" s="125" t="s">
        <v>11</v>
      </c>
      <c r="T53" s="125" t="s">
        <v>11</v>
      </c>
      <c r="U53" s="137" t="s">
        <v>22</v>
      </c>
    </row>
    <row r="54" ht="12.75" customHeight="1">
      <c r="A54" s="85" t="s">
        <v>781</v>
      </c>
      <c r="B54" s="85">
        <v>2020.0</v>
      </c>
      <c r="C54" s="85" t="s">
        <v>735</v>
      </c>
      <c r="D54" s="85" t="s">
        <v>782</v>
      </c>
      <c r="E54" s="86" t="s">
        <v>9</v>
      </c>
      <c r="F54" s="85" t="s">
        <v>783</v>
      </c>
      <c r="G54" s="85" t="s">
        <v>784</v>
      </c>
      <c r="H54" s="85" t="s">
        <v>785</v>
      </c>
      <c r="I54" s="86" t="s">
        <v>10</v>
      </c>
      <c r="J54" s="86" t="s">
        <v>34</v>
      </c>
      <c r="K54" s="86" t="s">
        <v>38</v>
      </c>
      <c r="L54" s="8" t="s">
        <v>786</v>
      </c>
      <c r="M54" s="181">
        <v>44211.0</v>
      </c>
      <c r="N54" s="181">
        <v>44561.0</v>
      </c>
      <c r="O54" s="182" t="s">
        <v>787</v>
      </c>
      <c r="P54" s="95">
        <v>1.0</v>
      </c>
      <c r="Q54" s="85" t="s">
        <v>788</v>
      </c>
      <c r="R54" s="185">
        <v>44532.0</v>
      </c>
      <c r="S54" s="125" t="s">
        <v>11</v>
      </c>
      <c r="T54" s="125" t="s">
        <v>11</v>
      </c>
      <c r="U54" s="137" t="s">
        <v>22</v>
      </c>
    </row>
    <row r="55" ht="12.75" customHeight="1">
      <c r="A55" s="85" t="s">
        <v>789</v>
      </c>
      <c r="B55" s="85">
        <v>2020.0</v>
      </c>
      <c r="C55" s="85" t="s">
        <v>735</v>
      </c>
      <c r="D55" s="85" t="s">
        <v>790</v>
      </c>
      <c r="E55" s="86" t="s">
        <v>9</v>
      </c>
      <c r="F55" s="85" t="s">
        <v>791</v>
      </c>
      <c r="G55" s="85" t="s">
        <v>792</v>
      </c>
      <c r="H55" s="85" t="s">
        <v>793</v>
      </c>
      <c r="I55" s="86" t="s">
        <v>10</v>
      </c>
      <c r="J55" s="86" t="s">
        <v>34</v>
      </c>
      <c r="K55" s="86" t="s">
        <v>38</v>
      </c>
      <c r="L55" s="8" t="s">
        <v>786</v>
      </c>
      <c r="M55" s="181">
        <v>44211.0</v>
      </c>
      <c r="N55" s="181">
        <v>44561.0</v>
      </c>
      <c r="O55" s="182" t="s">
        <v>794</v>
      </c>
      <c r="P55" s="95">
        <v>1.0</v>
      </c>
      <c r="Q55" s="124" t="s">
        <v>795</v>
      </c>
      <c r="R55" s="94">
        <v>44540.0</v>
      </c>
      <c r="S55" s="125" t="s">
        <v>11</v>
      </c>
      <c r="T55" s="125" t="s">
        <v>11</v>
      </c>
      <c r="U55" s="137" t="s">
        <v>22</v>
      </c>
    </row>
    <row r="56" ht="12.75" customHeight="1">
      <c r="A56" s="85" t="s">
        <v>796</v>
      </c>
      <c r="B56" s="85">
        <v>2020.0</v>
      </c>
      <c r="C56" s="85" t="s">
        <v>735</v>
      </c>
      <c r="D56" s="85" t="s">
        <v>797</v>
      </c>
      <c r="E56" s="86" t="s">
        <v>15</v>
      </c>
      <c r="F56" s="85" t="s">
        <v>798</v>
      </c>
      <c r="G56" s="85" t="s">
        <v>799</v>
      </c>
      <c r="H56" s="85" t="s">
        <v>800</v>
      </c>
      <c r="I56" s="86" t="s">
        <v>10</v>
      </c>
      <c r="J56" s="86" t="s">
        <v>34</v>
      </c>
      <c r="K56" s="86" t="s">
        <v>38</v>
      </c>
      <c r="L56" s="8" t="s">
        <v>801</v>
      </c>
      <c r="M56" s="181">
        <v>44211.0</v>
      </c>
      <c r="N56" s="181">
        <v>44561.0</v>
      </c>
      <c r="O56" s="182" t="s">
        <v>802</v>
      </c>
      <c r="P56" s="183">
        <v>1.0</v>
      </c>
      <c r="Q56" s="124" t="s">
        <v>803</v>
      </c>
      <c r="R56" s="190">
        <v>44544.0</v>
      </c>
      <c r="S56" s="125" t="s">
        <v>11</v>
      </c>
      <c r="T56" s="125" t="s">
        <v>11</v>
      </c>
      <c r="U56" s="130" t="s">
        <v>22</v>
      </c>
    </row>
    <row r="57" ht="12.75" customHeight="1">
      <c r="A57" s="85" t="s">
        <v>804</v>
      </c>
      <c r="B57" s="85">
        <v>2020.0</v>
      </c>
      <c r="C57" s="85" t="s">
        <v>735</v>
      </c>
      <c r="D57" s="85" t="s">
        <v>805</v>
      </c>
      <c r="E57" s="86" t="s">
        <v>15</v>
      </c>
      <c r="F57" s="85" t="s">
        <v>806</v>
      </c>
      <c r="G57" s="85" t="s">
        <v>807</v>
      </c>
      <c r="H57" s="85" t="s">
        <v>808</v>
      </c>
      <c r="I57" s="86" t="s">
        <v>10</v>
      </c>
      <c r="J57" s="86" t="s">
        <v>34</v>
      </c>
      <c r="K57" s="86" t="s">
        <v>38</v>
      </c>
      <c r="L57" s="8" t="s">
        <v>809</v>
      </c>
      <c r="M57" s="181">
        <v>44211.0</v>
      </c>
      <c r="N57" s="181">
        <v>44561.0</v>
      </c>
      <c r="O57" s="182" t="s">
        <v>810</v>
      </c>
      <c r="P57" s="95">
        <v>1.0</v>
      </c>
      <c r="Q57" s="85" t="s">
        <v>811</v>
      </c>
      <c r="R57" s="94">
        <v>44542.0</v>
      </c>
      <c r="S57" s="125" t="s">
        <v>11</v>
      </c>
      <c r="T57" s="125" t="s">
        <v>11</v>
      </c>
      <c r="U57" s="137" t="s">
        <v>22</v>
      </c>
    </row>
    <row r="58" ht="12.75" customHeight="1">
      <c r="A58" s="85" t="s">
        <v>812</v>
      </c>
      <c r="B58" s="85">
        <v>2020.0</v>
      </c>
      <c r="C58" s="85" t="s">
        <v>735</v>
      </c>
      <c r="D58" s="85" t="s">
        <v>813</v>
      </c>
      <c r="E58" s="86" t="s">
        <v>15</v>
      </c>
      <c r="F58" s="85" t="s">
        <v>814</v>
      </c>
      <c r="G58" s="85" t="s">
        <v>815</v>
      </c>
      <c r="H58" s="85" t="s">
        <v>816</v>
      </c>
      <c r="I58" s="86" t="s">
        <v>10</v>
      </c>
      <c r="J58" s="86" t="s">
        <v>34</v>
      </c>
      <c r="K58" s="86" t="s">
        <v>38</v>
      </c>
      <c r="L58" s="8" t="s">
        <v>786</v>
      </c>
      <c r="M58" s="181">
        <v>44211.0</v>
      </c>
      <c r="N58" s="181">
        <v>44561.0</v>
      </c>
      <c r="O58" s="182" t="s">
        <v>817</v>
      </c>
      <c r="P58" s="95">
        <v>1.0</v>
      </c>
      <c r="Q58" s="85" t="s">
        <v>818</v>
      </c>
      <c r="R58" s="94">
        <v>44481.0</v>
      </c>
      <c r="S58" s="125" t="s">
        <v>11</v>
      </c>
      <c r="T58" s="125" t="s">
        <v>11</v>
      </c>
      <c r="U58" s="137" t="s">
        <v>22</v>
      </c>
    </row>
    <row r="59" ht="12.75" customHeight="1">
      <c r="A59" s="85" t="s">
        <v>819</v>
      </c>
      <c r="B59" s="85">
        <v>2020.0</v>
      </c>
      <c r="C59" s="85" t="s">
        <v>820</v>
      </c>
      <c r="D59" s="85" t="s">
        <v>821</v>
      </c>
      <c r="E59" s="86" t="s">
        <v>9</v>
      </c>
      <c r="F59" s="85" t="s">
        <v>822</v>
      </c>
      <c r="G59" s="85" t="s">
        <v>823</v>
      </c>
      <c r="H59" s="85" t="s">
        <v>824</v>
      </c>
      <c r="I59" s="86" t="s">
        <v>16</v>
      </c>
      <c r="J59" s="86" t="s">
        <v>34</v>
      </c>
      <c r="K59" s="86" t="s">
        <v>41</v>
      </c>
      <c r="L59" s="8"/>
      <c r="M59" s="181">
        <v>44193.0</v>
      </c>
      <c r="N59" s="181">
        <v>44316.0</v>
      </c>
      <c r="O59" s="192" t="s">
        <v>825</v>
      </c>
      <c r="P59" s="95">
        <v>1.0</v>
      </c>
      <c r="Q59" s="193" t="s">
        <v>826</v>
      </c>
      <c r="R59" s="94">
        <v>44347.0</v>
      </c>
      <c r="S59" s="125" t="s">
        <v>11</v>
      </c>
      <c r="T59" s="125" t="s">
        <v>17</v>
      </c>
      <c r="U59" s="137" t="s">
        <v>22</v>
      </c>
    </row>
    <row r="60" ht="12.75" customHeight="1">
      <c r="A60" s="85" t="s">
        <v>827</v>
      </c>
      <c r="B60" s="85">
        <v>2020.0</v>
      </c>
      <c r="C60" s="85" t="s">
        <v>820</v>
      </c>
      <c r="D60" s="85" t="s">
        <v>828</v>
      </c>
      <c r="E60" s="86" t="s">
        <v>9</v>
      </c>
      <c r="F60" s="85" t="s">
        <v>829</v>
      </c>
      <c r="G60" s="85" t="s">
        <v>830</v>
      </c>
      <c r="H60" s="85" t="s">
        <v>831</v>
      </c>
      <c r="I60" s="86" t="s">
        <v>16</v>
      </c>
      <c r="J60" s="86" t="s">
        <v>34</v>
      </c>
      <c r="K60" s="86" t="s">
        <v>40</v>
      </c>
      <c r="L60" s="8"/>
      <c r="M60" s="181">
        <v>44193.0</v>
      </c>
      <c r="N60" s="181">
        <v>44316.0</v>
      </c>
      <c r="O60" s="187" t="s">
        <v>832</v>
      </c>
      <c r="P60" s="194">
        <v>1.0</v>
      </c>
      <c r="Q60" s="131" t="s">
        <v>833</v>
      </c>
      <c r="R60" s="94">
        <v>44313.0</v>
      </c>
      <c r="S60" s="125" t="s">
        <v>11</v>
      </c>
      <c r="T60" s="125" t="s">
        <v>11</v>
      </c>
      <c r="U60" s="137" t="s">
        <v>22</v>
      </c>
    </row>
    <row r="61" ht="372.0" customHeight="1">
      <c r="A61" s="195" t="s">
        <v>834</v>
      </c>
      <c r="B61" s="85">
        <v>2021.0</v>
      </c>
      <c r="C61" s="85" t="s">
        <v>835</v>
      </c>
      <c r="D61" s="85" t="s">
        <v>836</v>
      </c>
      <c r="E61" s="86" t="s">
        <v>9</v>
      </c>
      <c r="F61" s="85" t="s">
        <v>837</v>
      </c>
      <c r="G61" s="85" t="s">
        <v>838</v>
      </c>
      <c r="H61" s="85" t="s">
        <v>839</v>
      </c>
      <c r="I61" s="86" t="s">
        <v>16</v>
      </c>
      <c r="J61" s="86" t="s">
        <v>34</v>
      </c>
      <c r="K61" s="86" t="s">
        <v>41</v>
      </c>
      <c r="L61" s="8" t="s">
        <v>840</v>
      </c>
      <c r="M61" s="181">
        <v>44337.0</v>
      </c>
      <c r="N61" s="181">
        <v>44408.0</v>
      </c>
      <c r="O61" s="189" t="s">
        <v>841</v>
      </c>
      <c r="P61" s="194">
        <v>1.0</v>
      </c>
      <c r="Q61" s="196" t="s">
        <v>842</v>
      </c>
      <c r="R61" s="94">
        <v>44406.0</v>
      </c>
      <c r="S61" s="125" t="s">
        <v>11</v>
      </c>
      <c r="T61" s="125" t="s">
        <v>11</v>
      </c>
      <c r="U61" s="137" t="s">
        <v>22</v>
      </c>
    </row>
    <row r="62" ht="168.75" customHeight="1">
      <c r="A62" s="8" t="s">
        <v>843</v>
      </c>
      <c r="B62" s="85">
        <v>2021.0</v>
      </c>
      <c r="C62" s="85" t="s">
        <v>377</v>
      </c>
      <c r="D62" s="85" t="s">
        <v>844</v>
      </c>
      <c r="E62" s="86" t="s">
        <v>9</v>
      </c>
      <c r="F62" s="85" t="s">
        <v>845</v>
      </c>
      <c r="G62" s="85" t="s">
        <v>846</v>
      </c>
      <c r="H62" s="85" t="s">
        <v>847</v>
      </c>
      <c r="I62" s="86" t="s">
        <v>10</v>
      </c>
      <c r="J62" s="86" t="s">
        <v>34</v>
      </c>
      <c r="K62" s="86" t="s">
        <v>40</v>
      </c>
      <c r="L62" s="8" t="s">
        <v>848</v>
      </c>
      <c r="M62" s="181">
        <v>44484.0</v>
      </c>
      <c r="N62" s="181">
        <v>44560.0</v>
      </c>
      <c r="O62" s="189" t="s">
        <v>849</v>
      </c>
      <c r="P62" s="197">
        <v>1.0</v>
      </c>
      <c r="Q62" s="196" t="s">
        <v>850</v>
      </c>
      <c r="R62" s="94">
        <v>44557.0</v>
      </c>
      <c r="S62" s="125" t="s">
        <v>11</v>
      </c>
      <c r="T62" s="125" t="s">
        <v>11</v>
      </c>
      <c r="U62" s="137" t="s">
        <v>22</v>
      </c>
    </row>
    <row r="63" ht="232.5" customHeight="1">
      <c r="A63" s="8" t="s">
        <v>851</v>
      </c>
      <c r="B63" s="85">
        <v>2021.0</v>
      </c>
      <c r="C63" s="85" t="s">
        <v>377</v>
      </c>
      <c r="D63" s="85" t="s">
        <v>852</v>
      </c>
      <c r="E63" s="86" t="s">
        <v>9</v>
      </c>
      <c r="F63" s="85" t="s">
        <v>853</v>
      </c>
      <c r="G63" s="85" t="s">
        <v>854</v>
      </c>
      <c r="H63" s="85" t="s">
        <v>855</v>
      </c>
      <c r="I63" s="86" t="s">
        <v>10</v>
      </c>
      <c r="J63" s="86" t="s">
        <v>34</v>
      </c>
      <c r="K63" s="86" t="s">
        <v>40</v>
      </c>
      <c r="L63" s="8" t="s">
        <v>856</v>
      </c>
      <c r="M63" s="181">
        <v>44481.0</v>
      </c>
      <c r="N63" s="181">
        <v>44560.0</v>
      </c>
      <c r="O63" s="189" t="s">
        <v>857</v>
      </c>
      <c r="P63" s="194">
        <v>1.0</v>
      </c>
      <c r="Q63" s="196" t="s">
        <v>858</v>
      </c>
      <c r="R63" s="94">
        <v>44554.0</v>
      </c>
      <c r="S63" s="125" t="s">
        <v>11</v>
      </c>
      <c r="T63" s="125" t="s">
        <v>11</v>
      </c>
      <c r="U63" s="137" t="s">
        <v>22</v>
      </c>
    </row>
    <row r="64" ht="147.75" customHeight="1">
      <c r="A64" s="8" t="s">
        <v>851</v>
      </c>
      <c r="B64" s="85">
        <v>2021.0</v>
      </c>
      <c r="C64" s="85" t="s">
        <v>377</v>
      </c>
      <c r="D64" s="85" t="s">
        <v>852</v>
      </c>
      <c r="E64" s="86" t="s">
        <v>9</v>
      </c>
      <c r="F64" s="85" t="s">
        <v>853</v>
      </c>
      <c r="G64" s="85" t="s">
        <v>854</v>
      </c>
      <c r="H64" s="85" t="s">
        <v>859</v>
      </c>
      <c r="I64" s="86" t="s">
        <v>10</v>
      </c>
      <c r="J64" s="86" t="s">
        <v>34</v>
      </c>
      <c r="K64" s="86" t="s">
        <v>40</v>
      </c>
      <c r="L64" s="8" t="s">
        <v>856</v>
      </c>
      <c r="M64" s="181">
        <v>44481.0</v>
      </c>
      <c r="N64" s="181">
        <v>44560.0</v>
      </c>
      <c r="O64" s="189" t="s">
        <v>860</v>
      </c>
      <c r="P64" s="194">
        <v>1.0</v>
      </c>
      <c r="Q64" s="196" t="s">
        <v>861</v>
      </c>
      <c r="R64" s="94">
        <v>44559.0</v>
      </c>
      <c r="S64" s="125" t="s">
        <v>11</v>
      </c>
      <c r="T64" s="125" t="s">
        <v>11</v>
      </c>
      <c r="U64" s="137" t="s">
        <v>22</v>
      </c>
    </row>
    <row r="65" ht="147.75" customHeight="1">
      <c r="A65" s="8" t="s">
        <v>862</v>
      </c>
      <c r="B65" s="85">
        <v>2021.0</v>
      </c>
      <c r="C65" s="85" t="s">
        <v>863</v>
      </c>
      <c r="D65" s="85" t="s">
        <v>864</v>
      </c>
      <c r="E65" s="86" t="s">
        <v>9</v>
      </c>
      <c r="F65" s="85" t="s">
        <v>865</v>
      </c>
      <c r="G65" s="85" t="s">
        <v>866</v>
      </c>
      <c r="H65" s="85" t="s">
        <v>867</v>
      </c>
      <c r="I65" s="86" t="s">
        <v>16</v>
      </c>
      <c r="J65" s="86" t="s">
        <v>34</v>
      </c>
      <c r="K65" s="86" t="s">
        <v>41</v>
      </c>
      <c r="L65" s="8" t="s">
        <v>868</v>
      </c>
      <c r="M65" s="181">
        <v>44419.0</v>
      </c>
      <c r="N65" s="181">
        <v>44561.0</v>
      </c>
      <c r="O65" s="189" t="s">
        <v>869</v>
      </c>
      <c r="P65" s="194">
        <v>1.0</v>
      </c>
      <c r="Q65" s="196" t="s">
        <v>870</v>
      </c>
      <c r="R65" s="94">
        <v>44586.0</v>
      </c>
      <c r="S65" s="125" t="s">
        <v>11</v>
      </c>
      <c r="T65" s="125" t="s">
        <v>11</v>
      </c>
      <c r="U65" s="137" t="s">
        <v>22</v>
      </c>
    </row>
    <row r="66" ht="12.75" customHeight="1">
      <c r="A66" s="198" t="s">
        <v>871</v>
      </c>
      <c r="B66" s="199">
        <v>2021.0</v>
      </c>
      <c r="C66" s="85" t="s">
        <v>872</v>
      </c>
      <c r="D66" s="85" t="s">
        <v>873</v>
      </c>
      <c r="E66" s="86" t="s">
        <v>15</v>
      </c>
      <c r="F66" s="85" t="s">
        <v>874</v>
      </c>
      <c r="G66" s="85" t="s">
        <v>875</v>
      </c>
      <c r="H66" s="136" t="s">
        <v>876</v>
      </c>
      <c r="I66" s="86" t="s">
        <v>16</v>
      </c>
      <c r="J66" s="200" t="s">
        <v>34</v>
      </c>
      <c r="K66" s="200" t="s">
        <v>42</v>
      </c>
      <c r="L66" s="8" t="s">
        <v>877</v>
      </c>
      <c r="M66" s="201">
        <v>44214.0</v>
      </c>
      <c r="N66" s="202">
        <v>44926.0</v>
      </c>
      <c r="O66" s="189" t="s">
        <v>878</v>
      </c>
      <c r="P66" s="203">
        <v>0.85</v>
      </c>
      <c r="Q66" s="196" t="s">
        <v>879</v>
      </c>
      <c r="R66" s="204">
        <v>44908.0</v>
      </c>
      <c r="S66" s="125"/>
      <c r="T66" s="125"/>
      <c r="U66" s="200" t="s">
        <v>22</v>
      </c>
    </row>
    <row r="67" ht="177.75" customHeight="1">
      <c r="A67" s="180" t="s">
        <v>880</v>
      </c>
      <c r="B67" s="205">
        <v>2021.0</v>
      </c>
      <c r="C67" s="206" t="s">
        <v>881</v>
      </c>
      <c r="D67" s="207" t="s">
        <v>882</v>
      </c>
      <c r="E67" s="86" t="s">
        <v>15</v>
      </c>
      <c r="F67" s="85" t="s">
        <v>883</v>
      </c>
      <c r="G67" s="85" t="s">
        <v>884</v>
      </c>
      <c r="H67" s="85" t="s">
        <v>885</v>
      </c>
      <c r="I67" s="86" t="s">
        <v>10</v>
      </c>
      <c r="J67" s="86" t="s">
        <v>34</v>
      </c>
      <c r="K67" s="86" t="s">
        <v>38</v>
      </c>
      <c r="L67" s="8" t="s">
        <v>886</v>
      </c>
      <c r="M67" s="208">
        <v>44470.0</v>
      </c>
      <c r="N67" s="208">
        <v>44561.0</v>
      </c>
      <c r="O67" s="189" t="s">
        <v>887</v>
      </c>
      <c r="P67" s="194">
        <v>1.0</v>
      </c>
      <c r="Q67" s="196" t="s">
        <v>888</v>
      </c>
      <c r="R67" s="94">
        <v>44504.0</v>
      </c>
      <c r="S67" s="125" t="s">
        <v>11</v>
      </c>
      <c r="T67" s="125" t="s">
        <v>11</v>
      </c>
      <c r="U67" s="137" t="s">
        <v>22</v>
      </c>
    </row>
    <row r="68" ht="574.5" customHeight="1">
      <c r="A68" s="93" t="s">
        <v>889</v>
      </c>
      <c r="B68" s="93">
        <v>2021.0</v>
      </c>
      <c r="C68" s="93" t="s">
        <v>890</v>
      </c>
      <c r="D68" s="125" t="s">
        <v>891</v>
      </c>
      <c r="E68" s="125" t="s">
        <v>15</v>
      </c>
      <c r="F68" s="158" t="s">
        <v>892</v>
      </c>
      <c r="G68" s="124" t="s">
        <v>893</v>
      </c>
      <c r="H68" s="158" t="s">
        <v>894</v>
      </c>
      <c r="I68" s="125" t="s">
        <v>16</v>
      </c>
      <c r="J68" s="125" t="s">
        <v>34</v>
      </c>
      <c r="K68" s="125" t="s">
        <v>14</v>
      </c>
      <c r="L68" s="124" t="s">
        <v>895</v>
      </c>
      <c r="M68" s="190">
        <v>44511.0</v>
      </c>
      <c r="N68" s="209">
        <v>44712.0</v>
      </c>
      <c r="O68" s="189" t="s">
        <v>896</v>
      </c>
      <c r="P68" s="183">
        <v>1.0</v>
      </c>
      <c r="Q68" s="196" t="s">
        <v>897</v>
      </c>
      <c r="R68" s="181">
        <v>44714.0</v>
      </c>
      <c r="S68" s="210" t="s">
        <v>11</v>
      </c>
      <c r="T68" s="210" t="s">
        <v>11</v>
      </c>
      <c r="U68" s="137" t="s">
        <v>22</v>
      </c>
    </row>
    <row r="69" ht="255.0" customHeight="1">
      <c r="A69" s="93" t="s">
        <v>889</v>
      </c>
      <c r="B69" s="93">
        <v>2021.0</v>
      </c>
      <c r="C69" s="93" t="s">
        <v>890</v>
      </c>
      <c r="D69" s="125" t="s">
        <v>891</v>
      </c>
      <c r="E69" s="125" t="s">
        <v>15</v>
      </c>
      <c r="F69" s="158" t="s">
        <v>892</v>
      </c>
      <c r="G69" s="124" t="s">
        <v>893</v>
      </c>
      <c r="H69" s="158" t="s">
        <v>898</v>
      </c>
      <c r="I69" s="125" t="s">
        <v>16</v>
      </c>
      <c r="J69" s="125" t="s">
        <v>34</v>
      </c>
      <c r="K69" s="125" t="s">
        <v>14</v>
      </c>
      <c r="L69" s="124" t="s">
        <v>895</v>
      </c>
      <c r="M69" s="190">
        <v>44511.0</v>
      </c>
      <c r="N69" s="190">
        <v>44650.0</v>
      </c>
      <c r="O69" s="189" t="s">
        <v>899</v>
      </c>
      <c r="P69" s="211">
        <v>1.0</v>
      </c>
      <c r="Q69" s="196" t="s">
        <v>900</v>
      </c>
      <c r="R69" s="181">
        <v>44635.0</v>
      </c>
      <c r="S69" s="210" t="s">
        <v>11</v>
      </c>
      <c r="T69" s="210" t="s">
        <v>11</v>
      </c>
      <c r="U69" s="137" t="s">
        <v>22</v>
      </c>
    </row>
    <row r="70" ht="535.5" customHeight="1">
      <c r="A70" s="96" t="s">
        <v>889</v>
      </c>
      <c r="B70" s="93">
        <v>2021.0</v>
      </c>
      <c r="C70" s="93" t="s">
        <v>890</v>
      </c>
      <c r="D70" s="125" t="s">
        <v>891</v>
      </c>
      <c r="E70" s="125" t="s">
        <v>15</v>
      </c>
      <c r="F70" s="88" t="s">
        <v>892</v>
      </c>
      <c r="G70" s="212" t="s">
        <v>901</v>
      </c>
      <c r="H70" s="213" t="s">
        <v>902</v>
      </c>
      <c r="I70" s="125" t="s">
        <v>16</v>
      </c>
      <c r="J70" s="125" t="s">
        <v>34</v>
      </c>
      <c r="K70" s="125" t="s">
        <v>14</v>
      </c>
      <c r="L70" s="124" t="s">
        <v>895</v>
      </c>
      <c r="M70" s="214">
        <v>44511.0</v>
      </c>
      <c r="N70" s="209">
        <v>44712.0</v>
      </c>
      <c r="O70" s="189" t="s">
        <v>903</v>
      </c>
      <c r="P70" s="211">
        <v>1.0</v>
      </c>
      <c r="Q70" s="196" t="s">
        <v>904</v>
      </c>
      <c r="R70" s="181">
        <v>44669.0</v>
      </c>
      <c r="S70" s="210" t="s">
        <v>11</v>
      </c>
      <c r="T70" s="210" t="s">
        <v>11</v>
      </c>
      <c r="U70" s="137" t="s">
        <v>22</v>
      </c>
    </row>
    <row r="71" ht="12.75" customHeight="1">
      <c r="A71" s="124" t="s">
        <v>376</v>
      </c>
      <c r="B71" s="85">
        <v>2021.0</v>
      </c>
      <c r="C71" s="124" t="s">
        <v>377</v>
      </c>
      <c r="D71" s="85" t="s">
        <v>378</v>
      </c>
      <c r="E71" s="86" t="s">
        <v>15</v>
      </c>
      <c r="F71" s="85" t="s">
        <v>379</v>
      </c>
      <c r="G71" s="85" t="s">
        <v>380</v>
      </c>
      <c r="H71" s="85" t="s">
        <v>905</v>
      </c>
      <c r="I71" s="86" t="s">
        <v>16</v>
      </c>
      <c r="J71" s="86" t="s">
        <v>34</v>
      </c>
      <c r="K71" s="86" t="s">
        <v>41</v>
      </c>
      <c r="L71" s="85" t="s">
        <v>906</v>
      </c>
      <c r="M71" s="214">
        <v>44494.0</v>
      </c>
      <c r="N71" s="214">
        <v>44561.0</v>
      </c>
      <c r="O71" s="189" t="s">
        <v>907</v>
      </c>
      <c r="P71" s="95">
        <v>1.0</v>
      </c>
      <c r="Q71" s="85" t="s">
        <v>908</v>
      </c>
      <c r="R71" s="94">
        <v>44532.0</v>
      </c>
      <c r="S71" s="8" t="s">
        <v>11</v>
      </c>
      <c r="T71" s="8" t="s">
        <v>11</v>
      </c>
      <c r="U71" s="137" t="s">
        <v>22</v>
      </c>
    </row>
    <row r="72" ht="12.75" customHeight="1">
      <c r="A72" s="8" t="s">
        <v>909</v>
      </c>
      <c r="B72" s="85">
        <v>2021.0</v>
      </c>
      <c r="C72" s="124" t="s">
        <v>910</v>
      </c>
      <c r="D72" s="85" t="s">
        <v>911</v>
      </c>
      <c r="E72" s="86" t="s">
        <v>15</v>
      </c>
      <c r="F72" s="85" t="s">
        <v>912</v>
      </c>
      <c r="G72" s="85" t="s">
        <v>913</v>
      </c>
      <c r="H72" s="85" t="s">
        <v>914</v>
      </c>
      <c r="I72" s="86" t="s">
        <v>10</v>
      </c>
      <c r="J72" s="86" t="s">
        <v>34</v>
      </c>
      <c r="K72" s="86" t="s">
        <v>40</v>
      </c>
      <c r="L72" s="85" t="s">
        <v>915</v>
      </c>
      <c r="M72" s="214">
        <v>44481.0</v>
      </c>
      <c r="N72" s="190">
        <v>44712.0</v>
      </c>
      <c r="O72" s="189" t="s">
        <v>916</v>
      </c>
      <c r="P72" s="95">
        <v>1.0</v>
      </c>
      <c r="Q72" s="85" t="s">
        <v>917</v>
      </c>
      <c r="R72" s="94">
        <v>44718.0</v>
      </c>
      <c r="S72" s="8" t="s">
        <v>11</v>
      </c>
      <c r="T72" s="8" t="s">
        <v>11</v>
      </c>
      <c r="U72" s="137" t="s">
        <v>22</v>
      </c>
    </row>
    <row r="73" ht="12.75" customHeight="1">
      <c r="A73" s="8" t="s">
        <v>909</v>
      </c>
      <c r="B73" s="85">
        <v>2021.0</v>
      </c>
      <c r="C73" s="124" t="s">
        <v>910</v>
      </c>
      <c r="D73" s="85" t="s">
        <v>918</v>
      </c>
      <c r="E73" s="86" t="s">
        <v>15</v>
      </c>
      <c r="F73" s="85" t="s">
        <v>912</v>
      </c>
      <c r="G73" s="85" t="s">
        <v>913</v>
      </c>
      <c r="H73" s="85" t="s">
        <v>919</v>
      </c>
      <c r="I73" s="86" t="s">
        <v>10</v>
      </c>
      <c r="J73" s="86" t="s">
        <v>34</v>
      </c>
      <c r="K73" s="86" t="s">
        <v>40</v>
      </c>
      <c r="L73" s="85" t="s">
        <v>915</v>
      </c>
      <c r="M73" s="214">
        <v>44481.0</v>
      </c>
      <c r="N73" s="190">
        <v>44712.0</v>
      </c>
      <c r="O73" s="189" t="s">
        <v>920</v>
      </c>
      <c r="P73" s="95">
        <v>1.0</v>
      </c>
      <c r="Q73" s="85" t="s">
        <v>921</v>
      </c>
      <c r="R73" s="94">
        <v>44714.0</v>
      </c>
      <c r="S73" s="8" t="s">
        <v>11</v>
      </c>
      <c r="T73" s="8" t="s">
        <v>11</v>
      </c>
      <c r="U73" s="137" t="s">
        <v>22</v>
      </c>
    </row>
    <row r="74" ht="12.75" customHeight="1">
      <c r="A74" s="8" t="s">
        <v>909</v>
      </c>
      <c r="B74" s="85">
        <v>2021.0</v>
      </c>
      <c r="C74" s="124" t="s">
        <v>910</v>
      </c>
      <c r="D74" s="85" t="s">
        <v>918</v>
      </c>
      <c r="E74" s="86" t="s">
        <v>15</v>
      </c>
      <c r="F74" s="85" t="s">
        <v>912</v>
      </c>
      <c r="G74" s="85" t="s">
        <v>913</v>
      </c>
      <c r="H74" s="85" t="s">
        <v>922</v>
      </c>
      <c r="I74" s="86" t="s">
        <v>10</v>
      </c>
      <c r="J74" s="86" t="s">
        <v>34</v>
      </c>
      <c r="K74" s="86" t="s">
        <v>40</v>
      </c>
      <c r="L74" s="85" t="s">
        <v>915</v>
      </c>
      <c r="M74" s="214">
        <v>44481.0</v>
      </c>
      <c r="N74" s="214">
        <v>44650.0</v>
      </c>
      <c r="O74" s="189" t="s">
        <v>923</v>
      </c>
      <c r="P74" s="95">
        <v>1.0</v>
      </c>
      <c r="Q74" s="85" t="s">
        <v>924</v>
      </c>
      <c r="R74" s="94">
        <v>44650.0</v>
      </c>
      <c r="S74" s="8" t="s">
        <v>11</v>
      </c>
      <c r="T74" s="8" t="s">
        <v>11</v>
      </c>
      <c r="U74" s="137" t="s">
        <v>22</v>
      </c>
    </row>
    <row r="75" ht="371.25" customHeight="1">
      <c r="A75" s="180" t="s">
        <v>925</v>
      </c>
      <c r="B75" s="8">
        <v>2022.0</v>
      </c>
      <c r="C75" s="8" t="s">
        <v>926</v>
      </c>
      <c r="D75" s="85" t="s">
        <v>927</v>
      </c>
      <c r="E75" s="137" t="s">
        <v>9</v>
      </c>
      <c r="F75" s="85" t="s">
        <v>928</v>
      </c>
      <c r="G75" s="85" t="s">
        <v>929</v>
      </c>
      <c r="H75" s="136" t="s">
        <v>930</v>
      </c>
      <c r="I75" s="137" t="s">
        <v>16</v>
      </c>
      <c r="J75" s="86" t="s">
        <v>34</v>
      </c>
      <c r="K75" s="137" t="s">
        <v>41</v>
      </c>
      <c r="L75" s="85" t="s">
        <v>931</v>
      </c>
      <c r="M75" s="209">
        <v>44797.0</v>
      </c>
      <c r="N75" s="209">
        <v>44926.0</v>
      </c>
      <c r="O75" s="189" t="s">
        <v>932</v>
      </c>
      <c r="P75" s="95">
        <v>0.6</v>
      </c>
      <c r="Q75" s="85" t="s">
        <v>933</v>
      </c>
      <c r="R75" s="8"/>
      <c r="S75" s="8"/>
      <c r="T75" s="8"/>
      <c r="U75" s="137" t="s">
        <v>12</v>
      </c>
    </row>
    <row r="76" ht="191.25" customHeight="1">
      <c r="A76" s="198" t="s">
        <v>934</v>
      </c>
      <c r="B76" s="8">
        <v>2022.0</v>
      </c>
      <c r="C76" s="85" t="s">
        <v>935</v>
      </c>
      <c r="D76" s="85" t="s">
        <v>936</v>
      </c>
      <c r="E76" s="137" t="s">
        <v>9</v>
      </c>
      <c r="F76" s="85" t="s">
        <v>937</v>
      </c>
      <c r="G76" s="85" t="s">
        <v>938</v>
      </c>
      <c r="H76" s="85" t="s">
        <v>939</v>
      </c>
      <c r="I76" s="137" t="s">
        <v>16</v>
      </c>
      <c r="J76" s="86" t="s">
        <v>34</v>
      </c>
      <c r="K76" s="137" t="s">
        <v>38</v>
      </c>
      <c r="L76" s="136" t="s">
        <v>940</v>
      </c>
      <c r="M76" s="209">
        <v>44774.0</v>
      </c>
      <c r="N76" s="209">
        <v>44957.0</v>
      </c>
      <c r="O76" s="189" t="s">
        <v>941</v>
      </c>
      <c r="P76" s="95">
        <v>0.8</v>
      </c>
      <c r="Q76" s="85" t="s">
        <v>942</v>
      </c>
      <c r="R76" s="8"/>
      <c r="S76" s="8"/>
      <c r="T76" s="8"/>
      <c r="U76" s="137" t="s">
        <v>12</v>
      </c>
    </row>
    <row r="77" ht="129.0" customHeight="1">
      <c r="A77" s="198" t="s">
        <v>943</v>
      </c>
      <c r="B77" s="8">
        <v>2022.0</v>
      </c>
      <c r="C77" s="85" t="s">
        <v>944</v>
      </c>
      <c r="D77" s="85" t="s">
        <v>945</v>
      </c>
      <c r="E77" s="137" t="s">
        <v>9</v>
      </c>
      <c r="F77" s="85" t="s">
        <v>946</v>
      </c>
      <c r="G77" s="85" t="s">
        <v>947</v>
      </c>
      <c r="H77" s="85" t="s">
        <v>948</v>
      </c>
      <c r="I77" s="137" t="s">
        <v>16</v>
      </c>
      <c r="J77" s="86" t="s">
        <v>34</v>
      </c>
      <c r="K77" s="137" t="s">
        <v>41</v>
      </c>
      <c r="L77" s="136" t="s">
        <v>931</v>
      </c>
      <c r="M77" s="209">
        <v>44889.0</v>
      </c>
      <c r="N77" s="209">
        <v>44959.0</v>
      </c>
      <c r="O77" s="189" t="s">
        <v>949</v>
      </c>
      <c r="P77" s="95">
        <v>0.0</v>
      </c>
      <c r="Q77" s="85" t="s">
        <v>950</v>
      </c>
      <c r="R77" s="8"/>
      <c r="S77" s="8"/>
      <c r="T77" s="8"/>
      <c r="U77" s="137" t="s">
        <v>12</v>
      </c>
    </row>
    <row r="78" ht="12.75" customHeight="1">
      <c r="A78" s="99"/>
      <c r="B78" s="99"/>
      <c r="C78" s="99"/>
      <c r="D78" s="99"/>
      <c r="E78" s="50"/>
      <c r="F78" s="99"/>
      <c r="G78" s="99"/>
      <c r="H78" s="99"/>
      <c r="I78" s="99"/>
      <c r="J78" s="99"/>
      <c r="K78" s="99"/>
      <c r="L78" s="99"/>
      <c r="M78" s="100"/>
      <c r="N78" s="100"/>
      <c r="O78" s="99"/>
      <c r="P78" s="101"/>
      <c r="Q78" s="99"/>
      <c r="R78" s="100"/>
      <c r="S78" s="99"/>
      <c r="T78" s="99"/>
      <c r="U78" s="99"/>
    </row>
    <row r="79" ht="12.75" customHeight="1">
      <c r="A79" s="99"/>
      <c r="B79" s="99"/>
      <c r="C79" s="99"/>
      <c r="D79" s="99"/>
      <c r="E79" s="50"/>
      <c r="F79" s="99"/>
      <c r="G79" s="99"/>
      <c r="H79" s="99"/>
      <c r="I79" s="99"/>
      <c r="J79" s="99"/>
      <c r="K79" s="99"/>
      <c r="L79" s="99"/>
      <c r="M79" s="100"/>
      <c r="N79" s="100"/>
      <c r="O79" s="99"/>
      <c r="P79" s="101"/>
      <c r="Q79" s="99"/>
      <c r="R79" s="100"/>
      <c r="S79" s="99"/>
      <c r="T79" s="99"/>
      <c r="U79" s="99"/>
    </row>
    <row r="80" ht="12.75" customHeight="1">
      <c r="A80" s="99"/>
      <c r="B80" s="99"/>
      <c r="C80" s="99"/>
      <c r="D80" s="99"/>
      <c r="E80" s="50"/>
      <c r="F80" s="99"/>
      <c r="G80" s="99"/>
      <c r="H80" s="99"/>
      <c r="I80" s="99"/>
      <c r="J80" s="99"/>
      <c r="K80" s="99"/>
      <c r="L80" s="99"/>
      <c r="M80" s="100"/>
      <c r="N80" s="100"/>
      <c r="O80" s="99"/>
      <c r="P80" s="101"/>
      <c r="Q80" s="99"/>
      <c r="R80" s="100"/>
      <c r="S80" s="99"/>
      <c r="T80" s="99"/>
      <c r="U80" s="99"/>
    </row>
    <row r="81" ht="12.75" customHeight="1">
      <c r="A81" s="99"/>
      <c r="B81" s="99"/>
      <c r="C81" s="99"/>
      <c r="D81" s="99"/>
      <c r="E81" s="50"/>
      <c r="F81" s="99"/>
      <c r="G81" s="99"/>
      <c r="H81" s="99"/>
      <c r="I81" s="99"/>
      <c r="J81" s="99"/>
      <c r="K81" s="99"/>
      <c r="L81" s="99"/>
      <c r="M81" s="100"/>
      <c r="N81" s="100"/>
      <c r="O81" s="99"/>
      <c r="P81" s="101"/>
      <c r="Q81" s="99"/>
      <c r="R81" s="100"/>
      <c r="S81" s="99"/>
      <c r="T81" s="99"/>
      <c r="U81" s="99"/>
    </row>
    <row r="82" ht="12.75" customHeight="1">
      <c r="A82" s="99"/>
      <c r="B82" s="99"/>
      <c r="C82" s="99"/>
      <c r="D82" s="99"/>
      <c r="E82" s="50"/>
      <c r="F82" s="99"/>
      <c r="G82" s="99"/>
      <c r="H82" s="99"/>
      <c r="I82" s="99"/>
      <c r="J82" s="99"/>
      <c r="K82" s="99"/>
      <c r="L82" s="99"/>
      <c r="M82" s="100"/>
      <c r="N82" s="100"/>
      <c r="O82" s="99"/>
      <c r="P82" s="101"/>
      <c r="Q82" s="99"/>
      <c r="R82" s="100"/>
      <c r="S82" s="99"/>
      <c r="T82" s="99"/>
      <c r="U82" s="99"/>
    </row>
    <row r="83" ht="12.75" customHeight="1">
      <c r="A83" s="99"/>
      <c r="B83" s="99"/>
      <c r="C83" s="99"/>
      <c r="D83" s="99"/>
      <c r="E83" s="50"/>
      <c r="F83" s="99"/>
      <c r="G83" s="99"/>
      <c r="H83" s="99"/>
      <c r="I83" s="99"/>
      <c r="J83" s="99"/>
      <c r="K83" s="99"/>
      <c r="L83" s="99"/>
      <c r="M83" s="100"/>
      <c r="N83" s="100"/>
      <c r="O83" s="99"/>
      <c r="P83" s="101"/>
      <c r="Q83" s="99"/>
      <c r="R83" s="100"/>
      <c r="S83" s="99"/>
      <c r="T83" s="99"/>
      <c r="U83" s="99"/>
    </row>
    <row r="84" ht="12.75" customHeight="1">
      <c r="A84" s="99"/>
      <c r="B84" s="99"/>
      <c r="C84" s="99"/>
      <c r="D84" s="99"/>
      <c r="E84" s="50"/>
      <c r="F84" s="99"/>
      <c r="G84" s="99"/>
      <c r="H84" s="99"/>
      <c r="I84" s="99"/>
      <c r="J84" s="99"/>
      <c r="K84" s="99"/>
      <c r="L84" s="99"/>
      <c r="M84" s="100"/>
      <c r="N84" s="100"/>
      <c r="O84" s="99"/>
      <c r="P84" s="101"/>
      <c r="Q84" s="99"/>
      <c r="R84" s="100"/>
      <c r="S84" s="99"/>
      <c r="T84" s="99"/>
      <c r="U84" s="99"/>
    </row>
    <row r="85" ht="12.75" customHeight="1">
      <c r="A85" s="99"/>
      <c r="B85" s="99"/>
      <c r="C85" s="99"/>
      <c r="D85" s="99"/>
      <c r="E85" s="50"/>
      <c r="F85" s="99"/>
      <c r="G85" s="99"/>
      <c r="H85" s="99"/>
      <c r="I85" s="99"/>
      <c r="J85" s="99"/>
      <c r="K85" s="99"/>
      <c r="L85" s="99"/>
      <c r="M85" s="100"/>
      <c r="N85" s="100"/>
      <c r="O85" s="99"/>
      <c r="P85" s="101"/>
      <c r="Q85" s="99"/>
      <c r="R85" s="100"/>
      <c r="S85" s="99"/>
      <c r="T85" s="99"/>
      <c r="U85" s="99"/>
    </row>
    <row r="86" ht="12.75" customHeight="1">
      <c r="A86" s="99"/>
      <c r="B86" s="99"/>
      <c r="C86" s="99"/>
      <c r="D86" s="99"/>
      <c r="E86" s="50"/>
      <c r="F86" s="99"/>
      <c r="G86" s="99"/>
      <c r="H86" s="99"/>
      <c r="I86" s="99"/>
      <c r="J86" s="99"/>
      <c r="K86" s="99"/>
      <c r="L86" s="99"/>
      <c r="M86" s="100"/>
      <c r="N86" s="100"/>
      <c r="O86" s="99"/>
      <c r="P86" s="101"/>
      <c r="Q86" s="99"/>
      <c r="R86" s="100"/>
      <c r="S86" s="99"/>
      <c r="T86" s="99"/>
      <c r="U86" s="99"/>
    </row>
    <row r="87" ht="12.75" customHeight="1">
      <c r="A87" s="99"/>
      <c r="B87" s="99"/>
      <c r="C87" s="99"/>
      <c r="D87" s="99"/>
      <c r="E87" s="50"/>
      <c r="F87" s="99"/>
      <c r="G87" s="99"/>
      <c r="H87" s="99"/>
      <c r="I87" s="99"/>
      <c r="J87" s="99"/>
      <c r="K87" s="99"/>
      <c r="L87" s="99"/>
      <c r="M87" s="100"/>
      <c r="N87" s="100"/>
      <c r="O87" s="99"/>
      <c r="P87" s="101"/>
      <c r="Q87" s="99"/>
      <c r="R87" s="100"/>
      <c r="S87" s="99"/>
      <c r="T87" s="99"/>
      <c r="U87" s="99"/>
    </row>
    <row r="88" ht="12.75" customHeight="1">
      <c r="A88" s="99"/>
      <c r="B88" s="99"/>
      <c r="C88" s="99"/>
      <c r="D88" s="99"/>
      <c r="E88" s="50"/>
      <c r="F88" s="99"/>
      <c r="G88" s="99"/>
      <c r="H88" s="99"/>
      <c r="I88" s="99"/>
      <c r="J88" s="99"/>
      <c r="K88" s="99"/>
      <c r="L88" s="99"/>
      <c r="M88" s="100"/>
      <c r="N88" s="100"/>
      <c r="O88" s="99"/>
      <c r="P88" s="101"/>
      <c r="Q88" s="99"/>
      <c r="R88" s="100"/>
      <c r="S88" s="99"/>
      <c r="T88" s="99"/>
      <c r="U88" s="99"/>
    </row>
    <row r="89" ht="12.75" customHeight="1">
      <c r="A89" s="99"/>
      <c r="B89" s="99"/>
      <c r="C89" s="99"/>
      <c r="D89" s="99"/>
      <c r="E89" s="50"/>
      <c r="F89" s="99"/>
      <c r="G89" s="99"/>
      <c r="H89" s="99"/>
      <c r="I89" s="99"/>
      <c r="J89" s="99"/>
      <c r="K89" s="99"/>
      <c r="L89" s="99"/>
      <c r="M89" s="100"/>
      <c r="N89" s="100"/>
      <c r="O89" s="99"/>
      <c r="P89" s="101"/>
      <c r="Q89" s="99"/>
      <c r="R89" s="100"/>
      <c r="S89" s="99"/>
      <c r="T89" s="99"/>
      <c r="U89" s="99"/>
    </row>
    <row r="90" ht="12.75" customHeight="1">
      <c r="A90" s="99"/>
      <c r="B90" s="99"/>
      <c r="C90" s="99"/>
      <c r="D90" s="99"/>
      <c r="E90" s="50"/>
      <c r="F90" s="99"/>
      <c r="G90" s="99"/>
      <c r="H90" s="99"/>
      <c r="I90" s="99"/>
      <c r="J90" s="99"/>
      <c r="K90" s="99"/>
      <c r="L90" s="99"/>
      <c r="M90" s="100"/>
      <c r="N90" s="100"/>
      <c r="O90" s="99"/>
      <c r="P90" s="101"/>
      <c r="Q90" s="99"/>
      <c r="R90" s="100"/>
      <c r="S90" s="99"/>
      <c r="T90" s="99"/>
      <c r="U90" s="99"/>
    </row>
    <row r="91" ht="12.75" customHeight="1">
      <c r="A91" s="99"/>
      <c r="B91" s="99"/>
      <c r="C91" s="99"/>
      <c r="D91" s="99"/>
      <c r="E91" s="50"/>
      <c r="F91" s="99"/>
      <c r="G91" s="99"/>
      <c r="H91" s="99"/>
      <c r="I91" s="99"/>
      <c r="J91" s="99"/>
      <c r="K91" s="99"/>
      <c r="L91" s="99"/>
      <c r="M91" s="100"/>
      <c r="N91" s="100"/>
      <c r="O91" s="99"/>
      <c r="P91" s="101"/>
      <c r="Q91" s="99"/>
      <c r="R91" s="100"/>
      <c r="S91" s="99"/>
      <c r="T91" s="99"/>
      <c r="U91" s="99"/>
    </row>
    <row r="92" ht="12.75" customHeight="1">
      <c r="A92" s="99"/>
      <c r="B92" s="99"/>
      <c r="C92" s="99"/>
      <c r="D92" s="99"/>
      <c r="E92" s="50"/>
      <c r="F92" s="99"/>
      <c r="G92" s="99"/>
      <c r="H92" s="99"/>
      <c r="I92" s="99"/>
      <c r="J92" s="99"/>
      <c r="K92" s="99"/>
      <c r="L92" s="99"/>
      <c r="M92" s="100"/>
      <c r="N92" s="100"/>
      <c r="O92" s="99"/>
      <c r="P92" s="101"/>
      <c r="Q92" s="99"/>
      <c r="R92" s="100"/>
      <c r="S92" s="99"/>
      <c r="T92" s="99"/>
      <c r="U92" s="99"/>
    </row>
    <row r="93" ht="12.75" customHeight="1">
      <c r="A93" s="99"/>
      <c r="B93" s="99"/>
      <c r="C93" s="99"/>
      <c r="D93" s="99"/>
      <c r="E93" s="50"/>
      <c r="F93" s="99"/>
      <c r="G93" s="99"/>
      <c r="H93" s="99"/>
      <c r="I93" s="99"/>
      <c r="J93" s="99"/>
      <c r="K93" s="99"/>
      <c r="L93" s="99"/>
      <c r="M93" s="100"/>
      <c r="N93" s="100"/>
      <c r="O93" s="99"/>
      <c r="P93" s="101"/>
      <c r="Q93" s="99"/>
      <c r="R93" s="100"/>
      <c r="S93" s="99"/>
      <c r="T93" s="99"/>
      <c r="U93" s="99"/>
    </row>
    <row r="94" ht="12.75" customHeight="1">
      <c r="A94" s="99"/>
      <c r="B94" s="99"/>
      <c r="C94" s="99"/>
      <c r="D94" s="99"/>
      <c r="E94" s="50"/>
      <c r="F94" s="99"/>
      <c r="G94" s="99"/>
      <c r="H94" s="99"/>
      <c r="I94" s="99"/>
      <c r="J94" s="99"/>
      <c r="K94" s="99"/>
      <c r="L94" s="99"/>
      <c r="M94" s="100"/>
      <c r="N94" s="100"/>
      <c r="O94" s="99"/>
      <c r="P94" s="101"/>
      <c r="Q94" s="99"/>
      <c r="R94" s="100"/>
      <c r="S94" s="99"/>
      <c r="T94" s="99"/>
      <c r="U94" s="99"/>
    </row>
    <row r="95" ht="12.75" customHeight="1">
      <c r="A95" s="99"/>
      <c r="B95" s="99"/>
      <c r="C95" s="99"/>
      <c r="D95" s="99"/>
      <c r="E95" s="50"/>
      <c r="F95" s="99"/>
      <c r="G95" s="99"/>
      <c r="H95" s="99"/>
      <c r="I95" s="99"/>
      <c r="J95" s="99"/>
      <c r="K95" s="99"/>
      <c r="L95" s="99"/>
      <c r="M95" s="100"/>
      <c r="N95" s="100"/>
      <c r="O95" s="99"/>
      <c r="P95" s="101"/>
      <c r="Q95" s="99"/>
      <c r="R95" s="100"/>
      <c r="S95" s="99"/>
      <c r="T95" s="99"/>
      <c r="U95" s="99"/>
    </row>
    <row r="96" ht="12.75" customHeight="1">
      <c r="A96" s="99"/>
      <c r="B96" s="99"/>
      <c r="C96" s="99"/>
      <c r="D96" s="99"/>
      <c r="E96" s="50"/>
      <c r="F96" s="99"/>
      <c r="G96" s="99"/>
      <c r="H96" s="99"/>
      <c r="I96" s="99"/>
      <c r="J96" s="99"/>
      <c r="K96" s="99"/>
      <c r="L96" s="99"/>
      <c r="M96" s="100"/>
      <c r="N96" s="100"/>
      <c r="O96" s="99"/>
      <c r="P96" s="101"/>
      <c r="Q96" s="99"/>
      <c r="R96" s="100"/>
      <c r="S96" s="99"/>
      <c r="T96" s="99"/>
      <c r="U96" s="99"/>
    </row>
    <row r="97" ht="12.75" customHeight="1">
      <c r="A97" s="99"/>
      <c r="B97" s="99"/>
      <c r="C97" s="99"/>
      <c r="D97" s="99"/>
      <c r="E97" s="50"/>
      <c r="F97" s="99"/>
      <c r="G97" s="99"/>
      <c r="H97" s="99"/>
      <c r="I97" s="99"/>
      <c r="J97" s="99"/>
      <c r="K97" s="99"/>
      <c r="L97" s="99"/>
      <c r="M97" s="100"/>
      <c r="N97" s="100"/>
      <c r="O97" s="99"/>
      <c r="P97" s="101"/>
      <c r="Q97" s="99"/>
      <c r="R97" s="100"/>
      <c r="S97" s="99"/>
      <c r="T97" s="99"/>
      <c r="U97" s="99"/>
    </row>
    <row r="98" ht="12.75" customHeight="1">
      <c r="A98" s="99"/>
      <c r="B98" s="99"/>
      <c r="C98" s="99"/>
      <c r="D98" s="99"/>
      <c r="E98" s="50"/>
      <c r="F98" s="99"/>
      <c r="G98" s="99"/>
      <c r="H98" s="99"/>
      <c r="I98" s="99"/>
      <c r="J98" s="99"/>
      <c r="K98" s="99"/>
      <c r="L98" s="99"/>
      <c r="M98" s="100"/>
      <c r="N98" s="100"/>
      <c r="O98" s="99"/>
      <c r="P98" s="101"/>
      <c r="Q98" s="99"/>
      <c r="R98" s="100"/>
      <c r="S98" s="99"/>
      <c r="T98" s="99"/>
      <c r="U98" s="99"/>
    </row>
    <row r="99" ht="12.75" customHeight="1">
      <c r="A99" s="99"/>
      <c r="B99" s="99"/>
      <c r="C99" s="99"/>
      <c r="D99" s="99"/>
      <c r="E99" s="50"/>
      <c r="F99" s="99"/>
      <c r="G99" s="99"/>
      <c r="H99" s="99"/>
      <c r="I99" s="99"/>
      <c r="J99" s="99"/>
      <c r="K99" s="99"/>
      <c r="L99" s="99"/>
      <c r="M99" s="100"/>
      <c r="N99" s="100"/>
      <c r="O99" s="99"/>
      <c r="P99" s="101"/>
      <c r="Q99" s="99"/>
      <c r="R99" s="100"/>
      <c r="S99" s="99"/>
      <c r="T99" s="99"/>
      <c r="U99" s="99"/>
    </row>
    <row r="100" ht="12.75" customHeight="1">
      <c r="A100" s="99"/>
      <c r="B100" s="99"/>
      <c r="C100" s="99"/>
      <c r="D100" s="99"/>
      <c r="E100" s="50"/>
      <c r="F100" s="99"/>
      <c r="G100" s="99"/>
      <c r="H100" s="99"/>
      <c r="I100" s="99"/>
      <c r="J100" s="99"/>
      <c r="K100" s="99"/>
      <c r="L100" s="99"/>
      <c r="M100" s="100"/>
      <c r="N100" s="100"/>
      <c r="O100" s="99"/>
      <c r="P100" s="101"/>
      <c r="Q100" s="99"/>
      <c r="R100" s="100"/>
      <c r="S100" s="99"/>
      <c r="T100" s="99"/>
      <c r="U100" s="99"/>
    </row>
    <row r="101" ht="12.75" customHeight="1">
      <c r="A101" s="99"/>
      <c r="B101" s="99"/>
      <c r="C101" s="99"/>
      <c r="D101" s="99"/>
      <c r="E101" s="50"/>
      <c r="F101" s="99"/>
      <c r="G101" s="99"/>
      <c r="H101" s="99"/>
      <c r="I101" s="99"/>
      <c r="J101" s="99"/>
      <c r="K101" s="99"/>
      <c r="L101" s="99"/>
      <c r="M101" s="100"/>
      <c r="N101" s="100"/>
      <c r="O101" s="99"/>
      <c r="P101" s="101"/>
      <c r="Q101" s="99"/>
      <c r="R101" s="100"/>
      <c r="S101" s="99"/>
      <c r="T101" s="99"/>
      <c r="U101" s="99"/>
    </row>
    <row r="102" ht="12.75" customHeight="1">
      <c r="A102" s="99"/>
      <c r="B102" s="99"/>
      <c r="C102" s="99"/>
      <c r="D102" s="99"/>
      <c r="E102" s="50"/>
      <c r="F102" s="99"/>
      <c r="G102" s="99"/>
      <c r="H102" s="99"/>
      <c r="I102" s="99"/>
      <c r="J102" s="99"/>
      <c r="K102" s="99"/>
      <c r="L102" s="99"/>
      <c r="M102" s="100"/>
      <c r="N102" s="100"/>
      <c r="O102" s="99"/>
      <c r="P102" s="101"/>
      <c r="Q102" s="99"/>
      <c r="R102" s="100"/>
      <c r="S102" s="99"/>
      <c r="T102" s="99"/>
      <c r="U102" s="99"/>
    </row>
    <row r="103" ht="12.75" customHeight="1">
      <c r="A103" s="99"/>
      <c r="B103" s="99"/>
      <c r="C103" s="99"/>
      <c r="D103" s="99"/>
      <c r="E103" s="50"/>
      <c r="F103" s="99"/>
      <c r="G103" s="99"/>
      <c r="H103" s="99"/>
      <c r="I103" s="99"/>
      <c r="J103" s="99"/>
      <c r="K103" s="99"/>
      <c r="L103" s="99"/>
      <c r="M103" s="100"/>
      <c r="N103" s="100"/>
      <c r="O103" s="99"/>
      <c r="P103" s="101"/>
      <c r="Q103" s="99"/>
      <c r="R103" s="100"/>
      <c r="S103" s="99"/>
      <c r="T103" s="99"/>
      <c r="U103" s="99"/>
    </row>
    <row r="104" ht="12.75" customHeight="1">
      <c r="A104" s="99"/>
      <c r="B104" s="99"/>
      <c r="C104" s="99"/>
      <c r="D104" s="99"/>
      <c r="E104" s="50"/>
      <c r="F104" s="99"/>
      <c r="G104" s="99"/>
      <c r="H104" s="99"/>
      <c r="I104" s="99"/>
      <c r="J104" s="99"/>
      <c r="K104" s="99"/>
      <c r="L104" s="99"/>
      <c r="M104" s="100"/>
      <c r="N104" s="100"/>
      <c r="O104" s="99"/>
      <c r="P104" s="101"/>
      <c r="Q104" s="99"/>
      <c r="R104" s="100"/>
      <c r="S104" s="99"/>
      <c r="T104" s="99"/>
      <c r="U104" s="99"/>
    </row>
    <row r="105" ht="12.75" customHeight="1">
      <c r="A105" s="99"/>
      <c r="B105" s="99"/>
      <c r="C105" s="99"/>
      <c r="D105" s="99"/>
      <c r="E105" s="50"/>
      <c r="F105" s="99"/>
      <c r="G105" s="99"/>
      <c r="H105" s="99"/>
      <c r="I105" s="99"/>
      <c r="J105" s="99"/>
      <c r="K105" s="99"/>
      <c r="L105" s="99"/>
      <c r="M105" s="100"/>
      <c r="N105" s="100"/>
      <c r="O105" s="99"/>
      <c r="P105" s="101"/>
      <c r="Q105" s="99"/>
      <c r="R105" s="100"/>
      <c r="S105" s="99"/>
      <c r="T105" s="99"/>
      <c r="U105" s="99"/>
    </row>
    <row r="106" ht="12.75" customHeight="1">
      <c r="A106" s="99"/>
      <c r="B106" s="99"/>
      <c r="C106" s="99"/>
      <c r="D106" s="99"/>
      <c r="E106" s="50"/>
      <c r="F106" s="99"/>
      <c r="G106" s="99"/>
      <c r="H106" s="99"/>
      <c r="I106" s="99"/>
      <c r="J106" s="99"/>
      <c r="K106" s="99"/>
      <c r="L106" s="99"/>
      <c r="M106" s="100"/>
      <c r="N106" s="100"/>
      <c r="O106" s="99"/>
      <c r="P106" s="101"/>
      <c r="Q106" s="99"/>
      <c r="R106" s="100"/>
      <c r="S106" s="99"/>
      <c r="T106" s="99"/>
      <c r="U106" s="99"/>
    </row>
    <row r="107" ht="12.75" customHeight="1">
      <c r="A107" s="99"/>
      <c r="B107" s="99"/>
      <c r="C107" s="99"/>
      <c r="D107" s="99"/>
      <c r="E107" s="50"/>
      <c r="F107" s="99"/>
      <c r="G107" s="99"/>
      <c r="H107" s="99"/>
      <c r="I107" s="99"/>
      <c r="J107" s="99"/>
      <c r="K107" s="99"/>
      <c r="L107" s="99"/>
      <c r="M107" s="100"/>
      <c r="N107" s="100"/>
      <c r="O107" s="99"/>
      <c r="P107" s="101"/>
      <c r="Q107" s="99"/>
      <c r="R107" s="100"/>
      <c r="S107" s="99"/>
      <c r="T107" s="99"/>
      <c r="U107" s="99"/>
    </row>
    <row r="108" ht="12.75" customHeight="1">
      <c r="A108" s="99"/>
      <c r="B108" s="99"/>
      <c r="C108" s="99"/>
      <c r="D108" s="99"/>
      <c r="E108" s="50"/>
      <c r="F108" s="99"/>
      <c r="G108" s="99"/>
      <c r="H108" s="99"/>
      <c r="I108" s="99"/>
      <c r="J108" s="99"/>
      <c r="K108" s="99"/>
      <c r="L108" s="99"/>
      <c r="M108" s="100"/>
      <c r="N108" s="100"/>
      <c r="O108" s="99"/>
      <c r="P108" s="101"/>
      <c r="Q108" s="99"/>
      <c r="R108" s="100"/>
      <c r="S108" s="99"/>
      <c r="T108" s="99"/>
      <c r="U108" s="99"/>
    </row>
    <row r="109" ht="12.75" customHeight="1">
      <c r="A109" s="99"/>
      <c r="B109" s="99"/>
      <c r="C109" s="99"/>
      <c r="D109" s="99"/>
      <c r="E109" s="50"/>
      <c r="F109" s="99"/>
      <c r="G109" s="99"/>
      <c r="H109" s="99"/>
      <c r="I109" s="99"/>
      <c r="J109" s="99"/>
      <c r="K109" s="99"/>
      <c r="L109" s="99"/>
      <c r="M109" s="100"/>
      <c r="N109" s="100"/>
      <c r="O109" s="99"/>
      <c r="P109" s="101"/>
      <c r="Q109" s="99"/>
      <c r="R109" s="100"/>
      <c r="S109" s="99"/>
      <c r="T109" s="99"/>
      <c r="U109" s="99"/>
    </row>
    <row r="110" ht="12.75" customHeight="1">
      <c r="A110" s="99"/>
      <c r="B110" s="99"/>
      <c r="C110" s="99"/>
      <c r="D110" s="99"/>
      <c r="E110" s="50"/>
      <c r="F110" s="99"/>
      <c r="G110" s="99"/>
      <c r="H110" s="99"/>
      <c r="I110" s="99"/>
      <c r="J110" s="99"/>
      <c r="K110" s="99"/>
      <c r="L110" s="99"/>
      <c r="M110" s="100"/>
      <c r="N110" s="100"/>
      <c r="O110" s="99"/>
      <c r="P110" s="101"/>
      <c r="Q110" s="99"/>
      <c r="R110" s="100"/>
      <c r="S110" s="99"/>
      <c r="T110" s="99"/>
      <c r="U110" s="99"/>
    </row>
    <row r="111" ht="12.75" customHeight="1">
      <c r="A111" s="99"/>
      <c r="B111" s="99"/>
      <c r="C111" s="99"/>
      <c r="D111" s="99"/>
      <c r="E111" s="50"/>
      <c r="F111" s="99"/>
      <c r="G111" s="99"/>
      <c r="H111" s="99"/>
      <c r="I111" s="99"/>
      <c r="J111" s="99"/>
      <c r="K111" s="99"/>
      <c r="L111" s="99"/>
      <c r="M111" s="100"/>
      <c r="N111" s="100"/>
      <c r="O111" s="99"/>
      <c r="P111" s="101"/>
      <c r="Q111" s="99"/>
      <c r="R111" s="100"/>
      <c r="S111" s="99"/>
      <c r="T111" s="99"/>
      <c r="U111" s="99"/>
    </row>
    <row r="112" ht="12.75" customHeight="1">
      <c r="A112" s="99"/>
      <c r="B112" s="99"/>
      <c r="C112" s="99"/>
      <c r="D112" s="99"/>
      <c r="E112" s="50"/>
      <c r="F112" s="99"/>
      <c r="G112" s="99"/>
      <c r="H112" s="99"/>
      <c r="I112" s="99"/>
      <c r="J112" s="99"/>
      <c r="K112" s="99"/>
      <c r="L112" s="99"/>
      <c r="M112" s="100"/>
      <c r="N112" s="100"/>
      <c r="O112" s="99"/>
      <c r="P112" s="101"/>
      <c r="Q112" s="99"/>
      <c r="R112" s="100"/>
      <c r="S112" s="99"/>
      <c r="T112" s="99"/>
      <c r="U112" s="99"/>
    </row>
    <row r="113" ht="12.75" customHeight="1">
      <c r="A113" s="99"/>
      <c r="B113" s="99"/>
      <c r="C113" s="99"/>
      <c r="D113" s="99"/>
      <c r="E113" s="50"/>
      <c r="F113" s="99"/>
      <c r="G113" s="99"/>
      <c r="H113" s="99"/>
      <c r="I113" s="99"/>
      <c r="J113" s="99"/>
      <c r="K113" s="99"/>
      <c r="L113" s="99"/>
      <c r="M113" s="100"/>
      <c r="N113" s="100"/>
      <c r="O113" s="99"/>
      <c r="P113" s="101"/>
      <c r="Q113" s="99"/>
      <c r="R113" s="100"/>
      <c r="S113" s="99"/>
      <c r="T113" s="99"/>
      <c r="U113" s="99"/>
    </row>
    <row r="114" ht="12.75" customHeight="1">
      <c r="A114" s="99"/>
      <c r="B114" s="99"/>
      <c r="C114" s="99"/>
      <c r="D114" s="99"/>
      <c r="E114" s="50"/>
      <c r="F114" s="99"/>
      <c r="G114" s="99"/>
      <c r="H114" s="99"/>
      <c r="I114" s="99"/>
      <c r="J114" s="99"/>
      <c r="K114" s="99"/>
      <c r="L114" s="99"/>
      <c r="M114" s="100"/>
      <c r="N114" s="100"/>
      <c r="O114" s="99"/>
      <c r="P114" s="101"/>
      <c r="Q114" s="99"/>
      <c r="R114" s="100"/>
      <c r="S114" s="99"/>
      <c r="T114" s="99"/>
      <c r="U114" s="99"/>
    </row>
    <row r="115" ht="12.75" customHeight="1">
      <c r="A115" s="99"/>
      <c r="B115" s="99"/>
      <c r="C115" s="99"/>
      <c r="D115" s="99"/>
      <c r="E115" s="50"/>
      <c r="F115" s="99"/>
      <c r="G115" s="99"/>
      <c r="H115" s="99"/>
      <c r="I115" s="99"/>
      <c r="J115" s="99"/>
      <c r="K115" s="99"/>
      <c r="L115" s="99"/>
      <c r="M115" s="100"/>
      <c r="N115" s="100"/>
      <c r="O115" s="99"/>
      <c r="P115" s="101"/>
      <c r="Q115" s="99"/>
      <c r="R115" s="100"/>
      <c r="S115" s="99"/>
      <c r="T115" s="99"/>
      <c r="U115" s="99"/>
    </row>
    <row r="116" ht="12.75" customHeight="1">
      <c r="A116" s="99"/>
      <c r="B116" s="99"/>
      <c r="C116" s="99"/>
      <c r="D116" s="99"/>
      <c r="E116" s="50"/>
      <c r="F116" s="99"/>
      <c r="G116" s="99"/>
      <c r="H116" s="99"/>
      <c r="I116" s="99"/>
      <c r="J116" s="99"/>
      <c r="K116" s="99"/>
      <c r="L116" s="99"/>
      <c r="M116" s="100"/>
      <c r="N116" s="100"/>
      <c r="O116" s="99"/>
      <c r="P116" s="101"/>
      <c r="Q116" s="99"/>
      <c r="R116" s="100"/>
      <c r="S116" s="99"/>
      <c r="T116" s="99"/>
      <c r="U116" s="99"/>
    </row>
    <row r="117" ht="12.75" customHeight="1">
      <c r="A117" s="99"/>
      <c r="B117" s="99"/>
      <c r="C117" s="99"/>
      <c r="D117" s="99"/>
      <c r="E117" s="50"/>
      <c r="F117" s="99"/>
      <c r="G117" s="99"/>
      <c r="H117" s="99"/>
      <c r="I117" s="99"/>
      <c r="J117" s="99"/>
      <c r="K117" s="99"/>
      <c r="L117" s="99"/>
      <c r="M117" s="100"/>
      <c r="N117" s="100"/>
      <c r="O117" s="99"/>
      <c r="P117" s="101"/>
      <c r="Q117" s="99"/>
      <c r="R117" s="100"/>
      <c r="S117" s="99"/>
      <c r="T117" s="99"/>
      <c r="U117" s="99"/>
    </row>
    <row r="118" ht="12.75" customHeight="1">
      <c r="A118" s="99"/>
      <c r="B118" s="99"/>
      <c r="C118" s="99"/>
      <c r="D118" s="99"/>
      <c r="E118" s="50"/>
      <c r="F118" s="99"/>
      <c r="G118" s="99"/>
      <c r="H118" s="99"/>
      <c r="I118" s="99"/>
      <c r="J118" s="99"/>
      <c r="K118" s="99"/>
      <c r="L118" s="99"/>
      <c r="M118" s="100"/>
      <c r="N118" s="100"/>
      <c r="O118" s="99"/>
      <c r="P118" s="101"/>
      <c r="Q118" s="99"/>
      <c r="R118" s="100"/>
      <c r="S118" s="99"/>
      <c r="T118" s="99"/>
      <c r="U118" s="99"/>
    </row>
    <row r="119" ht="12.75" customHeight="1">
      <c r="A119" s="99"/>
      <c r="B119" s="99"/>
      <c r="C119" s="99"/>
      <c r="D119" s="99"/>
      <c r="E119" s="50"/>
      <c r="F119" s="99"/>
      <c r="G119" s="99"/>
      <c r="H119" s="99"/>
      <c r="I119" s="99"/>
      <c r="J119" s="99"/>
      <c r="K119" s="99"/>
      <c r="L119" s="99"/>
      <c r="M119" s="100"/>
      <c r="N119" s="100"/>
      <c r="O119" s="99"/>
      <c r="P119" s="101"/>
      <c r="Q119" s="99"/>
      <c r="R119" s="100"/>
      <c r="S119" s="99"/>
      <c r="T119" s="99"/>
      <c r="U119" s="99"/>
    </row>
    <row r="120" ht="12.75" customHeight="1">
      <c r="A120" s="99"/>
      <c r="B120" s="99"/>
      <c r="C120" s="99"/>
      <c r="D120" s="99"/>
      <c r="E120" s="50"/>
      <c r="F120" s="99"/>
      <c r="G120" s="99"/>
      <c r="H120" s="99"/>
      <c r="I120" s="99"/>
      <c r="J120" s="99"/>
      <c r="K120" s="99"/>
      <c r="L120" s="99"/>
      <c r="M120" s="100"/>
      <c r="N120" s="100"/>
      <c r="O120" s="99"/>
      <c r="P120" s="101"/>
      <c r="Q120" s="99"/>
      <c r="R120" s="100"/>
      <c r="S120" s="99"/>
      <c r="T120" s="99"/>
      <c r="U120" s="99"/>
    </row>
    <row r="121" ht="12.75" customHeight="1">
      <c r="A121" s="99"/>
      <c r="B121" s="99"/>
      <c r="C121" s="99"/>
      <c r="D121" s="99"/>
      <c r="E121" s="50"/>
      <c r="F121" s="99"/>
      <c r="G121" s="99"/>
      <c r="H121" s="99"/>
      <c r="I121" s="99"/>
      <c r="J121" s="99"/>
      <c r="K121" s="99"/>
      <c r="L121" s="99"/>
      <c r="M121" s="100"/>
      <c r="N121" s="100"/>
      <c r="O121" s="99"/>
      <c r="P121" s="101"/>
      <c r="Q121" s="99"/>
      <c r="R121" s="100"/>
      <c r="S121" s="99"/>
      <c r="T121" s="99"/>
      <c r="U121" s="99"/>
    </row>
    <row r="122" ht="12.75" customHeight="1">
      <c r="A122" s="99"/>
      <c r="B122" s="99"/>
      <c r="C122" s="99"/>
      <c r="D122" s="99"/>
      <c r="E122" s="50"/>
      <c r="F122" s="99"/>
      <c r="G122" s="99"/>
      <c r="H122" s="99"/>
      <c r="I122" s="99"/>
      <c r="J122" s="99"/>
      <c r="K122" s="99"/>
      <c r="L122" s="99"/>
      <c r="M122" s="100"/>
      <c r="N122" s="100"/>
      <c r="O122" s="99"/>
      <c r="P122" s="101"/>
      <c r="Q122" s="99"/>
      <c r="R122" s="100"/>
      <c r="S122" s="99"/>
      <c r="T122" s="99"/>
      <c r="U122" s="99"/>
    </row>
    <row r="123" ht="12.75" customHeight="1">
      <c r="A123" s="99"/>
      <c r="B123" s="99"/>
      <c r="C123" s="99"/>
      <c r="D123" s="99"/>
      <c r="E123" s="50"/>
      <c r="F123" s="99"/>
      <c r="G123" s="99"/>
      <c r="H123" s="99"/>
      <c r="I123" s="99"/>
      <c r="J123" s="99"/>
      <c r="K123" s="99"/>
      <c r="L123" s="99"/>
      <c r="M123" s="100"/>
      <c r="N123" s="100"/>
      <c r="O123" s="99"/>
      <c r="P123" s="101"/>
      <c r="Q123" s="99"/>
      <c r="R123" s="100"/>
      <c r="S123" s="99"/>
      <c r="T123" s="99"/>
      <c r="U123" s="99"/>
    </row>
    <row r="124" ht="12.75" customHeight="1">
      <c r="A124" s="99"/>
      <c r="B124" s="99"/>
      <c r="C124" s="99"/>
      <c r="D124" s="99"/>
      <c r="E124" s="50"/>
      <c r="F124" s="99"/>
      <c r="G124" s="99"/>
      <c r="H124" s="99"/>
      <c r="I124" s="99"/>
      <c r="J124" s="99"/>
      <c r="K124" s="99"/>
      <c r="L124" s="99"/>
      <c r="M124" s="100"/>
      <c r="N124" s="100"/>
      <c r="O124" s="99"/>
      <c r="P124" s="101"/>
      <c r="Q124" s="99"/>
      <c r="R124" s="100"/>
      <c r="S124" s="99"/>
      <c r="T124" s="99"/>
      <c r="U124" s="99"/>
    </row>
    <row r="125" ht="12.75" customHeight="1">
      <c r="A125" s="99"/>
      <c r="B125" s="99"/>
      <c r="C125" s="99"/>
      <c r="D125" s="99"/>
      <c r="E125" s="50"/>
      <c r="F125" s="99"/>
      <c r="G125" s="99"/>
      <c r="H125" s="99"/>
      <c r="I125" s="99"/>
      <c r="J125" s="99"/>
      <c r="K125" s="99"/>
      <c r="L125" s="99"/>
      <c r="M125" s="100"/>
      <c r="N125" s="100"/>
      <c r="O125" s="99"/>
      <c r="P125" s="101"/>
      <c r="Q125" s="99"/>
      <c r="R125" s="100"/>
      <c r="S125" s="99"/>
      <c r="T125" s="99"/>
      <c r="U125" s="99"/>
    </row>
    <row r="126" ht="12.75" customHeight="1">
      <c r="A126" s="99"/>
      <c r="B126" s="99"/>
      <c r="C126" s="99"/>
      <c r="D126" s="99"/>
      <c r="E126" s="50"/>
      <c r="F126" s="99"/>
      <c r="G126" s="99"/>
      <c r="H126" s="99"/>
      <c r="I126" s="99"/>
      <c r="J126" s="99"/>
      <c r="K126" s="99"/>
      <c r="L126" s="99"/>
      <c r="M126" s="100"/>
      <c r="N126" s="100"/>
      <c r="O126" s="99"/>
      <c r="P126" s="101"/>
      <c r="Q126" s="99"/>
      <c r="R126" s="100"/>
      <c r="S126" s="99"/>
      <c r="T126" s="99"/>
      <c r="U126" s="99"/>
    </row>
    <row r="127" ht="12.75" customHeight="1">
      <c r="A127" s="99"/>
      <c r="B127" s="99"/>
      <c r="C127" s="99"/>
      <c r="D127" s="99"/>
      <c r="E127" s="50"/>
      <c r="F127" s="99"/>
      <c r="G127" s="99"/>
      <c r="H127" s="99"/>
      <c r="I127" s="99"/>
      <c r="J127" s="99"/>
      <c r="K127" s="99"/>
      <c r="L127" s="99"/>
      <c r="M127" s="100"/>
      <c r="N127" s="100"/>
      <c r="O127" s="99"/>
      <c r="P127" s="101"/>
      <c r="Q127" s="99"/>
      <c r="R127" s="100"/>
      <c r="S127" s="99"/>
      <c r="T127" s="99"/>
      <c r="U127" s="99"/>
    </row>
    <row r="128" ht="12.75" customHeight="1">
      <c r="A128" s="99"/>
      <c r="B128" s="99"/>
      <c r="C128" s="99"/>
      <c r="D128" s="99"/>
      <c r="E128" s="50"/>
      <c r="F128" s="99"/>
      <c r="G128" s="99"/>
      <c r="H128" s="99"/>
      <c r="I128" s="99"/>
      <c r="J128" s="99"/>
      <c r="K128" s="99"/>
      <c r="L128" s="99"/>
      <c r="M128" s="100"/>
      <c r="N128" s="100"/>
      <c r="O128" s="99"/>
      <c r="P128" s="101"/>
      <c r="Q128" s="99"/>
      <c r="R128" s="100"/>
      <c r="S128" s="99"/>
      <c r="T128" s="99"/>
      <c r="U128" s="99"/>
    </row>
    <row r="129" ht="12.75" customHeight="1">
      <c r="A129" s="99"/>
      <c r="B129" s="99"/>
      <c r="C129" s="99"/>
      <c r="D129" s="99"/>
      <c r="E129" s="50"/>
      <c r="F129" s="99"/>
      <c r="G129" s="99"/>
      <c r="H129" s="99"/>
      <c r="I129" s="99"/>
      <c r="J129" s="99"/>
      <c r="K129" s="99"/>
      <c r="L129" s="99"/>
      <c r="M129" s="100"/>
      <c r="N129" s="100"/>
      <c r="O129" s="99"/>
      <c r="P129" s="101"/>
      <c r="Q129" s="99"/>
      <c r="R129" s="100"/>
      <c r="S129" s="99"/>
      <c r="T129" s="99"/>
      <c r="U129" s="99"/>
    </row>
    <row r="130" ht="12.75" customHeight="1">
      <c r="A130" s="99"/>
      <c r="B130" s="99"/>
      <c r="C130" s="99"/>
      <c r="D130" s="99"/>
      <c r="E130" s="50"/>
      <c r="F130" s="99"/>
      <c r="G130" s="99"/>
      <c r="H130" s="99"/>
      <c r="I130" s="99"/>
      <c r="J130" s="99"/>
      <c r="K130" s="99"/>
      <c r="L130" s="99"/>
      <c r="M130" s="100"/>
      <c r="N130" s="100"/>
      <c r="O130" s="99"/>
      <c r="P130" s="101"/>
      <c r="Q130" s="99"/>
      <c r="R130" s="100"/>
      <c r="S130" s="99"/>
      <c r="T130" s="99"/>
      <c r="U130" s="99"/>
    </row>
    <row r="131" ht="12.75" customHeight="1">
      <c r="A131" s="99"/>
      <c r="B131" s="99"/>
      <c r="C131" s="99"/>
      <c r="D131" s="99"/>
      <c r="E131" s="50"/>
      <c r="F131" s="99"/>
      <c r="G131" s="99"/>
      <c r="H131" s="99"/>
      <c r="I131" s="99"/>
      <c r="J131" s="99"/>
      <c r="K131" s="99"/>
      <c r="L131" s="99"/>
      <c r="M131" s="100"/>
      <c r="N131" s="100"/>
      <c r="O131" s="99"/>
      <c r="P131" s="101"/>
      <c r="Q131" s="99"/>
      <c r="R131" s="100"/>
      <c r="S131" s="99"/>
      <c r="T131" s="99"/>
      <c r="U131" s="99"/>
    </row>
    <row r="132" ht="12.75" customHeight="1">
      <c r="A132" s="99"/>
      <c r="B132" s="99"/>
      <c r="C132" s="99"/>
      <c r="D132" s="99"/>
      <c r="E132" s="50"/>
      <c r="F132" s="99"/>
      <c r="G132" s="99"/>
      <c r="H132" s="99"/>
      <c r="I132" s="99"/>
      <c r="J132" s="99"/>
      <c r="K132" s="99"/>
      <c r="L132" s="99"/>
      <c r="M132" s="100"/>
      <c r="N132" s="100"/>
      <c r="O132" s="99"/>
      <c r="P132" s="101"/>
      <c r="Q132" s="99"/>
      <c r="R132" s="100"/>
      <c r="S132" s="99"/>
      <c r="T132" s="99"/>
      <c r="U132" s="99"/>
    </row>
    <row r="133" ht="12.75" customHeight="1">
      <c r="A133" s="99"/>
      <c r="B133" s="99"/>
      <c r="C133" s="99"/>
      <c r="D133" s="99"/>
      <c r="E133" s="50"/>
      <c r="F133" s="99"/>
      <c r="G133" s="99"/>
      <c r="H133" s="99"/>
      <c r="I133" s="99"/>
      <c r="J133" s="99"/>
      <c r="K133" s="99"/>
      <c r="L133" s="99"/>
      <c r="M133" s="100"/>
      <c r="N133" s="100"/>
      <c r="O133" s="99"/>
      <c r="P133" s="101"/>
      <c r="Q133" s="99"/>
      <c r="R133" s="100"/>
      <c r="S133" s="99"/>
      <c r="T133" s="99"/>
      <c r="U133" s="99"/>
    </row>
    <row r="134" ht="12.75" customHeight="1">
      <c r="A134" s="99"/>
      <c r="B134" s="99"/>
      <c r="C134" s="99"/>
      <c r="D134" s="99"/>
      <c r="E134" s="50"/>
      <c r="F134" s="99"/>
      <c r="G134" s="99"/>
      <c r="H134" s="99"/>
      <c r="I134" s="99"/>
      <c r="J134" s="99"/>
      <c r="K134" s="99"/>
      <c r="L134" s="99"/>
      <c r="M134" s="100"/>
      <c r="N134" s="100"/>
      <c r="O134" s="99"/>
      <c r="P134" s="101"/>
      <c r="Q134" s="99"/>
      <c r="R134" s="100"/>
      <c r="S134" s="99"/>
      <c r="T134" s="99"/>
      <c r="U134" s="99"/>
    </row>
    <row r="135" ht="12.75" customHeight="1">
      <c r="A135" s="99"/>
      <c r="B135" s="99"/>
      <c r="C135" s="99"/>
      <c r="D135" s="99"/>
      <c r="E135" s="50"/>
      <c r="F135" s="99"/>
      <c r="G135" s="99"/>
      <c r="H135" s="99"/>
      <c r="I135" s="99"/>
      <c r="J135" s="99"/>
      <c r="K135" s="99"/>
      <c r="L135" s="99"/>
      <c r="M135" s="100"/>
      <c r="N135" s="100"/>
      <c r="O135" s="99"/>
      <c r="P135" s="101"/>
      <c r="Q135" s="99"/>
      <c r="R135" s="100"/>
      <c r="S135" s="99"/>
      <c r="T135" s="99"/>
      <c r="U135" s="99"/>
    </row>
    <row r="136" ht="12.75" customHeight="1">
      <c r="A136" s="99"/>
      <c r="B136" s="99"/>
      <c r="C136" s="99"/>
      <c r="D136" s="99"/>
      <c r="E136" s="50"/>
      <c r="F136" s="99"/>
      <c r="G136" s="99"/>
      <c r="H136" s="99"/>
      <c r="I136" s="99"/>
      <c r="J136" s="99"/>
      <c r="K136" s="99"/>
      <c r="L136" s="99"/>
      <c r="M136" s="100"/>
      <c r="N136" s="100"/>
      <c r="O136" s="99"/>
      <c r="P136" s="101"/>
      <c r="Q136" s="99"/>
      <c r="R136" s="100"/>
      <c r="S136" s="99"/>
      <c r="T136" s="99"/>
      <c r="U136" s="99"/>
    </row>
    <row r="137" ht="12.75" customHeight="1">
      <c r="A137" s="99"/>
      <c r="B137" s="99"/>
      <c r="C137" s="99"/>
      <c r="D137" s="99"/>
      <c r="E137" s="50"/>
      <c r="F137" s="99"/>
      <c r="G137" s="99"/>
      <c r="H137" s="99"/>
      <c r="I137" s="99"/>
      <c r="J137" s="99"/>
      <c r="K137" s="99"/>
      <c r="L137" s="99"/>
      <c r="M137" s="100"/>
      <c r="N137" s="100"/>
      <c r="O137" s="99"/>
      <c r="P137" s="101"/>
      <c r="Q137" s="99"/>
      <c r="R137" s="100"/>
      <c r="S137" s="99"/>
      <c r="T137" s="99"/>
      <c r="U137" s="99"/>
    </row>
    <row r="138" ht="12.75" customHeight="1">
      <c r="A138" s="99"/>
      <c r="B138" s="99"/>
      <c r="C138" s="99"/>
      <c r="D138" s="99"/>
      <c r="E138" s="50"/>
      <c r="F138" s="99"/>
      <c r="G138" s="99"/>
      <c r="H138" s="99"/>
      <c r="I138" s="99"/>
      <c r="J138" s="99"/>
      <c r="K138" s="99"/>
      <c r="L138" s="99"/>
      <c r="M138" s="100"/>
      <c r="N138" s="100"/>
      <c r="O138" s="99"/>
      <c r="P138" s="101"/>
      <c r="Q138" s="99"/>
      <c r="R138" s="100"/>
      <c r="S138" s="99"/>
      <c r="T138" s="99"/>
      <c r="U138" s="99"/>
    </row>
    <row r="139" ht="12.75" customHeight="1">
      <c r="A139" s="99"/>
      <c r="B139" s="99"/>
      <c r="C139" s="99"/>
      <c r="D139" s="99"/>
      <c r="E139" s="50"/>
      <c r="F139" s="99"/>
      <c r="G139" s="99"/>
      <c r="H139" s="99"/>
      <c r="I139" s="99"/>
      <c r="J139" s="99"/>
      <c r="K139" s="99"/>
      <c r="L139" s="99"/>
      <c r="M139" s="100"/>
      <c r="N139" s="100"/>
      <c r="O139" s="99"/>
      <c r="P139" s="101"/>
      <c r="Q139" s="99"/>
      <c r="R139" s="100"/>
      <c r="S139" s="99"/>
      <c r="T139" s="99"/>
      <c r="U139" s="99"/>
    </row>
    <row r="140" ht="12.75" customHeight="1">
      <c r="A140" s="99"/>
      <c r="B140" s="99"/>
      <c r="C140" s="99"/>
      <c r="D140" s="99"/>
      <c r="E140" s="50"/>
      <c r="F140" s="99"/>
      <c r="G140" s="99"/>
      <c r="H140" s="99"/>
      <c r="I140" s="99"/>
      <c r="J140" s="99"/>
      <c r="K140" s="99"/>
      <c r="L140" s="99"/>
      <c r="M140" s="100"/>
      <c r="N140" s="100"/>
      <c r="O140" s="99"/>
      <c r="P140" s="101"/>
      <c r="Q140" s="99"/>
      <c r="R140" s="100"/>
      <c r="S140" s="99"/>
      <c r="T140" s="99"/>
      <c r="U140" s="99"/>
    </row>
    <row r="141" ht="12.75" customHeight="1">
      <c r="A141" s="99"/>
      <c r="B141" s="99"/>
      <c r="C141" s="99"/>
      <c r="D141" s="99"/>
      <c r="E141" s="50"/>
      <c r="F141" s="99"/>
      <c r="G141" s="99"/>
      <c r="H141" s="99"/>
      <c r="I141" s="99"/>
      <c r="J141" s="99"/>
      <c r="K141" s="99"/>
      <c r="L141" s="99"/>
      <c r="M141" s="100"/>
      <c r="N141" s="100"/>
      <c r="O141" s="99"/>
      <c r="P141" s="101"/>
      <c r="Q141" s="99"/>
      <c r="R141" s="100"/>
      <c r="S141" s="99"/>
      <c r="T141" s="99"/>
      <c r="U141" s="99"/>
    </row>
    <row r="142" ht="12.75" customHeight="1">
      <c r="A142" s="99"/>
      <c r="B142" s="99"/>
      <c r="C142" s="99"/>
      <c r="D142" s="99"/>
      <c r="E142" s="50"/>
      <c r="F142" s="99"/>
      <c r="G142" s="99"/>
      <c r="H142" s="99"/>
      <c r="I142" s="99"/>
      <c r="J142" s="99"/>
      <c r="K142" s="99"/>
      <c r="L142" s="99"/>
      <c r="M142" s="100"/>
      <c r="N142" s="100"/>
      <c r="O142" s="99"/>
      <c r="P142" s="101"/>
      <c r="Q142" s="99"/>
      <c r="R142" s="100"/>
      <c r="S142" s="99"/>
      <c r="T142" s="99"/>
      <c r="U142" s="99"/>
    </row>
    <row r="143" ht="12.75" customHeight="1">
      <c r="A143" s="99"/>
      <c r="B143" s="99"/>
      <c r="C143" s="99"/>
      <c r="D143" s="99"/>
      <c r="E143" s="50"/>
      <c r="F143" s="99"/>
      <c r="G143" s="99"/>
      <c r="H143" s="99"/>
      <c r="I143" s="99"/>
      <c r="J143" s="99"/>
      <c r="K143" s="99"/>
      <c r="L143" s="99"/>
      <c r="M143" s="100"/>
      <c r="N143" s="100"/>
      <c r="O143" s="99"/>
      <c r="P143" s="101"/>
      <c r="Q143" s="99"/>
      <c r="R143" s="100"/>
      <c r="S143" s="99"/>
      <c r="T143" s="99"/>
      <c r="U143" s="99"/>
    </row>
    <row r="144" ht="12.75" customHeight="1">
      <c r="A144" s="99"/>
      <c r="B144" s="99"/>
      <c r="C144" s="99"/>
      <c r="D144" s="99"/>
      <c r="E144" s="50"/>
      <c r="F144" s="99"/>
      <c r="G144" s="99"/>
      <c r="H144" s="99"/>
      <c r="I144" s="99"/>
      <c r="J144" s="99"/>
      <c r="K144" s="99"/>
      <c r="L144" s="99"/>
      <c r="M144" s="100"/>
      <c r="N144" s="100"/>
      <c r="O144" s="99"/>
      <c r="P144" s="101"/>
      <c r="Q144" s="99"/>
      <c r="R144" s="100"/>
      <c r="S144" s="99"/>
      <c r="T144" s="99"/>
      <c r="U144" s="99"/>
    </row>
    <row r="145" ht="12.75" customHeight="1">
      <c r="A145" s="99"/>
      <c r="B145" s="99"/>
      <c r="C145" s="99"/>
      <c r="D145" s="99"/>
      <c r="E145" s="50"/>
      <c r="F145" s="99"/>
      <c r="G145" s="99"/>
      <c r="H145" s="99"/>
      <c r="I145" s="99"/>
      <c r="J145" s="99"/>
      <c r="K145" s="99"/>
      <c r="L145" s="99"/>
      <c r="M145" s="100"/>
      <c r="N145" s="100"/>
      <c r="O145" s="99"/>
      <c r="P145" s="101"/>
      <c r="Q145" s="99"/>
      <c r="R145" s="100"/>
      <c r="S145" s="99"/>
      <c r="T145" s="99"/>
      <c r="U145" s="99"/>
    </row>
    <row r="146" ht="12.75" customHeight="1">
      <c r="A146" s="99"/>
      <c r="B146" s="99"/>
      <c r="C146" s="99"/>
      <c r="D146" s="99"/>
      <c r="E146" s="50"/>
      <c r="F146" s="99"/>
      <c r="G146" s="99"/>
      <c r="H146" s="99"/>
      <c r="I146" s="99"/>
      <c r="J146" s="99"/>
      <c r="K146" s="99"/>
      <c r="L146" s="99"/>
      <c r="M146" s="100"/>
      <c r="N146" s="100"/>
      <c r="O146" s="99"/>
      <c r="P146" s="101"/>
      <c r="Q146" s="99"/>
      <c r="R146" s="100"/>
      <c r="S146" s="99"/>
      <c r="T146" s="99"/>
      <c r="U146" s="99"/>
    </row>
    <row r="147" ht="12.75" customHeight="1">
      <c r="A147" s="99"/>
      <c r="B147" s="99"/>
      <c r="C147" s="99"/>
      <c r="D147" s="99"/>
      <c r="E147" s="50"/>
      <c r="F147" s="99"/>
      <c r="G147" s="99"/>
      <c r="H147" s="99"/>
      <c r="I147" s="99"/>
      <c r="J147" s="99"/>
      <c r="K147" s="99"/>
      <c r="L147" s="99"/>
      <c r="M147" s="100"/>
      <c r="N147" s="100"/>
      <c r="O147" s="99"/>
      <c r="P147" s="101"/>
      <c r="Q147" s="99"/>
      <c r="R147" s="100"/>
      <c r="S147" s="99"/>
      <c r="T147" s="99"/>
      <c r="U147" s="99"/>
    </row>
    <row r="148" ht="12.75" customHeight="1">
      <c r="A148" s="99"/>
      <c r="B148" s="99"/>
      <c r="C148" s="99"/>
      <c r="D148" s="99"/>
      <c r="E148" s="50"/>
      <c r="F148" s="99"/>
      <c r="G148" s="99"/>
      <c r="H148" s="99"/>
      <c r="I148" s="99"/>
      <c r="J148" s="99"/>
      <c r="K148" s="99"/>
      <c r="L148" s="99"/>
      <c r="M148" s="100"/>
      <c r="N148" s="100"/>
      <c r="O148" s="99"/>
      <c r="P148" s="101"/>
      <c r="Q148" s="99"/>
      <c r="R148" s="100"/>
      <c r="S148" s="99"/>
      <c r="T148" s="99"/>
      <c r="U148" s="99"/>
    </row>
    <row r="149" ht="12.75" customHeight="1">
      <c r="A149" s="99"/>
      <c r="B149" s="99"/>
      <c r="C149" s="99"/>
      <c r="D149" s="99"/>
      <c r="E149" s="50"/>
      <c r="F149" s="99"/>
      <c r="G149" s="99"/>
      <c r="H149" s="99"/>
      <c r="I149" s="99"/>
      <c r="J149" s="99"/>
      <c r="K149" s="99"/>
      <c r="L149" s="99"/>
      <c r="M149" s="100"/>
      <c r="N149" s="100"/>
      <c r="O149" s="99"/>
      <c r="P149" s="101"/>
      <c r="Q149" s="99"/>
      <c r="R149" s="100"/>
      <c r="S149" s="99"/>
      <c r="T149" s="99"/>
      <c r="U149" s="99"/>
    </row>
    <row r="150" ht="12.75" customHeight="1">
      <c r="A150" s="99"/>
      <c r="B150" s="99"/>
      <c r="C150" s="99"/>
      <c r="D150" s="99"/>
      <c r="E150" s="50"/>
      <c r="F150" s="99"/>
      <c r="G150" s="99"/>
      <c r="H150" s="99"/>
      <c r="I150" s="99"/>
      <c r="J150" s="99"/>
      <c r="K150" s="99"/>
      <c r="L150" s="99"/>
      <c r="M150" s="100"/>
      <c r="N150" s="100"/>
      <c r="O150" s="99"/>
      <c r="P150" s="101"/>
      <c r="Q150" s="99"/>
      <c r="R150" s="100"/>
      <c r="S150" s="99"/>
      <c r="T150" s="99"/>
      <c r="U150" s="99"/>
    </row>
    <row r="151" ht="12.75" customHeight="1">
      <c r="A151" s="99"/>
      <c r="B151" s="99"/>
      <c r="C151" s="99"/>
      <c r="D151" s="99"/>
      <c r="E151" s="50"/>
      <c r="F151" s="99"/>
      <c r="G151" s="99"/>
      <c r="H151" s="99"/>
      <c r="I151" s="99"/>
      <c r="J151" s="99"/>
      <c r="K151" s="99"/>
      <c r="L151" s="99"/>
      <c r="M151" s="100"/>
      <c r="N151" s="100"/>
      <c r="O151" s="99"/>
      <c r="P151" s="101"/>
      <c r="Q151" s="99"/>
      <c r="R151" s="100"/>
      <c r="S151" s="99"/>
      <c r="T151" s="99"/>
      <c r="U151" s="99"/>
    </row>
    <row r="152" ht="12.75" customHeight="1">
      <c r="A152" s="99"/>
      <c r="B152" s="99"/>
      <c r="C152" s="99"/>
      <c r="D152" s="99"/>
      <c r="E152" s="50"/>
      <c r="F152" s="99"/>
      <c r="G152" s="99"/>
      <c r="H152" s="99"/>
      <c r="I152" s="99"/>
      <c r="J152" s="99"/>
      <c r="K152" s="99"/>
      <c r="L152" s="99"/>
      <c r="M152" s="100"/>
      <c r="N152" s="100"/>
      <c r="O152" s="99"/>
      <c r="P152" s="101"/>
      <c r="Q152" s="99"/>
      <c r="R152" s="100"/>
      <c r="S152" s="99"/>
      <c r="T152" s="99"/>
      <c r="U152" s="99"/>
    </row>
    <row r="153" ht="12.75" customHeight="1">
      <c r="A153" s="99"/>
      <c r="B153" s="99"/>
      <c r="C153" s="99"/>
      <c r="D153" s="99"/>
      <c r="E153" s="50"/>
      <c r="F153" s="99"/>
      <c r="G153" s="99"/>
      <c r="H153" s="99"/>
      <c r="I153" s="99"/>
      <c r="J153" s="99"/>
      <c r="K153" s="99"/>
      <c r="L153" s="99"/>
      <c r="M153" s="100"/>
      <c r="N153" s="100"/>
      <c r="O153" s="99"/>
      <c r="P153" s="101"/>
      <c r="Q153" s="99"/>
      <c r="R153" s="100"/>
      <c r="S153" s="99"/>
      <c r="T153" s="99"/>
      <c r="U153" s="99"/>
    </row>
    <row r="154" ht="12.75" customHeight="1">
      <c r="A154" s="99"/>
      <c r="B154" s="99"/>
      <c r="C154" s="99"/>
      <c r="D154" s="99"/>
      <c r="E154" s="50"/>
      <c r="F154" s="99"/>
      <c r="G154" s="99"/>
      <c r="H154" s="99"/>
      <c r="I154" s="99"/>
      <c r="J154" s="99"/>
      <c r="K154" s="99"/>
      <c r="L154" s="99"/>
      <c r="M154" s="100"/>
      <c r="N154" s="100"/>
      <c r="O154" s="99"/>
      <c r="P154" s="101"/>
      <c r="Q154" s="99"/>
      <c r="R154" s="100"/>
      <c r="S154" s="99"/>
      <c r="T154" s="99"/>
      <c r="U154" s="99"/>
    </row>
    <row r="155" ht="12.75" customHeight="1">
      <c r="A155" s="99"/>
      <c r="B155" s="99"/>
      <c r="C155" s="99"/>
      <c r="D155" s="99"/>
      <c r="E155" s="50"/>
      <c r="F155" s="99"/>
      <c r="G155" s="99"/>
      <c r="H155" s="99"/>
      <c r="I155" s="99"/>
      <c r="J155" s="99"/>
      <c r="K155" s="99"/>
      <c r="L155" s="99"/>
      <c r="M155" s="100"/>
      <c r="N155" s="100"/>
      <c r="O155" s="99"/>
      <c r="P155" s="101"/>
      <c r="Q155" s="99"/>
      <c r="R155" s="100"/>
      <c r="S155" s="99"/>
      <c r="T155" s="99"/>
      <c r="U155" s="99"/>
    </row>
    <row r="156" ht="12.75" customHeight="1">
      <c r="A156" s="99"/>
      <c r="B156" s="99"/>
      <c r="C156" s="99"/>
      <c r="D156" s="99"/>
      <c r="E156" s="50"/>
      <c r="F156" s="99"/>
      <c r="G156" s="99"/>
      <c r="H156" s="99"/>
      <c r="I156" s="99"/>
      <c r="J156" s="99"/>
      <c r="K156" s="99"/>
      <c r="L156" s="99"/>
      <c r="M156" s="100"/>
      <c r="N156" s="100"/>
      <c r="O156" s="99"/>
      <c r="P156" s="101"/>
      <c r="Q156" s="99"/>
      <c r="R156" s="100"/>
      <c r="S156" s="99"/>
      <c r="T156" s="99"/>
      <c r="U156" s="99"/>
    </row>
    <row r="157" ht="12.75" customHeight="1">
      <c r="A157" s="99"/>
      <c r="B157" s="99"/>
      <c r="C157" s="99"/>
      <c r="D157" s="99"/>
      <c r="E157" s="50"/>
      <c r="F157" s="99"/>
      <c r="G157" s="99"/>
      <c r="H157" s="99"/>
      <c r="I157" s="99"/>
      <c r="J157" s="99"/>
      <c r="K157" s="99"/>
      <c r="L157" s="99"/>
      <c r="M157" s="100"/>
      <c r="N157" s="100"/>
      <c r="O157" s="99"/>
      <c r="P157" s="101"/>
      <c r="Q157" s="99"/>
      <c r="R157" s="100"/>
      <c r="S157" s="99"/>
      <c r="T157" s="99"/>
      <c r="U157" s="99"/>
    </row>
    <row r="158" ht="12.75" customHeight="1">
      <c r="A158" s="99"/>
      <c r="B158" s="99"/>
      <c r="C158" s="99"/>
      <c r="D158" s="99"/>
      <c r="E158" s="50"/>
      <c r="F158" s="99"/>
      <c r="G158" s="99"/>
      <c r="H158" s="99"/>
      <c r="I158" s="99"/>
      <c r="J158" s="99"/>
      <c r="K158" s="99"/>
      <c r="L158" s="99"/>
      <c r="M158" s="100"/>
      <c r="N158" s="100"/>
      <c r="O158" s="99"/>
      <c r="P158" s="101"/>
      <c r="Q158" s="99"/>
      <c r="R158" s="100"/>
      <c r="S158" s="99"/>
      <c r="T158" s="99"/>
      <c r="U158" s="99"/>
    </row>
    <row r="159" ht="12.75" customHeight="1">
      <c r="A159" s="99"/>
      <c r="B159" s="99"/>
      <c r="C159" s="99"/>
      <c r="D159" s="99"/>
      <c r="E159" s="50"/>
      <c r="F159" s="99"/>
      <c r="G159" s="99"/>
      <c r="H159" s="99"/>
      <c r="I159" s="99"/>
      <c r="J159" s="99"/>
      <c r="K159" s="99"/>
      <c r="L159" s="99"/>
      <c r="M159" s="100"/>
      <c r="N159" s="100"/>
      <c r="O159" s="99"/>
      <c r="P159" s="101"/>
      <c r="Q159" s="99"/>
      <c r="R159" s="100"/>
      <c r="S159" s="99"/>
      <c r="T159" s="99"/>
      <c r="U159" s="99"/>
    </row>
    <row r="160" ht="12.75" customHeight="1">
      <c r="A160" s="99"/>
      <c r="B160" s="99"/>
      <c r="C160" s="99"/>
      <c r="D160" s="99"/>
      <c r="E160" s="50"/>
      <c r="F160" s="99"/>
      <c r="G160" s="99"/>
      <c r="H160" s="99"/>
      <c r="I160" s="99"/>
      <c r="J160" s="99"/>
      <c r="K160" s="99"/>
      <c r="L160" s="99"/>
      <c r="M160" s="100"/>
      <c r="N160" s="100"/>
      <c r="O160" s="99"/>
      <c r="P160" s="101"/>
      <c r="Q160" s="99"/>
      <c r="R160" s="100"/>
      <c r="S160" s="99"/>
      <c r="T160" s="99"/>
      <c r="U160" s="99"/>
    </row>
    <row r="161" ht="12.75" customHeight="1">
      <c r="A161" s="99"/>
      <c r="B161" s="99"/>
      <c r="C161" s="99"/>
      <c r="D161" s="99"/>
      <c r="E161" s="50"/>
      <c r="F161" s="99"/>
      <c r="G161" s="99"/>
      <c r="H161" s="99"/>
      <c r="I161" s="99"/>
      <c r="J161" s="99"/>
      <c r="K161" s="99"/>
      <c r="L161" s="99"/>
      <c r="M161" s="100"/>
      <c r="N161" s="100"/>
      <c r="O161" s="99"/>
      <c r="P161" s="101"/>
      <c r="Q161" s="99"/>
      <c r="R161" s="100"/>
      <c r="S161" s="99"/>
      <c r="T161" s="99"/>
      <c r="U161" s="99"/>
    </row>
    <row r="162" ht="12.75" customHeight="1">
      <c r="A162" s="99"/>
      <c r="B162" s="99"/>
      <c r="C162" s="99"/>
      <c r="D162" s="99"/>
      <c r="E162" s="50"/>
      <c r="F162" s="99"/>
      <c r="G162" s="99"/>
      <c r="H162" s="99"/>
      <c r="I162" s="99"/>
      <c r="J162" s="99"/>
      <c r="K162" s="99"/>
      <c r="L162" s="99"/>
      <c r="M162" s="100"/>
      <c r="N162" s="100"/>
      <c r="O162" s="99"/>
      <c r="P162" s="101"/>
      <c r="Q162" s="99"/>
      <c r="R162" s="100"/>
      <c r="S162" s="99"/>
      <c r="T162" s="99"/>
      <c r="U162" s="99"/>
    </row>
    <row r="163" ht="12.75" customHeight="1">
      <c r="A163" s="99"/>
      <c r="B163" s="99"/>
      <c r="C163" s="99"/>
      <c r="D163" s="99"/>
      <c r="E163" s="50"/>
      <c r="F163" s="99"/>
      <c r="G163" s="99"/>
      <c r="H163" s="99"/>
      <c r="I163" s="99"/>
      <c r="J163" s="99"/>
      <c r="K163" s="99"/>
      <c r="L163" s="99"/>
      <c r="M163" s="100"/>
      <c r="N163" s="100"/>
      <c r="O163" s="99"/>
      <c r="P163" s="101"/>
      <c r="Q163" s="99"/>
      <c r="R163" s="100"/>
      <c r="S163" s="99"/>
      <c r="T163" s="99"/>
      <c r="U163" s="99"/>
    </row>
    <row r="164" ht="12.75" customHeight="1">
      <c r="A164" s="99"/>
      <c r="B164" s="99"/>
      <c r="C164" s="99"/>
      <c r="D164" s="99"/>
      <c r="E164" s="50"/>
      <c r="F164" s="99"/>
      <c r="G164" s="99"/>
      <c r="H164" s="99"/>
      <c r="I164" s="99"/>
      <c r="J164" s="99"/>
      <c r="K164" s="99"/>
      <c r="L164" s="99"/>
      <c r="M164" s="100"/>
      <c r="N164" s="100"/>
      <c r="O164" s="99"/>
      <c r="P164" s="101"/>
      <c r="Q164" s="99"/>
      <c r="R164" s="100"/>
      <c r="S164" s="99"/>
      <c r="T164" s="99"/>
      <c r="U164" s="99"/>
    </row>
    <row r="165" ht="12.75" customHeight="1">
      <c r="A165" s="99"/>
      <c r="B165" s="99"/>
      <c r="C165" s="99"/>
      <c r="D165" s="99"/>
      <c r="E165" s="50"/>
      <c r="F165" s="99"/>
      <c r="G165" s="99"/>
      <c r="H165" s="99"/>
      <c r="I165" s="99"/>
      <c r="J165" s="99"/>
      <c r="K165" s="99"/>
      <c r="L165" s="99"/>
      <c r="M165" s="100"/>
      <c r="N165" s="100"/>
      <c r="O165" s="99"/>
      <c r="P165" s="101"/>
      <c r="Q165" s="99"/>
      <c r="R165" s="100"/>
      <c r="S165" s="99"/>
      <c r="T165" s="99"/>
      <c r="U165" s="99"/>
    </row>
    <row r="166" ht="12.75" customHeight="1">
      <c r="A166" s="99"/>
      <c r="B166" s="99"/>
      <c r="C166" s="99"/>
      <c r="D166" s="99"/>
      <c r="E166" s="50"/>
      <c r="F166" s="99"/>
      <c r="G166" s="99"/>
      <c r="H166" s="99"/>
      <c r="I166" s="99"/>
      <c r="J166" s="99"/>
      <c r="K166" s="99"/>
      <c r="L166" s="99"/>
      <c r="M166" s="100"/>
      <c r="N166" s="100"/>
      <c r="O166" s="99"/>
      <c r="P166" s="101"/>
      <c r="Q166" s="99"/>
      <c r="R166" s="100"/>
      <c r="S166" s="99"/>
      <c r="T166" s="99"/>
      <c r="U166" s="99"/>
    </row>
    <row r="167" ht="12.75" customHeight="1">
      <c r="A167" s="99"/>
      <c r="B167" s="99"/>
      <c r="C167" s="99"/>
      <c r="D167" s="99"/>
      <c r="E167" s="50"/>
      <c r="F167" s="99"/>
      <c r="G167" s="99"/>
      <c r="H167" s="99"/>
      <c r="I167" s="99"/>
      <c r="J167" s="99"/>
      <c r="K167" s="99"/>
      <c r="L167" s="99"/>
      <c r="M167" s="100"/>
      <c r="N167" s="100"/>
      <c r="O167" s="99"/>
      <c r="P167" s="101"/>
      <c r="Q167" s="99"/>
      <c r="R167" s="100"/>
      <c r="S167" s="99"/>
      <c r="T167" s="99"/>
      <c r="U167" s="99"/>
    </row>
    <row r="168" ht="12.75" customHeight="1">
      <c r="A168" s="99"/>
      <c r="B168" s="99"/>
      <c r="C168" s="99"/>
      <c r="D168" s="99"/>
      <c r="E168" s="50"/>
      <c r="F168" s="99"/>
      <c r="G168" s="99"/>
      <c r="H168" s="99"/>
      <c r="I168" s="99"/>
      <c r="J168" s="99"/>
      <c r="K168" s="99"/>
      <c r="L168" s="99"/>
      <c r="M168" s="100"/>
      <c r="N168" s="100"/>
      <c r="O168" s="99"/>
      <c r="P168" s="101"/>
      <c r="Q168" s="99"/>
      <c r="R168" s="100"/>
      <c r="S168" s="99"/>
      <c r="T168" s="99"/>
      <c r="U168" s="99"/>
    </row>
    <row r="169" ht="12.75" customHeight="1">
      <c r="A169" s="99"/>
      <c r="B169" s="99"/>
      <c r="C169" s="99"/>
      <c r="D169" s="99"/>
      <c r="E169" s="50"/>
      <c r="F169" s="99"/>
      <c r="G169" s="99"/>
      <c r="H169" s="99"/>
      <c r="I169" s="99"/>
      <c r="J169" s="99"/>
      <c r="K169" s="99"/>
      <c r="L169" s="99"/>
      <c r="M169" s="100"/>
      <c r="N169" s="100"/>
      <c r="O169" s="99"/>
      <c r="P169" s="101"/>
      <c r="Q169" s="99"/>
      <c r="R169" s="100"/>
      <c r="S169" s="99"/>
      <c r="T169" s="99"/>
      <c r="U169" s="99"/>
    </row>
    <row r="170" ht="12.75" customHeight="1">
      <c r="A170" s="99"/>
      <c r="B170" s="99"/>
      <c r="C170" s="99"/>
      <c r="D170" s="99"/>
      <c r="E170" s="50"/>
      <c r="F170" s="99"/>
      <c r="G170" s="99"/>
      <c r="H170" s="99"/>
      <c r="I170" s="99"/>
      <c r="J170" s="99"/>
      <c r="K170" s="99"/>
      <c r="L170" s="99"/>
      <c r="M170" s="100"/>
      <c r="N170" s="100"/>
      <c r="O170" s="99"/>
      <c r="P170" s="101"/>
      <c r="Q170" s="99"/>
      <c r="R170" s="100"/>
      <c r="S170" s="99"/>
      <c r="T170" s="99"/>
      <c r="U170" s="99"/>
    </row>
    <row r="171" ht="12.75" customHeight="1">
      <c r="A171" s="99"/>
      <c r="B171" s="99"/>
      <c r="C171" s="99"/>
      <c r="D171" s="99"/>
      <c r="E171" s="50"/>
      <c r="F171" s="99"/>
      <c r="G171" s="99"/>
      <c r="H171" s="99"/>
      <c r="I171" s="99"/>
      <c r="J171" s="99"/>
      <c r="K171" s="99"/>
      <c r="L171" s="99"/>
      <c r="M171" s="100"/>
      <c r="N171" s="100"/>
      <c r="O171" s="99"/>
      <c r="P171" s="101"/>
      <c r="Q171" s="99"/>
      <c r="R171" s="100"/>
      <c r="S171" s="99"/>
      <c r="T171" s="99"/>
      <c r="U171" s="99"/>
    </row>
    <row r="172" ht="12.75" customHeight="1">
      <c r="A172" s="99"/>
      <c r="B172" s="99"/>
      <c r="C172" s="99"/>
      <c r="D172" s="99"/>
      <c r="E172" s="50"/>
      <c r="F172" s="99"/>
      <c r="G172" s="99"/>
      <c r="H172" s="99"/>
      <c r="I172" s="99"/>
      <c r="J172" s="99"/>
      <c r="K172" s="99"/>
      <c r="L172" s="99"/>
      <c r="M172" s="100"/>
      <c r="N172" s="100"/>
      <c r="O172" s="99"/>
      <c r="P172" s="101"/>
      <c r="Q172" s="99"/>
      <c r="R172" s="100"/>
      <c r="S172" s="99"/>
      <c r="T172" s="99"/>
      <c r="U172" s="99"/>
    </row>
    <row r="173" ht="12.75" customHeight="1">
      <c r="A173" s="99"/>
      <c r="B173" s="99"/>
      <c r="C173" s="99"/>
      <c r="D173" s="99"/>
      <c r="E173" s="50"/>
      <c r="F173" s="99"/>
      <c r="G173" s="99"/>
      <c r="H173" s="99"/>
      <c r="I173" s="99"/>
      <c r="J173" s="99"/>
      <c r="K173" s="99"/>
      <c r="L173" s="99"/>
      <c r="M173" s="100"/>
      <c r="N173" s="100"/>
      <c r="O173" s="99"/>
      <c r="P173" s="101"/>
      <c r="Q173" s="99"/>
      <c r="R173" s="100"/>
      <c r="S173" s="99"/>
      <c r="T173" s="99"/>
      <c r="U173" s="99"/>
    </row>
    <row r="174" ht="12.75" customHeight="1">
      <c r="A174" s="99"/>
      <c r="B174" s="99"/>
      <c r="C174" s="99"/>
      <c r="D174" s="99"/>
      <c r="E174" s="50"/>
      <c r="F174" s="99"/>
      <c r="G174" s="99"/>
      <c r="H174" s="99"/>
      <c r="I174" s="99"/>
      <c r="J174" s="99"/>
      <c r="K174" s="99"/>
      <c r="L174" s="99"/>
      <c r="M174" s="100"/>
      <c r="N174" s="100"/>
      <c r="O174" s="99"/>
      <c r="P174" s="101"/>
      <c r="Q174" s="99"/>
      <c r="R174" s="100"/>
      <c r="S174" s="99"/>
      <c r="T174" s="99"/>
      <c r="U174" s="99"/>
    </row>
    <row r="175" ht="12.75" customHeight="1">
      <c r="A175" s="99"/>
      <c r="B175" s="99"/>
      <c r="C175" s="99"/>
      <c r="D175" s="99"/>
      <c r="E175" s="50"/>
      <c r="F175" s="99"/>
      <c r="G175" s="99"/>
      <c r="H175" s="99"/>
      <c r="I175" s="99"/>
      <c r="J175" s="99"/>
      <c r="K175" s="99"/>
      <c r="L175" s="99"/>
      <c r="M175" s="100"/>
      <c r="N175" s="100"/>
      <c r="O175" s="99"/>
      <c r="P175" s="101"/>
      <c r="Q175" s="99"/>
      <c r="R175" s="100"/>
      <c r="S175" s="99"/>
      <c r="T175" s="99"/>
      <c r="U175" s="99"/>
    </row>
    <row r="176" ht="12.75" customHeight="1">
      <c r="A176" s="99"/>
      <c r="B176" s="99"/>
      <c r="C176" s="99"/>
      <c r="D176" s="99"/>
      <c r="E176" s="50"/>
      <c r="F176" s="99"/>
      <c r="G176" s="99"/>
      <c r="H176" s="99"/>
      <c r="I176" s="99"/>
      <c r="J176" s="99"/>
      <c r="K176" s="99"/>
      <c r="L176" s="99"/>
      <c r="M176" s="100"/>
      <c r="N176" s="100"/>
      <c r="O176" s="99"/>
      <c r="P176" s="101"/>
      <c r="Q176" s="99"/>
      <c r="R176" s="100"/>
      <c r="S176" s="99"/>
      <c r="T176" s="99"/>
      <c r="U176" s="99"/>
    </row>
    <row r="177" ht="12.75" customHeight="1">
      <c r="A177" s="99"/>
      <c r="B177" s="99"/>
      <c r="C177" s="99"/>
      <c r="D177" s="99"/>
      <c r="E177" s="50"/>
      <c r="F177" s="99"/>
      <c r="G177" s="99"/>
      <c r="H177" s="99"/>
      <c r="I177" s="99"/>
      <c r="J177" s="99"/>
      <c r="K177" s="99"/>
      <c r="L177" s="99"/>
      <c r="M177" s="100"/>
      <c r="N177" s="100"/>
      <c r="O177" s="99"/>
      <c r="P177" s="101"/>
      <c r="Q177" s="99"/>
      <c r="R177" s="100"/>
      <c r="S177" s="99"/>
      <c r="T177" s="99"/>
      <c r="U177" s="99"/>
    </row>
    <row r="178" ht="12.75" customHeight="1">
      <c r="A178" s="99"/>
      <c r="B178" s="99"/>
      <c r="C178" s="99"/>
      <c r="D178" s="99"/>
      <c r="E178" s="50"/>
      <c r="F178" s="99"/>
      <c r="G178" s="99"/>
      <c r="H178" s="99"/>
      <c r="I178" s="99"/>
      <c r="J178" s="99"/>
      <c r="K178" s="99"/>
      <c r="L178" s="99"/>
      <c r="M178" s="100"/>
      <c r="N178" s="100"/>
      <c r="O178" s="99"/>
      <c r="P178" s="101"/>
      <c r="Q178" s="99"/>
      <c r="R178" s="100"/>
      <c r="S178" s="99"/>
      <c r="T178" s="99"/>
      <c r="U178" s="99"/>
    </row>
    <row r="179" ht="12.75" customHeight="1">
      <c r="A179" s="99"/>
      <c r="B179" s="99"/>
      <c r="C179" s="99"/>
      <c r="D179" s="99"/>
      <c r="E179" s="50"/>
      <c r="F179" s="99"/>
      <c r="G179" s="99"/>
      <c r="H179" s="99"/>
      <c r="I179" s="99"/>
      <c r="J179" s="99"/>
      <c r="K179" s="99"/>
      <c r="L179" s="99"/>
      <c r="M179" s="100"/>
      <c r="N179" s="100"/>
      <c r="O179" s="99"/>
      <c r="P179" s="101"/>
      <c r="Q179" s="99"/>
      <c r="R179" s="100"/>
      <c r="S179" s="99"/>
      <c r="T179" s="99"/>
      <c r="U179" s="99"/>
    </row>
    <row r="180" ht="12.75" customHeight="1">
      <c r="A180" s="99"/>
      <c r="B180" s="99"/>
      <c r="C180" s="99"/>
      <c r="D180" s="99"/>
      <c r="E180" s="50"/>
      <c r="F180" s="99"/>
      <c r="G180" s="99"/>
      <c r="H180" s="99"/>
      <c r="I180" s="99"/>
      <c r="J180" s="99"/>
      <c r="K180" s="99"/>
      <c r="L180" s="99"/>
      <c r="M180" s="100"/>
      <c r="N180" s="100"/>
      <c r="O180" s="99"/>
      <c r="P180" s="101"/>
      <c r="Q180" s="99"/>
      <c r="R180" s="100"/>
      <c r="S180" s="99"/>
      <c r="T180" s="99"/>
      <c r="U180" s="99"/>
    </row>
    <row r="181" ht="12.75" customHeight="1">
      <c r="A181" s="99"/>
      <c r="B181" s="99"/>
      <c r="C181" s="99"/>
      <c r="D181" s="99"/>
      <c r="E181" s="50"/>
      <c r="F181" s="99"/>
      <c r="G181" s="99"/>
      <c r="H181" s="99"/>
      <c r="I181" s="99"/>
      <c r="J181" s="99"/>
      <c r="K181" s="99"/>
      <c r="L181" s="99"/>
      <c r="M181" s="100"/>
      <c r="N181" s="100"/>
      <c r="O181" s="99"/>
      <c r="P181" s="101"/>
      <c r="Q181" s="99"/>
      <c r="R181" s="100"/>
      <c r="S181" s="99"/>
      <c r="T181" s="99"/>
      <c r="U181" s="99"/>
    </row>
    <row r="182" ht="12.75" customHeight="1">
      <c r="A182" s="99"/>
      <c r="B182" s="99"/>
      <c r="C182" s="99"/>
      <c r="D182" s="99"/>
      <c r="E182" s="50"/>
      <c r="F182" s="99"/>
      <c r="G182" s="99"/>
      <c r="H182" s="99"/>
      <c r="I182" s="99"/>
      <c r="J182" s="99"/>
      <c r="K182" s="99"/>
      <c r="L182" s="99"/>
      <c r="M182" s="100"/>
      <c r="N182" s="100"/>
      <c r="O182" s="99"/>
      <c r="P182" s="101"/>
      <c r="Q182" s="99"/>
      <c r="R182" s="100"/>
      <c r="S182" s="99"/>
      <c r="T182" s="99"/>
      <c r="U182" s="99"/>
    </row>
    <row r="183" ht="12.75" customHeight="1">
      <c r="A183" s="99"/>
      <c r="B183" s="99"/>
      <c r="C183" s="99"/>
      <c r="D183" s="99"/>
      <c r="E183" s="50"/>
      <c r="F183" s="99"/>
      <c r="G183" s="99"/>
      <c r="H183" s="99"/>
      <c r="I183" s="99"/>
      <c r="J183" s="99"/>
      <c r="K183" s="99"/>
      <c r="L183" s="99"/>
      <c r="M183" s="100"/>
      <c r="N183" s="100"/>
      <c r="O183" s="99"/>
      <c r="P183" s="101"/>
      <c r="Q183" s="99"/>
      <c r="R183" s="100"/>
      <c r="S183" s="99"/>
      <c r="T183" s="99"/>
      <c r="U183" s="99"/>
    </row>
    <row r="184" ht="12.75" customHeight="1">
      <c r="A184" s="99"/>
      <c r="B184" s="99"/>
      <c r="C184" s="99"/>
      <c r="D184" s="99"/>
      <c r="E184" s="50"/>
      <c r="F184" s="99"/>
      <c r="G184" s="99"/>
      <c r="H184" s="99"/>
      <c r="I184" s="99"/>
      <c r="J184" s="99"/>
      <c r="K184" s="99"/>
      <c r="L184" s="99"/>
      <c r="M184" s="100"/>
      <c r="N184" s="100"/>
      <c r="O184" s="99"/>
      <c r="P184" s="101"/>
      <c r="Q184" s="99"/>
      <c r="R184" s="100"/>
      <c r="S184" s="99"/>
      <c r="T184" s="99"/>
      <c r="U184" s="99"/>
    </row>
    <row r="185" ht="12.75" customHeight="1">
      <c r="A185" s="99"/>
      <c r="B185" s="99"/>
      <c r="C185" s="99"/>
      <c r="D185" s="99"/>
      <c r="E185" s="50"/>
      <c r="F185" s="99"/>
      <c r="G185" s="99"/>
      <c r="H185" s="99"/>
      <c r="I185" s="99"/>
      <c r="J185" s="99"/>
      <c r="K185" s="99"/>
      <c r="L185" s="99"/>
      <c r="M185" s="100"/>
      <c r="N185" s="100"/>
      <c r="O185" s="99"/>
      <c r="P185" s="101"/>
      <c r="Q185" s="99"/>
      <c r="R185" s="100"/>
      <c r="S185" s="99"/>
      <c r="T185" s="99"/>
      <c r="U185" s="99"/>
    </row>
    <row r="186" ht="12.75" customHeight="1">
      <c r="A186" s="99"/>
      <c r="B186" s="99"/>
      <c r="C186" s="99"/>
      <c r="D186" s="99"/>
      <c r="E186" s="50"/>
      <c r="F186" s="99"/>
      <c r="G186" s="99"/>
      <c r="H186" s="99"/>
      <c r="I186" s="99"/>
      <c r="J186" s="99"/>
      <c r="K186" s="99"/>
      <c r="L186" s="99"/>
      <c r="M186" s="100"/>
      <c r="N186" s="100"/>
      <c r="O186" s="99"/>
      <c r="P186" s="101"/>
      <c r="Q186" s="99"/>
      <c r="R186" s="100"/>
      <c r="S186" s="99"/>
      <c r="T186" s="99"/>
      <c r="U186" s="99"/>
    </row>
    <row r="187" ht="12.75" customHeight="1">
      <c r="A187" s="99"/>
      <c r="B187" s="99"/>
      <c r="C187" s="99"/>
      <c r="D187" s="99"/>
      <c r="E187" s="50"/>
      <c r="F187" s="99"/>
      <c r="G187" s="99"/>
      <c r="H187" s="99"/>
      <c r="I187" s="99"/>
      <c r="J187" s="99"/>
      <c r="K187" s="99"/>
      <c r="L187" s="99"/>
      <c r="M187" s="100"/>
      <c r="N187" s="100"/>
      <c r="O187" s="99"/>
      <c r="P187" s="101"/>
      <c r="Q187" s="99"/>
      <c r="R187" s="100"/>
      <c r="S187" s="99"/>
      <c r="T187" s="99"/>
      <c r="U187" s="99"/>
    </row>
    <row r="188" ht="12.75" customHeight="1">
      <c r="A188" s="99"/>
      <c r="B188" s="99"/>
      <c r="C188" s="99"/>
      <c r="D188" s="99"/>
      <c r="E188" s="50"/>
      <c r="F188" s="99"/>
      <c r="G188" s="99"/>
      <c r="H188" s="99"/>
      <c r="I188" s="99"/>
      <c r="J188" s="99"/>
      <c r="K188" s="99"/>
      <c r="L188" s="99"/>
      <c r="M188" s="100"/>
      <c r="N188" s="100"/>
      <c r="O188" s="99"/>
      <c r="P188" s="101"/>
      <c r="Q188" s="99"/>
      <c r="R188" s="100"/>
      <c r="S188" s="99"/>
      <c r="T188" s="99"/>
      <c r="U188" s="99"/>
    </row>
    <row r="189" ht="12.75" customHeight="1">
      <c r="A189" s="99"/>
      <c r="B189" s="99"/>
      <c r="C189" s="99"/>
      <c r="D189" s="99"/>
      <c r="E189" s="50"/>
      <c r="F189" s="99"/>
      <c r="G189" s="99"/>
      <c r="H189" s="99"/>
      <c r="I189" s="99"/>
      <c r="J189" s="99"/>
      <c r="K189" s="99"/>
      <c r="L189" s="99"/>
      <c r="M189" s="100"/>
      <c r="N189" s="100"/>
      <c r="O189" s="99"/>
      <c r="P189" s="101"/>
      <c r="Q189" s="99"/>
      <c r="R189" s="100"/>
      <c r="S189" s="99"/>
      <c r="T189" s="99"/>
      <c r="U189" s="99"/>
    </row>
    <row r="190" ht="12.75" customHeight="1">
      <c r="A190" s="99"/>
      <c r="B190" s="99"/>
      <c r="C190" s="99"/>
      <c r="D190" s="99"/>
      <c r="E190" s="50"/>
      <c r="F190" s="99"/>
      <c r="G190" s="99"/>
      <c r="H190" s="99"/>
      <c r="I190" s="99"/>
      <c r="J190" s="99"/>
      <c r="K190" s="99"/>
      <c r="L190" s="99"/>
      <c r="M190" s="100"/>
      <c r="N190" s="100"/>
      <c r="O190" s="99"/>
      <c r="P190" s="101"/>
      <c r="Q190" s="99"/>
      <c r="R190" s="100"/>
      <c r="S190" s="99"/>
      <c r="T190" s="99"/>
      <c r="U190" s="99"/>
    </row>
    <row r="191" ht="12.75" customHeight="1">
      <c r="A191" s="99"/>
      <c r="B191" s="99"/>
      <c r="C191" s="99"/>
      <c r="D191" s="99"/>
      <c r="E191" s="50"/>
      <c r="F191" s="99"/>
      <c r="G191" s="99"/>
      <c r="H191" s="99"/>
      <c r="I191" s="99"/>
      <c r="J191" s="99"/>
      <c r="K191" s="99"/>
      <c r="L191" s="99"/>
      <c r="M191" s="100"/>
      <c r="N191" s="100"/>
      <c r="O191" s="99"/>
      <c r="P191" s="101"/>
      <c r="Q191" s="99"/>
      <c r="R191" s="100"/>
      <c r="S191" s="99"/>
      <c r="T191" s="99"/>
      <c r="U191" s="99"/>
    </row>
    <row r="192" ht="12.75" customHeight="1">
      <c r="A192" s="99"/>
      <c r="B192" s="99"/>
      <c r="C192" s="99"/>
      <c r="D192" s="99"/>
      <c r="E192" s="50"/>
      <c r="F192" s="99"/>
      <c r="G192" s="99"/>
      <c r="H192" s="99"/>
      <c r="I192" s="99"/>
      <c r="J192" s="99"/>
      <c r="K192" s="99"/>
      <c r="L192" s="99"/>
      <c r="M192" s="100"/>
      <c r="N192" s="100"/>
      <c r="O192" s="99"/>
      <c r="P192" s="101"/>
      <c r="Q192" s="99"/>
      <c r="R192" s="100"/>
      <c r="S192" s="99"/>
      <c r="T192" s="99"/>
      <c r="U192" s="99"/>
    </row>
    <row r="193" ht="12.75" customHeight="1">
      <c r="A193" s="99"/>
      <c r="B193" s="99"/>
      <c r="C193" s="99"/>
      <c r="D193" s="99"/>
      <c r="E193" s="50"/>
      <c r="F193" s="99"/>
      <c r="G193" s="99"/>
      <c r="H193" s="99"/>
      <c r="I193" s="99"/>
      <c r="J193" s="99"/>
      <c r="K193" s="99"/>
      <c r="L193" s="99"/>
      <c r="M193" s="100"/>
      <c r="N193" s="100"/>
      <c r="O193" s="99"/>
      <c r="P193" s="101"/>
      <c r="Q193" s="99"/>
      <c r="R193" s="100"/>
      <c r="S193" s="99"/>
      <c r="T193" s="99"/>
      <c r="U193" s="99"/>
    </row>
    <row r="194" ht="12.75" customHeight="1">
      <c r="A194" s="99"/>
      <c r="B194" s="99"/>
      <c r="C194" s="99"/>
      <c r="D194" s="99"/>
      <c r="E194" s="50"/>
      <c r="F194" s="99"/>
      <c r="G194" s="99"/>
      <c r="H194" s="99"/>
      <c r="I194" s="99"/>
      <c r="J194" s="99"/>
      <c r="K194" s="99"/>
      <c r="L194" s="99"/>
      <c r="M194" s="100"/>
      <c r="N194" s="100"/>
      <c r="O194" s="99"/>
      <c r="P194" s="101"/>
      <c r="Q194" s="99"/>
      <c r="R194" s="100"/>
      <c r="S194" s="99"/>
      <c r="T194" s="99"/>
      <c r="U194" s="99"/>
    </row>
    <row r="195" ht="12.75" customHeight="1">
      <c r="A195" s="99"/>
      <c r="B195" s="99"/>
      <c r="C195" s="99"/>
      <c r="D195" s="99"/>
      <c r="E195" s="50"/>
      <c r="F195" s="99"/>
      <c r="G195" s="99"/>
      <c r="H195" s="99"/>
      <c r="I195" s="99"/>
      <c r="J195" s="99"/>
      <c r="K195" s="99"/>
      <c r="L195" s="99"/>
      <c r="M195" s="100"/>
      <c r="N195" s="100"/>
      <c r="O195" s="99"/>
      <c r="P195" s="101"/>
      <c r="Q195" s="99"/>
      <c r="R195" s="100"/>
      <c r="S195" s="99"/>
      <c r="T195" s="99"/>
      <c r="U195" s="99"/>
    </row>
    <row r="196" ht="12.75" customHeight="1">
      <c r="A196" s="99"/>
      <c r="B196" s="99"/>
      <c r="C196" s="99"/>
      <c r="D196" s="99"/>
      <c r="E196" s="50"/>
      <c r="F196" s="99"/>
      <c r="G196" s="99"/>
      <c r="H196" s="99"/>
      <c r="I196" s="99"/>
      <c r="J196" s="99"/>
      <c r="K196" s="99"/>
      <c r="L196" s="99"/>
      <c r="M196" s="100"/>
      <c r="N196" s="100"/>
      <c r="O196" s="99"/>
      <c r="P196" s="101"/>
      <c r="Q196" s="99"/>
      <c r="R196" s="100"/>
      <c r="S196" s="99"/>
      <c r="T196" s="99"/>
      <c r="U196" s="99"/>
    </row>
    <row r="197" ht="12.75" customHeight="1">
      <c r="A197" s="99"/>
      <c r="B197" s="99"/>
      <c r="C197" s="99"/>
      <c r="D197" s="99"/>
      <c r="E197" s="50"/>
      <c r="F197" s="99"/>
      <c r="G197" s="99"/>
      <c r="H197" s="99"/>
      <c r="I197" s="99"/>
      <c r="J197" s="99"/>
      <c r="K197" s="99"/>
      <c r="L197" s="99"/>
      <c r="M197" s="100"/>
      <c r="N197" s="100"/>
      <c r="O197" s="99"/>
      <c r="P197" s="101"/>
      <c r="Q197" s="99"/>
      <c r="R197" s="100"/>
      <c r="S197" s="99"/>
      <c r="T197" s="99"/>
      <c r="U197" s="99"/>
    </row>
    <row r="198" ht="12.75" customHeight="1">
      <c r="A198" s="99"/>
      <c r="B198" s="99"/>
      <c r="C198" s="99"/>
      <c r="D198" s="99"/>
      <c r="E198" s="50"/>
      <c r="F198" s="99"/>
      <c r="G198" s="99"/>
      <c r="H198" s="99"/>
      <c r="I198" s="99"/>
      <c r="J198" s="99"/>
      <c r="K198" s="99"/>
      <c r="L198" s="99"/>
      <c r="M198" s="100"/>
      <c r="N198" s="100"/>
      <c r="O198" s="99"/>
      <c r="P198" s="101"/>
      <c r="Q198" s="99"/>
      <c r="R198" s="100"/>
      <c r="S198" s="99"/>
      <c r="T198" s="99"/>
      <c r="U198" s="99"/>
    </row>
    <row r="199" ht="12.75" customHeight="1">
      <c r="A199" s="99"/>
      <c r="B199" s="99"/>
      <c r="C199" s="99"/>
      <c r="D199" s="99"/>
      <c r="E199" s="50"/>
      <c r="F199" s="99"/>
      <c r="G199" s="99"/>
      <c r="H199" s="99"/>
      <c r="I199" s="99"/>
      <c r="J199" s="99"/>
      <c r="K199" s="99"/>
      <c r="L199" s="99"/>
      <c r="M199" s="100"/>
      <c r="N199" s="100"/>
      <c r="O199" s="99"/>
      <c r="P199" s="101"/>
      <c r="Q199" s="99"/>
      <c r="R199" s="100"/>
      <c r="S199" s="99"/>
      <c r="T199" s="99"/>
      <c r="U199" s="99"/>
    </row>
    <row r="200" ht="12.75" customHeight="1">
      <c r="A200" s="99"/>
      <c r="B200" s="99"/>
      <c r="C200" s="99"/>
      <c r="D200" s="99"/>
      <c r="E200" s="50"/>
      <c r="F200" s="99"/>
      <c r="G200" s="99"/>
      <c r="H200" s="99"/>
      <c r="I200" s="99"/>
      <c r="J200" s="99"/>
      <c r="K200" s="99"/>
      <c r="L200" s="99"/>
      <c r="M200" s="100"/>
      <c r="N200" s="100"/>
      <c r="O200" s="99"/>
      <c r="P200" s="101"/>
      <c r="Q200" s="99"/>
      <c r="R200" s="100"/>
      <c r="S200" s="99"/>
      <c r="T200" s="99"/>
      <c r="U200" s="99"/>
    </row>
    <row r="201" ht="12.75" customHeight="1">
      <c r="A201" s="99"/>
      <c r="B201" s="99"/>
      <c r="C201" s="99"/>
      <c r="D201" s="99"/>
      <c r="E201" s="50"/>
      <c r="F201" s="99"/>
      <c r="G201" s="99"/>
      <c r="H201" s="99"/>
      <c r="I201" s="99"/>
      <c r="J201" s="99"/>
      <c r="K201" s="99"/>
      <c r="L201" s="99"/>
      <c r="M201" s="100"/>
      <c r="N201" s="100"/>
      <c r="O201" s="99"/>
      <c r="P201" s="101"/>
      <c r="Q201" s="99"/>
      <c r="R201" s="100"/>
      <c r="S201" s="99"/>
      <c r="T201" s="99"/>
      <c r="U201" s="99"/>
    </row>
    <row r="202" ht="12.75" customHeight="1">
      <c r="A202" s="99"/>
      <c r="B202" s="99"/>
      <c r="C202" s="99"/>
      <c r="D202" s="99"/>
      <c r="E202" s="50"/>
      <c r="F202" s="99"/>
      <c r="G202" s="99"/>
      <c r="H202" s="99"/>
      <c r="I202" s="99"/>
      <c r="J202" s="99"/>
      <c r="K202" s="99"/>
      <c r="L202" s="99"/>
      <c r="M202" s="100"/>
      <c r="N202" s="100"/>
      <c r="O202" s="99"/>
      <c r="P202" s="101"/>
      <c r="Q202" s="99"/>
      <c r="R202" s="100"/>
      <c r="S202" s="99"/>
      <c r="T202" s="99"/>
      <c r="U202" s="99"/>
    </row>
    <row r="203" ht="12.75" customHeight="1">
      <c r="A203" s="99"/>
      <c r="B203" s="99"/>
      <c r="C203" s="99"/>
      <c r="D203" s="99"/>
      <c r="E203" s="50"/>
      <c r="F203" s="99"/>
      <c r="G203" s="99"/>
      <c r="H203" s="99"/>
      <c r="I203" s="99"/>
      <c r="J203" s="99"/>
      <c r="K203" s="99"/>
      <c r="L203" s="99"/>
      <c r="M203" s="100"/>
      <c r="N203" s="100"/>
      <c r="O203" s="99"/>
      <c r="P203" s="101"/>
      <c r="Q203" s="99"/>
      <c r="R203" s="100"/>
      <c r="S203" s="99"/>
      <c r="T203" s="99"/>
      <c r="U203" s="99"/>
    </row>
    <row r="204" ht="12.75" customHeight="1">
      <c r="A204" s="99"/>
      <c r="B204" s="99"/>
      <c r="C204" s="99"/>
      <c r="D204" s="99"/>
      <c r="E204" s="50"/>
      <c r="F204" s="99"/>
      <c r="G204" s="99"/>
      <c r="H204" s="99"/>
      <c r="I204" s="99"/>
      <c r="J204" s="99"/>
      <c r="K204" s="99"/>
      <c r="L204" s="99"/>
      <c r="M204" s="100"/>
      <c r="N204" s="100"/>
      <c r="O204" s="99"/>
      <c r="P204" s="101"/>
      <c r="Q204" s="99"/>
      <c r="R204" s="100"/>
      <c r="S204" s="99"/>
      <c r="T204" s="99"/>
      <c r="U204" s="99"/>
    </row>
    <row r="205" ht="12.75" customHeight="1">
      <c r="A205" s="99"/>
      <c r="B205" s="99"/>
      <c r="C205" s="99"/>
      <c r="D205" s="99"/>
      <c r="E205" s="50"/>
      <c r="F205" s="99"/>
      <c r="G205" s="99"/>
      <c r="H205" s="99"/>
      <c r="I205" s="99"/>
      <c r="J205" s="99"/>
      <c r="K205" s="99"/>
      <c r="L205" s="99"/>
      <c r="M205" s="100"/>
      <c r="N205" s="100"/>
      <c r="O205" s="99"/>
      <c r="P205" s="101"/>
      <c r="Q205" s="99"/>
      <c r="R205" s="100"/>
      <c r="S205" s="99"/>
      <c r="T205" s="99"/>
      <c r="U205" s="99"/>
    </row>
    <row r="206" ht="12.75" customHeight="1">
      <c r="A206" s="99"/>
      <c r="B206" s="99"/>
      <c r="C206" s="99"/>
      <c r="D206" s="99"/>
      <c r="E206" s="50"/>
      <c r="F206" s="99"/>
      <c r="G206" s="99"/>
      <c r="H206" s="99"/>
      <c r="I206" s="99"/>
      <c r="J206" s="99"/>
      <c r="K206" s="99"/>
      <c r="L206" s="99"/>
      <c r="M206" s="100"/>
      <c r="N206" s="100"/>
      <c r="O206" s="99"/>
      <c r="P206" s="101"/>
      <c r="Q206" s="99"/>
      <c r="R206" s="100"/>
      <c r="S206" s="99"/>
      <c r="T206" s="99"/>
      <c r="U206" s="99"/>
    </row>
    <row r="207" ht="12.75" customHeight="1">
      <c r="A207" s="99"/>
      <c r="B207" s="99"/>
      <c r="C207" s="99"/>
      <c r="D207" s="99"/>
      <c r="E207" s="50"/>
      <c r="F207" s="99"/>
      <c r="G207" s="99"/>
      <c r="H207" s="99"/>
      <c r="I207" s="99"/>
      <c r="J207" s="99"/>
      <c r="K207" s="99"/>
      <c r="L207" s="99"/>
      <c r="M207" s="100"/>
      <c r="N207" s="100"/>
      <c r="O207" s="99"/>
      <c r="P207" s="101"/>
      <c r="Q207" s="99"/>
      <c r="R207" s="100"/>
      <c r="S207" s="99"/>
      <c r="T207" s="99"/>
      <c r="U207" s="99"/>
    </row>
    <row r="208" ht="12.75" customHeight="1">
      <c r="A208" s="99"/>
      <c r="B208" s="99"/>
      <c r="C208" s="99"/>
      <c r="D208" s="99"/>
      <c r="E208" s="50"/>
      <c r="F208" s="99"/>
      <c r="G208" s="99"/>
      <c r="H208" s="99"/>
      <c r="I208" s="99"/>
      <c r="J208" s="99"/>
      <c r="K208" s="99"/>
      <c r="L208" s="99"/>
      <c r="M208" s="100"/>
      <c r="N208" s="100"/>
      <c r="O208" s="99"/>
      <c r="P208" s="101"/>
      <c r="Q208" s="99"/>
      <c r="R208" s="100"/>
      <c r="S208" s="99"/>
      <c r="T208" s="99"/>
      <c r="U208" s="99"/>
    </row>
    <row r="209" ht="12.75" customHeight="1">
      <c r="A209" s="99"/>
      <c r="B209" s="99"/>
      <c r="C209" s="99"/>
      <c r="D209" s="99"/>
      <c r="E209" s="50"/>
      <c r="F209" s="99"/>
      <c r="G209" s="99"/>
      <c r="H209" s="99"/>
      <c r="I209" s="99"/>
      <c r="J209" s="99"/>
      <c r="K209" s="99"/>
      <c r="L209" s="99"/>
      <c r="M209" s="100"/>
      <c r="N209" s="100"/>
      <c r="O209" s="99"/>
      <c r="P209" s="101"/>
      <c r="Q209" s="99"/>
      <c r="R209" s="100"/>
      <c r="S209" s="99"/>
      <c r="T209" s="99"/>
      <c r="U209" s="99"/>
    </row>
    <row r="210" ht="12.75" customHeight="1">
      <c r="A210" s="99"/>
      <c r="B210" s="99"/>
      <c r="C210" s="99"/>
      <c r="D210" s="99"/>
      <c r="E210" s="50"/>
      <c r="F210" s="99"/>
      <c r="G210" s="99"/>
      <c r="H210" s="99"/>
      <c r="I210" s="99"/>
      <c r="J210" s="99"/>
      <c r="K210" s="99"/>
      <c r="L210" s="99"/>
      <c r="M210" s="100"/>
      <c r="N210" s="100"/>
      <c r="O210" s="99"/>
      <c r="P210" s="101"/>
      <c r="Q210" s="99"/>
      <c r="R210" s="100"/>
      <c r="S210" s="99"/>
      <c r="T210" s="99"/>
      <c r="U210" s="99"/>
    </row>
    <row r="211" ht="12.75" customHeight="1">
      <c r="A211" s="99"/>
      <c r="B211" s="99"/>
      <c r="C211" s="99"/>
      <c r="D211" s="99"/>
      <c r="E211" s="50"/>
      <c r="F211" s="99"/>
      <c r="G211" s="99"/>
      <c r="H211" s="99"/>
      <c r="I211" s="99"/>
      <c r="J211" s="99"/>
      <c r="K211" s="99"/>
      <c r="L211" s="99"/>
      <c r="M211" s="100"/>
      <c r="N211" s="100"/>
      <c r="O211" s="99"/>
      <c r="P211" s="101"/>
      <c r="Q211" s="99"/>
      <c r="R211" s="100"/>
      <c r="S211" s="99"/>
      <c r="T211" s="99"/>
      <c r="U211" s="99"/>
    </row>
    <row r="212" ht="12.75" customHeight="1">
      <c r="A212" s="99"/>
      <c r="B212" s="99"/>
      <c r="C212" s="99"/>
      <c r="D212" s="99"/>
      <c r="E212" s="50"/>
      <c r="F212" s="99"/>
      <c r="G212" s="99"/>
      <c r="H212" s="99"/>
      <c r="I212" s="99"/>
      <c r="J212" s="99"/>
      <c r="K212" s="99"/>
      <c r="L212" s="99"/>
      <c r="M212" s="100"/>
      <c r="N212" s="100"/>
      <c r="O212" s="99"/>
      <c r="P212" s="101"/>
      <c r="Q212" s="99"/>
      <c r="R212" s="100"/>
      <c r="S212" s="99"/>
      <c r="T212" s="99"/>
      <c r="U212" s="99"/>
    </row>
    <row r="213" ht="12.75" customHeight="1">
      <c r="A213" s="99"/>
      <c r="B213" s="99"/>
      <c r="C213" s="99"/>
      <c r="D213" s="99"/>
      <c r="E213" s="50"/>
      <c r="F213" s="99"/>
      <c r="G213" s="99"/>
      <c r="H213" s="99"/>
      <c r="I213" s="99"/>
      <c r="J213" s="99"/>
      <c r="K213" s="99"/>
      <c r="L213" s="99"/>
      <c r="M213" s="100"/>
      <c r="N213" s="100"/>
      <c r="O213" s="99"/>
      <c r="P213" s="101"/>
      <c r="Q213" s="99"/>
      <c r="R213" s="100"/>
      <c r="S213" s="99"/>
      <c r="T213" s="99"/>
      <c r="U213" s="99"/>
    </row>
    <row r="214" ht="12.75" customHeight="1">
      <c r="A214" s="99"/>
      <c r="B214" s="99"/>
      <c r="C214" s="99"/>
      <c r="D214" s="99"/>
      <c r="E214" s="50"/>
      <c r="F214" s="99"/>
      <c r="G214" s="99"/>
      <c r="H214" s="99"/>
      <c r="I214" s="99"/>
      <c r="J214" s="99"/>
      <c r="K214" s="99"/>
      <c r="L214" s="99"/>
      <c r="M214" s="100"/>
      <c r="N214" s="100"/>
      <c r="O214" s="99"/>
      <c r="P214" s="101"/>
      <c r="Q214" s="99"/>
      <c r="R214" s="100"/>
      <c r="S214" s="99"/>
      <c r="T214" s="99"/>
      <c r="U214" s="99"/>
    </row>
    <row r="215" ht="12.75" customHeight="1">
      <c r="A215" s="99"/>
      <c r="B215" s="99"/>
      <c r="C215" s="99"/>
      <c r="D215" s="99"/>
      <c r="E215" s="50"/>
      <c r="F215" s="99"/>
      <c r="G215" s="99"/>
      <c r="H215" s="99"/>
      <c r="I215" s="99"/>
      <c r="J215" s="99"/>
      <c r="K215" s="99"/>
      <c r="L215" s="99"/>
      <c r="M215" s="100"/>
      <c r="N215" s="100"/>
      <c r="O215" s="99"/>
      <c r="P215" s="101"/>
      <c r="Q215" s="99"/>
      <c r="R215" s="100"/>
      <c r="S215" s="99"/>
      <c r="T215" s="99"/>
      <c r="U215" s="99"/>
    </row>
    <row r="216" ht="12.75" customHeight="1">
      <c r="A216" s="99"/>
      <c r="B216" s="99"/>
      <c r="C216" s="99"/>
      <c r="D216" s="99"/>
      <c r="E216" s="50"/>
      <c r="F216" s="99"/>
      <c r="G216" s="99"/>
      <c r="H216" s="99"/>
      <c r="I216" s="99"/>
      <c r="J216" s="99"/>
      <c r="K216" s="99"/>
      <c r="L216" s="99"/>
      <c r="M216" s="100"/>
      <c r="N216" s="100"/>
      <c r="O216" s="99"/>
      <c r="P216" s="101"/>
      <c r="Q216" s="99"/>
      <c r="R216" s="100"/>
      <c r="S216" s="99"/>
      <c r="T216" s="99"/>
      <c r="U216" s="99"/>
    </row>
    <row r="217" ht="12.75" customHeight="1">
      <c r="A217" s="99"/>
      <c r="B217" s="99"/>
      <c r="C217" s="99"/>
      <c r="D217" s="99"/>
      <c r="E217" s="50"/>
      <c r="F217" s="99"/>
      <c r="G217" s="99"/>
      <c r="H217" s="99"/>
      <c r="I217" s="99"/>
      <c r="J217" s="99"/>
      <c r="K217" s="99"/>
      <c r="L217" s="99"/>
      <c r="M217" s="100"/>
      <c r="N217" s="100"/>
      <c r="O217" s="99"/>
      <c r="P217" s="101"/>
      <c r="Q217" s="99"/>
      <c r="R217" s="100"/>
      <c r="S217" s="99"/>
      <c r="T217" s="99"/>
      <c r="U217" s="99"/>
    </row>
    <row r="218" ht="12.75" customHeight="1">
      <c r="A218" s="99"/>
      <c r="B218" s="99"/>
      <c r="C218" s="99"/>
      <c r="D218" s="99"/>
      <c r="E218" s="50"/>
      <c r="F218" s="99"/>
      <c r="G218" s="99"/>
      <c r="H218" s="99"/>
      <c r="I218" s="99"/>
      <c r="J218" s="99"/>
      <c r="K218" s="99"/>
      <c r="L218" s="99"/>
      <c r="M218" s="100"/>
      <c r="N218" s="100"/>
      <c r="O218" s="99"/>
      <c r="P218" s="101"/>
      <c r="Q218" s="99"/>
      <c r="R218" s="100"/>
      <c r="S218" s="99"/>
      <c r="T218" s="99"/>
      <c r="U218" s="99"/>
    </row>
    <row r="219" ht="12.75" customHeight="1">
      <c r="A219" s="99"/>
      <c r="B219" s="99"/>
      <c r="C219" s="99"/>
      <c r="D219" s="99"/>
      <c r="E219" s="50"/>
      <c r="F219" s="99"/>
      <c r="G219" s="99"/>
      <c r="H219" s="99"/>
      <c r="I219" s="99"/>
      <c r="J219" s="99"/>
      <c r="K219" s="99"/>
      <c r="L219" s="99"/>
      <c r="M219" s="100"/>
      <c r="N219" s="100"/>
      <c r="O219" s="99"/>
      <c r="P219" s="101"/>
      <c r="Q219" s="99"/>
      <c r="R219" s="100"/>
      <c r="S219" s="99"/>
      <c r="T219" s="99"/>
      <c r="U219" s="99"/>
    </row>
    <row r="220" ht="12.75" customHeight="1">
      <c r="A220" s="99"/>
      <c r="B220" s="99"/>
      <c r="C220" s="99"/>
      <c r="D220" s="99"/>
      <c r="E220" s="50"/>
      <c r="F220" s="99"/>
      <c r="G220" s="99"/>
      <c r="H220" s="99"/>
      <c r="I220" s="99"/>
      <c r="J220" s="99"/>
      <c r="K220" s="99"/>
      <c r="L220" s="99"/>
      <c r="M220" s="100"/>
      <c r="N220" s="100"/>
      <c r="O220" s="99"/>
      <c r="P220" s="101"/>
      <c r="Q220" s="99"/>
      <c r="R220" s="100"/>
      <c r="S220" s="99"/>
      <c r="T220" s="99"/>
      <c r="U220" s="99"/>
    </row>
    <row r="221" ht="12.75" customHeight="1">
      <c r="A221" s="99"/>
      <c r="B221" s="99"/>
      <c r="C221" s="99"/>
      <c r="D221" s="99"/>
      <c r="E221" s="50"/>
      <c r="F221" s="99"/>
      <c r="G221" s="99"/>
      <c r="H221" s="99"/>
      <c r="I221" s="99"/>
      <c r="J221" s="99"/>
      <c r="K221" s="99"/>
      <c r="L221" s="99"/>
      <c r="M221" s="100"/>
      <c r="N221" s="100"/>
      <c r="O221" s="99"/>
      <c r="P221" s="101"/>
      <c r="Q221" s="99"/>
      <c r="R221" s="100"/>
      <c r="S221" s="99"/>
      <c r="T221" s="99"/>
      <c r="U221" s="99"/>
    </row>
    <row r="222" ht="12.75" customHeight="1">
      <c r="A222" s="99"/>
      <c r="B222" s="99"/>
      <c r="C222" s="99"/>
      <c r="D222" s="99"/>
      <c r="E222" s="50"/>
      <c r="F222" s="99"/>
      <c r="G222" s="99"/>
      <c r="H222" s="99"/>
      <c r="I222" s="99"/>
      <c r="J222" s="99"/>
      <c r="K222" s="99"/>
      <c r="L222" s="99"/>
      <c r="M222" s="100"/>
      <c r="N222" s="100"/>
      <c r="O222" s="99"/>
      <c r="P222" s="101"/>
      <c r="Q222" s="99"/>
      <c r="R222" s="100"/>
      <c r="S222" s="99"/>
      <c r="T222" s="99"/>
      <c r="U222" s="99"/>
    </row>
    <row r="223" ht="12.75" customHeight="1">
      <c r="A223" s="99"/>
      <c r="B223" s="99"/>
      <c r="C223" s="99"/>
      <c r="D223" s="99"/>
      <c r="E223" s="50"/>
      <c r="F223" s="99"/>
      <c r="G223" s="99"/>
      <c r="H223" s="99"/>
      <c r="I223" s="99"/>
      <c r="J223" s="99"/>
      <c r="K223" s="99"/>
      <c r="L223" s="99"/>
      <c r="M223" s="100"/>
      <c r="N223" s="100"/>
      <c r="O223" s="99"/>
      <c r="P223" s="101"/>
      <c r="Q223" s="99"/>
      <c r="R223" s="100"/>
      <c r="S223" s="99"/>
      <c r="T223" s="99"/>
      <c r="U223" s="99"/>
    </row>
    <row r="224" ht="12.75" customHeight="1">
      <c r="A224" s="99"/>
      <c r="B224" s="99"/>
      <c r="C224" s="99"/>
      <c r="D224" s="99"/>
      <c r="E224" s="50"/>
      <c r="F224" s="99"/>
      <c r="G224" s="99"/>
      <c r="H224" s="99"/>
      <c r="I224" s="99"/>
      <c r="J224" s="99"/>
      <c r="K224" s="99"/>
      <c r="L224" s="99"/>
      <c r="M224" s="100"/>
      <c r="N224" s="100"/>
      <c r="O224" s="99"/>
      <c r="P224" s="101"/>
      <c r="Q224" s="99"/>
      <c r="R224" s="100"/>
      <c r="S224" s="99"/>
      <c r="T224" s="99"/>
      <c r="U224" s="99"/>
    </row>
    <row r="225" ht="12.75" customHeight="1">
      <c r="A225" s="99"/>
      <c r="B225" s="99"/>
      <c r="C225" s="99"/>
      <c r="D225" s="99"/>
      <c r="E225" s="50"/>
      <c r="F225" s="99"/>
      <c r="G225" s="99"/>
      <c r="H225" s="99"/>
      <c r="I225" s="99"/>
      <c r="J225" s="99"/>
      <c r="K225" s="99"/>
      <c r="L225" s="99"/>
      <c r="M225" s="100"/>
      <c r="N225" s="100"/>
      <c r="O225" s="99"/>
      <c r="P225" s="101"/>
      <c r="Q225" s="99"/>
      <c r="R225" s="100"/>
      <c r="S225" s="99"/>
      <c r="T225" s="99"/>
      <c r="U225" s="99"/>
    </row>
    <row r="226" ht="12.75" customHeight="1">
      <c r="A226" s="99"/>
      <c r="B226" s="99"/>
      <c r="C226" s="99"/>
      <c r="D226" s="99"/>
      <c r="E226" s="50"/>
      <c r="F226" s="99"/>
      <c r="G226" s="99"/>
      <c r="H226" s="99"/>
      <c r="I226" s="99"/>
      <c r="J226" s="99"/>
      <c r="K226" s="99"/>
      <c r="L226" s="99"/>
      <c r="M226" s="100"/>
      <c r="N226" s="100"/>
      <c r="O226" s="99"/>
      <c r="P226" s="101"/>
      <c r="Q226" s="99"/>
      <c r="R226" s="100"/>
      <c r="S226" s="99"/>
      <c r="T226" s="99"/>
      <c r="U226" s="99"/>
    </row>
    <row r="227" ht="12.75" customHeight="1">
      <c r="A227" s="99"/>
      <c r="B227" s="99"/>
      <c r="C227" s="99"/>
      <c r="D227" s="99"/>
      <c r="E227" s="50"/>
      <c r="F227" s="99"/>
      <c r="G227" s="99"/>
      <c r="H227" s="99"/>
      <c r="I227" s="99"/>
      <c r="J227" s="99"/>
      <c r="K227" s="99"/>
      <c r="L227" s="99"/>
      <c r="M227" s="100"/>
      <c r="N227" s="100"/>
      <c r="O227" s="99"/>
      <c r="P227" s="101"/>
      <c r="Q227" s="99"/>
      <c r="R227" s="100"/>
      <c r="S227" s="99"/>
      <c r="T227" s="99"/>
      <c r="U227" s="99"/>
    </row>
    <row r="228" ht="12.75" customHeight="1">
      <c r="A228" s="99"/>
      <c r="B228" s="99"/>
      <c r="C228" s="99"/>
      <c r="D228" s="99"/>
      <c r="E228" s="50"/>
      <c r="F228" s="99"/>
      <c r="G228" s="99"/>
      <c r="H228" s="99"/>
      <c r="I228" s="99"/>
      <c r="J228" s="99"/>
      <c r="K228" s="99"/>
      <c r="L228" s="99"/>
      <c r="M228" s="100"/>
      <c r="N228" s="100"/>
      <c r="O228" s="99"/>
      <c r="P228" s="101"/>
      <c r="Q228" s="99"/>
      <c r="R228" s="100"/>
      <c r="S228" s="99"/>
      <c r="T228" s="99"/>
      <c r="U228" s="99"/>
    </row>
    <row r="229" ht="12.75" customHeight="1">
      <c r="A229" s="99"/>
      <c r="B229" s="99"/>
      <c r="C229" s="99"/>
      <c r="D229" s="99"/>
      <c r="E229" s="50"/>
      <c r="F229" s="99"/>
      <c r="G229" s="99"/>
      <c r="H229" s="99"/>
      <c r="I229" s="99"/>
      <c r="J229" s="99"/>
      <c r="K229" s="99"/>
      <c r="L229" s="99"/>
      <c r="M229" s="100"/>
      <c r="N229" s="100"/>
      <c r="O229" s="99"/>
      <c r="P229" s="101"/>
      <c r="Q229" s="99"/>
      <c r="R229" s="100"/>
      <c r="S229" s="99"/>
      <c r="T229" s="99"/>
      <c r="U229" s="99"/>
    </row>
    <row r="230" ht="12.75" customHeight="1">
      <c r="A230" s="99"/>
      <c r="B230" s="99"/>
      <c r="C230" s="99"/>
      <c r="D230" s="99"/>
      <c r="E230" s="50"/>
      <c r="F230" s="99"/>
      <c r="G230" s="99"/>
      <c r="H230" s="99"/>
      <c r="I230" s="99"/>
      <c r="J230" s="99"/>
      <c r="K230" s="99"/>
      <c r="L230" s="99"/>
      <c r="M230" s="100"/>
      <c r="N230" s="100"/>
      <c r="O230" s="99"/>
      <c r="P230" s="101"/>
      <c r="Q230" s="99"/>
      <c r="R230" s="100"/>
      <c r="S230" s="99"/>
      <c r="T230" s="99"/>
      <c r="U230" s="99"/>
    </row>
    <row r="231" ht="12.75" customHeight="1">
      <c r="A231" s="99"/>
      <c r="B231" s="99"/>
      <c r="C231" s="99"/>
      <c r="D231" s="99"/>
      <c r="E231" s="50"/>
      <c r="F231" s="99"/>
      <c r="G231" s="99"/>
      <c r="H231" s="99"/>
      <c r="I231" s="99"/>
      <c r="J231" s="99"/>
      <c r="K231" s="99"/>
      <c r="L231" s="99"/>
      <c r="M231" s="100"/>
      <c r="N231" s="100"/>
      <c r="O231" s="99"/>
      <c r="P231" s="101"/>
      <c r="Q231" s="99"/>
      <c r="R231" s="100"/>
      <c r="S231" s="99"/>
      <c r="T231" s="99"/>
      <c r="U231" s="99"/>
    </row>
    <row r="232" ht="12.75" customHeight="1">
      <c r="A232" s="99"/>
      <c r="B232" s="99"/>
      <c r="C232" s="99"/>
      <c r="D232" s="99"/>
      <c r="E232" s="50"/>
      <c r="F232" s="99"/>
      <c r="G232" s="99"/>
      <c r="H232" s="99"/>
      <c r="I232" s="99"/>
      <c r="J232" s="99"/>
      <c r="K232" s="99"/>
      <c r="L232" s="99"/>
      <c r="M232" s="100"/>
      <c r="N232" s="100"/>
      <c r="O232" s="99"/>
      <c r="P232" s="101"/>
      <c r="Q232" s="99"/>
      <c r="R232" s="100"/>
      <c r="S232" s="99"/>
      <c r="T232" s="99"/>
      <c r="U232" s="99"/>
    </row>
    <row r="233" ht="12.75" customHeight="1">
      <c r="A233" s="99"/>
      <c r="B233" s="99"/>
      <c r="C233" s="99"/>
      <c r="D233" s="99"/>
      <c r="E233" s="50"/>
      <c r="F233" s="99"/>
      <c r="G233" s="99"/>
      <c r="H233" s="99"/>
      <c r="I233" s="99"/>
      <c r="J233" s="99"/>
      <c r="K233" s="99"/>
      <c r="L233" s="99"/>
      <c r="M233" s="100"/>
      <c r="N233" s="100"/>
      <c r="O233" s="99"/>
      <c r="P233" s="101"/>
      <c r="Q233" s="99"/>
      <c r="R233" s="100"/>
      <c r="S233" s="99"/>
      <c r="T233" s="99"/>
      <c r="U233" s="99"/>
    </row>
    <row r="234" ht="12.75" customHeight="1">
      <c r="A234" s="99"/>
      <c r="B234" s="99"/>
      <c r="C234" s="99"/>
      <c r="D234" s="99"/>
      <c r="E234" s="50"/>
      <c r="F234" s="99"/>
      <c r="G234" s="99"/>
      <c r="H234" s="99"/>
      <c r="I234" s="99"/>
      <c r="J234" s="99"/>
      <c r="K234" s="99"/>
      <c r="L234" s="99"/>
      <c r="M234" s="100"/>
      <c r="N234" s="100"/>
      <c r="O234" s="99"/>
      <c r="P234" s="101"/>
      <c r="Q234" s="99"/>
      <c r="R234" s="100"/>
      <c r="S234" s="99"/>
      <c r="T234" s="99"/>
      <c r="U234" s="99"/>
    </row>
    <row r="235" ht="12.75" customHeight="1">
      <c r="A235" s="99"/>
      <c r="B235" s="99"/>
      <c r="C235" s="99"/>
      <c r="D235" s="99"/>
      <c r="E235" s="50"/>
      <c r="F235" s="99"/>
      <c r="G235" s="99"/>
      <c r="H235" s="99"/>
      <c r="I235" s="99"/>
      <c r="J235" s="99"/>
      <c r="K235" s="99"/>
      <c r="L235" s="99"/>
      <c r="M235" s="100"/>
      <c r="N235" s="100"/>
      <c r="O235" s="99"/>
      <c r="P235" s="101"/>
      <c r="Q235" s="99"/>
      <c r="R235" s="100"/>
      <c r="S235" s="99"/>
      <c r="T235" s="99"/>
      <c r="U235" s="99"/>
    </row>
    <row r="236" ht="12.75" customHeight="1">
      <c r="A236" s="99"/>
      <c r="B236" s="99"/>
      <c r="C236" s="99"/>
      <c r="D236" s="99"/>
      <c r="E236" s="50"/>
      <c r="F236" s="99"/>
      <c r="G236" s="99"/>
      <c r="H236" s="99"/>
      <c r="I236" s="99"/>
      <c r="J236" s="99"/>
      <c r="K236" s="99"/>
      <c r="L236" s="99"/>
      <c r="M236" s="100"/>
      <c r="N236" s="100"/>
      <c r="O236" s="99"/>
      <c r="P236" s="101"/>
      <c r="Q236" s="99"/>
      <c r="R236" s="100"/>
      <c r="S236" s="99"/>
      <c r="T236" s="99"/>
      <c r="U236" s="99"/>
    </row>
    <row r="237" ht="12.75" customHeight="1">
      <c r="A237" s="99"/>
      <c r="B237" s="99"/>
      <c r="C237" s="99"/>
      <c r="D237" s="99"/>
      <c r="E237" s="50"/>
      <c r="F237" s="99"/>
      <c r="G237" s="99"/>
      <c r="H237" s="99"/>
      <c r="I237" s="99"/>
      <c r="J237" s="99"/>
      <c r="K237" s="99"/>
      <c r="L237" s="99"/>
      <c r="M237" s="100"/>
      <c r="N237" s="100"/>
      <c r="O237" s="99"/>
      <c r="P237" s="101"/>
      <c r="Q237" s="99"/>
      <c r="R237" s="100"/>
      <c r="S237" s="99"/>
      <c r="T237" s="99"/>
      <c r="U237" s="99"/>
    </row>
    <row r="238" ht="12.75" customHeight="1">
      <c r="A238" s="99"/>
      <c r="B238" s="99"/>
      <c r="C238" s="99"/>
      <c r="D238" s="99"/>
      <c r="E238" s="50"/>
      <c r="F238" s="99"/>
      <c r="G238" s="99"/>
      <c r="H238" s="99"/>
      <c r="I238" s="99"/>
      <c r="J238" s="99"/>
      <c r="K238" s="99"/>
      <c r="L238" s="99"/>
      <c r="M238" s="100"/>
      <c r="N238" s="100"/>
      <c r="O238" s="99"/>
      <c r="P238" s="101"/>
      <c r="Q238" s="99"/>
      <c r="R238" s="100"/>
      <c r="S238" s="99"/>
      <c r="T238" s="99"/>
      <c r="U238" s="99"/>
    </row>
    <row r="239" ht="12.75" customHeight="1">
      <c r="A239" s="99"/>
      <c r="B239" s="99"/>
      <c r="C239" s="99"/>
      <c r="D239" s="99"/>
      <c r="E239" s="50"/>
      <c r="F239" s="99"/>
      <c r="G239" s="99"/>
      <c r="H239" s="99"/>
      <c r="I239" s="99"/>
      <c r="J239" s="99"/>
      <c r="K239" s="99"/>
      <c r="L239" s="99"/>
      <c r="M239" s="100"/>
      <c r="N239" s="100"/>
      <c r="O239" s="99"/>
      <c r="P239" s="101"/>
      <c r="Q239" s="99"/>
      <c r="R239" s="100"/>
      <c r="S239" s="99"/>
      <c r="T239" s="99"/>
      <c r="U239" s="99"/>
    </row>
    <row r="240" ht="12.75" customHeight="1">
      <c r="A240" s="99"/>
      <c r="B240" s="99"/>
      <c r="C240" s="99"/>
      <c r="D240" s="99"/>
      <c r="E240" s="50"/>
      <c r="F240" s="99"/>
      <c r="G240" s="99"/>
      <c r="H240" s="99"/>
      <c r="I240" s="99"/>
      <c r="J240" s="99"/>
      <c r="K240" s="99"/>
      <c r="L240" s="99"/>
      <c r="M240" s="100"/>
      <c r="N240" s="100"/>
      <c r="O240" s="99"/>
      <c r="P240" s="101"/>
      <c r="Q240" s="99"/>
      <c r="R240" s="100"/>
      <c r="S240" s="99"/>
      <c r="T240" s="99"/>
      <c r="U240" s="99"/>
    </row>
    <row r="241" ht="12.75" customHeight="1">
      <c r="A241" s="99"/>
      <c r="B241" s="99"/>
      <c r="C241" s="99"/>
      <c r="D241" s="99"/>
      <c r="E241" s="50"/>
      <c r="F241" s="99"/>
      <c r="G241" s="99"/>
      <c r="H241" s="99"/>
      <c r="I241" s="99"/>
      <c r="J241" s="99"/>
      <c r="K241" s="99"/>
      <c r="L241" s="99"/>
      <c r="M241" s="100"/>
      <c r="N241" s="100"/>
      <c r="O241" s="99"/>
      <c r="P241" s="101"/>
      <c r="Q241" s="99"/>
      <c r="R241" s="100"/>
      <c r="S241" s="99"/>
      <c r="T241" s="99"/>
      <c r="U241" s="99"/>
    </row>
    <row r="242" ht="12.75" customHeight="1">
      <c r="A242" s="99"/>
      <c r="B242" s="99"/>
      <c r="C242" s="99"/>
      <c r="D242" s="99"/>
      <c r="E242" s="50"/>
      <c r="F242" s="99"/>
      <c r="G242" s="99"/>
      <c r="H242" s="99"/>
      <c r="I242" s="99"/>
      <c r="J242" s="99"/>
      <c r="K242" s="99"/>
      <c r="L242" s="99"/>
      <c r="M242" s="100"/>
      <c r="N242" s="100"/>
      <c r="O242" s="99"/>
      <c r="P242" s="101"/>
      <c r="Q242" s="99"/>
      <c r="R242" s="100"/>
      <c r="S242" s="99"/>
      <c r="T242" s="99"/>
      <c r="U242" s="99"/>
    </row>
    <row r="243" ht="12.75" customHeight="1">
      <c r="A243" s="99"/>
      <c r="B243" s="99"/>
      <c r="C243" s="99"/>
      <c r="D243" s="99"/>
      <c r="E243" s="50"/>
      <c r="F243" s="99"/>
      <c r="G243" s="99"/>
      <c r="H243" s="99"/>
      <c r="I243" s="99"/>
      <c r="J243" s="99"/>
      <c r="K243" s="99"/>
      <c r="L243" s="99"/>
      <c r="M243" s="100"/>
      <c r="N243" s="100"/>
      <c r="O243" s="99"/>
      <c r="P243" s="101"/>
      <c r="Q243" s="99"/>
      <c r="R243" s="100"/>
      <c r="S243" s="99"/>
      <c r="T243" s="99"/>
      <c r="U243" s="99"/>
    </row>
    <row r="244" ht="12.75" customHeight="1">
      <c r="A244" s="99"/>
      <c r="B244" s="99"/>
      <c r="C244" s="99"/>
      <c r="D244" s="99"/>
      <c r="E244" s="50"/>
      <c r="F244" s="99"/>
      <c r="G244" s="99"/>
      <c r="H244" s="99"/>
      <c r="I244" s="99"/>
      <c r="J244" s="99"/>
      <c r="K244" s="99"/>
      <c r="L244" s="99"/>
      <c r="M244" s="100"/>
      <c r="N244" s="100"/>
      <c r="O244" s="99"/>
      <c r="P244" s="101"/>
      <c r="Q244" s="99"/>
      <c r="R244" s="100"/>
      <c r="S244" s="99"/>
      <c r="T244" s="99"/>
      <c r="U244" s="99"/>
    </row>
    <row r="245" ht="12.75" customHeight="1">
      <c r="A245" s="99"/>
      <c r="B245" s="99"/>
      <c r="C245" s="99"/>
      <c r="D245" s="99"/>
      <c r="E245" s="50"/>
      <c r="F245" s="99"/>
      <c r="G245" s="99"/>
      <c r="H245" s="99"/>
      <c r="I245" s="99"/>
      <c r="J245" s="99"/>
      <c r="K245" s="99"/>
      <c r="L245" s="99"/>
      <c r="M245" s="100"/>
      <c r="N245" s="100"/>
      <c r="O245" s="99"/>
      <c r="P245" s="101"/>
      <c r="Q245" s="99"/>
      <c r="R245" s="100"/>
      <c r="S245" s="99"/>
      <c r="T245" s="99"/>
      <c r="U245" s="99"/>
    </row>
    <row r="246" ht="12.75" customHeight="1">
      <c r="A246" s="99"/>
      <c r="B246" s="99"/>
      <c r="C246" s="99"/>
      <c r="D246" s="99"/>
      <c r="E246" s="50"/>
      <c r="F246" s="99"/>
      <c r="G246" s="99"/>
      <c r="H246" s="99"/>
      <c r="I246" s="99"/>
      <c r="J246" s="99"/>
      <c r="K246" s="99"/>
      <c r="L246" s="99"/>
      <c r="M246" s="100"/>
      <c r="N246" s="100"/>
      <c r="O246" s="99"/>
      <c r="P246" s="101"/>
      <c r="Q246" s="99"/>
      <c r="R246" s="100"/>
      <c r="S246" s="99"/>
      <c r="T246" s="99"/>
      <c r="U246" s="99"/>
    </row>
    <row r="247" ht="12.75" customHeight="1">
      <c r="A247" s="99"/>
      <c r="B247" s="99"/>
      <c r="C247" s="99"/>
      <c r="D247" s="99"/>
      <c r="E247" s="50"/>
      <c r="F247" s="99"/>
      <c r="G247" s="99"/>
      <c r="H247" s="99"/>
      <c r="I247" s="99"/>
      <c r="J247" s="99"/>
      <c r="K247" s="99"/>
      <c r="L247" s="99"/>
      <c r="M247" s="100"/>
      <c r="N247" s="100"/>
      <c r="O247" s="99"/>
      <c r="P247" s="101"/>
      <c r="Q247" s="99"/>
      <c r="R247" s="100"/>
      <c r="S247" s="99"/>
      <c r="T247" s="99"/>
      <c r="U247" s="99"/>
    </row>
    <row r="248" ht="12.75" customHeight="1">
      <c r="A248" s="99"/>
      <c r="B248" s="99"/>
      <c r="C248" s="99"/>
      <c r="D248" s="99"/>
      <c r="E248" s="50"/>
      <c r="F248" s="99"/>
      <c r="G248" s="99"/>
      <c r="H248" s="99"/>
      <c r="I248" s="99"/>
      <c r="J248" s="99"/>
      <c r="K248" s="99"/>
      <c r="L248" s="99"/>
      <c r="M248" s="100"/>
      <c r="N248" s="100"/>
      <c r="O248" s="99"/>
      <c r="P248" s="101"/>
      <c r="Q248" s="99"/>
      <c r="R248" s="100"/>
      <c r="S248" s="99"/>
      <c r="T248" s="99"/>
      <c r="U248" s="99"/>
    </row>
    <row r="249" ht="12.75" customHeight="1">
      <c r="A249" s="99"/>
      <c r="B249" s="99"/>
      <c r="C249" s="99"/>
      <c r="D249" s="99"/>
      <c r="E249" s="50"/>
      <c r="F249" s="99"/>
      <c r="G249" s="99"/>
      <c r="H249" s="99"/>
      <c r="I249" s="99"/>
      <c r="J249" s="99"/>
      <c r="K249" s="99"/>
      <c r="L249" s="99"/>
      <c r="M249" s="100"/>
      <c r="N249" s="100"/>
      <c r="O249" s="99"/>
      <c r="P249" s="101"/>
      <c r="Q249" s="99"/>
      <c r="R249" s="100"/>
      <c r="S249" s="99"/>
      <c r="T249" s="99"/>
      <c r="U249" s="99"/>
    </row>
    <row r="250" ht="12.75" customHeight="1">
      <c r="A250" s="99"/>
      <c r="B250" s="99"/>
      <c r="C250" s="99"/>
      <c r="D250" s="99"/>
      <c r="E250" s="50"/>
      <c r="F250" s="99"/>
      <c r="G250" s="99"/>
      <c r="H250" s="99"/>
      <c r="I250" s="99"/>
      <c r="J250" s="99"/>
      <c r="K250" s="99"/>
      <c r="L250" s="99"/>
      <c r="M250" s="100"/>
      <c r="N250" s="100"/>
      <c r="O250" s="99"/>
      <c r="P250" s="101"/>
      <c r="Q250" s="99"/>
      <c r="R250" s="100"/>
      <c r="S250" s="99"/>
      <c r="T250" s="99"/>
      <c r="U250" s="99"/>
    </row>
    <row r="251" ht="12.75" customHeight="1">
      <c r="A251" s="99"/>
      <c r="B251" s="99"/>
      <c r="C251" s="99"/>
      <c r="D251" s="99"/>
      <c r="E251" s="50"/>
      <c r="F251" s="99"/>
      <c r="G251" s="99"/>
      <c r="H251" s="99"/>
      <c r="I251" s="99"/>
      <c r="J251" s="99"/>
      <c r="K251" s="99"/>
      <c r="L251" s="99"/>
      <c r="M251" s="100"/>
      <c r="N251" s="100"/>
      <c r="O251" s="99"/>
      <c r="P251" s="101"/>
      <c r="Q251" s="99"/>
      <c r="R251" s="100"/>
      <c r="S251" s="99"/>
      <c r="T251" s="99"/>
      <c r="U251" s="99"/>
    </row>
    <row r="252" ht="12.75" customHeight="1">
      <c r="A252" s="99"/>
      <c r="B252" s="99"/>
      <c r="C252" s="99"/>
      <c r="D252" s="99"/>
      <c r="E252" s="50"/>
      <c r="F252" s="99"/>
      <c r="G252" s="99"/>
      <c r="H252" s="99"/>
      <c r="I252" s="99"/>
      <c r="J252" s="99"/>
      <c r="K252" s="99"/>
      <c r="L252" s="99"/>
      <c r="M252" s="100"/>
      <c r="N252" s="100"/>
      <c r="O252" s="99"/>
      <c r="P252" s="101"/>
      <c r="Q252" s="99"/>
      <c r="R252" s="100"/>
      <c r="S252" s="99"/>
      <c r="T252" s="99"/>
      <c r="U252" s="99"/>
    </row>
    <row r="253" ht="12.75" customHeight="1">
      <c r="A253" s="99"/>
      <c r="B253" s="99"/>
      <c r="C253" s="99"/>
      <c r="D253" s="99"/>
      <c r="E253" s="50"/>
      <c r="F253" s="99"/>
      <c r="G253" s="99"/>
      <c r="H253" s="99"/>
      <c r="I253" s="99"/>
      <c r="J253" s="99"/>
      <c r="K253" s="99"/>
      <c r="L253" s="99"/>
      <c r="M253" s="100"/>
      <c r="N253" s="100"/>
      <c r="O253" s="99"/>
      <c r="P253" s="101"/>
      <c r="Q253" s="99"/>
      <c r="R253" s="100"/>
      <c r="S253" s="99"/>
      <c r="T253" s="99"/>
      <c r="U253" s="99"/>
    </row>
    <row r="254" ht="12.75" customHeight="1">
      <c r="A254" s="99"/>
      <c r="B254" s="99"/>
      <c r="C254" s="99"/>
      <c r="D254" s="99"/>
      <c r="E254" s="50"/>
      <c r="F254" s="99"/>
      <c r="G254" s="99"/>
      <c r="H254" s="99"/>
      <c r="I254" s="99"/>
      <c r="J254" s="99"/>
      <c r="K254" s="99"/>
      <c r="L254" s="99"/>
      <c r="M254" s="100"/>
      <c r="N254" s="100"/>
      <c r="O254" s="99"/>
      <c r="P254" s="101"/>
      <c r="Q254" s="99"/>
      <c r="R254" s="100"/>
      <c r="S254" s="99"/>
      <c r="T254" s="99"/>
      <c r="U254" s="99"/>
    </row>
    <row r="255" ht="12.75" customHeight="1">
      <c r="A255" s="99"/>
      <c r="B255" s="99"/>
      <c r="C255" s="99"/>
      <c r="D255" s="99"/>
      <c r="E255" s="50"/>
      <c r="F255" s="99"/>
      <c r="G255" s="99"/>
      <c r="H255" s="99"/>
      <c r="I255" s="99"/>
      <c r="J255" s="99"/>
      <c r="K255" s="99"/>
      <c r="L255" s="99"/>
      <c r="M255" s="100"/>
      <c r="N255" s="100"/>
      <c r="O255" s="99"/>
      <c r="P255" s="101"/>
      <c r="Q255" s="99"/>
      <c r="R255" s="100"/>
      <c r="S255" s="99"/>
      <c r="T255" s="99"/>
      <c r="U255" s="99"/>
    </row>
    <row r="256" ht="12.75" customHeight="1">
      <c r="A256" s="99"/>
      <c r="B256" s="99"/>
      <c r="C256" s="99"/>
      <c r="D256" s="99"/>
      <c r="E256" s="50"/>
      <c r="F256" s="99"/>
      <c r="G256" s="99"/>
      <c r="H256" s="99"/>
      <c r="I256" s="99"/>
      <c r="J256" s="99"/>
      <c r="K256" s="99"/>
      <c r="L256" s="99"/>
      <c r="M256" s="100"/>
      <c r="N256" s="100"/>
      <c r="O256" s="99"/>
      <c r="P256" s="101"/>
      <c r="Q256" s="99"/>
      <c r="R256" s="100"/>
      <c r="S256" s="99"/>
      <c r="T256" s="99"/>
      <c r="U256" s="99"/>
    </row>
    <row r="257" ht="12.75" customHeight="1">
      <c r="A257" s="99"/>
      <c r="B257" s="99"/>
      <c r="C257" s="99"/>
      <c r="D257" s="99"/>
      <c r="E257" s="50"/>
      <c r="F257" s="99"/>
      <c r="G257" s="99"/>
      <c r="H257" s="99"/>
      <c r="I257" s="99"/>
      <c r="J257" s="99"/>
      <c r="K257" s="99"/>
      <c r="L257" s="99"/>
      <c r="M257" s="100"/>
      <c r="N257" s="100"/>
      <c r="O257" s="99"/>
      <c r="P257" s="101"/>
      <c r="Q257" s="99"/>
      <c r="R257" s="100"/>
      <c r="S257" s="99"/>
      <c r="T257" s="99"/>
      <c r="U257" s="99"/>
    </row>
    <row r="258" ht="12.75" customHeight="1">
      <c r="A258" s="99"/>
      <c r="B258" s="99"/>
      <c r="C258" s="99"/>
      <c r="D258" s="99"/>
      <c r="E258" s="50"/>
      <c r="F258" s="99"/>
      <c r="G258" s="99"/>
      <c r="H258" s="99"/>
      <c r="I258" s="99"/>
      <c r="J258" s="99"/>
      <c r="K258" s="99"/>
      <c r="L258" s="99"/>
      <c r="M258" s="100"/>
      <c r="N258" s="100"/>
      <c r="O258" s="99"/>
      <c r="P258" s="101"/>
      <c r="Q258" s="99"/>
      <c r="R258" s="100"/>
      <c r="S258" s="99"/>
      <c r="T258" s="99"/>
      <c r="U258" s="99"/>
    </row>
    <row r="259" ht="12.75" customHeight="1">
      <c r="A259" s="99"/>
      <c r="B259" s="99"/>
      <c r="C259" s="99"/>
      <c r="D259" s="99"/>
      <c r="E259" s="50"/>
      <c r="F259" s="99"/>
      <c r="G259" s="99"/>
      <c r="H259" s="99"/>
      <c r="I259" s="99"/>
      <c r="J259" s="99"/>
      <c r="K259" s="99"/>
      <c r="L259" s="99"/>
      <c r="M259" s="100"/>
      <c r="N259" s="100"/>
      <c r="O259" s="99"/>
      <c r="P259" s="101"/>
      <c r="Q259" s="99"/>
      <c r="R259" s="100"/>
      <c r="S259" s="99"/>
      <c r="T259" s="99"/>
      <c r="U259" s="99"/>
    </row>
    <row r="260" ht="12.75" customHeight="1">
      <c r="A260" s="99"/>
      <c r="B260" s="99"/>
      <c r="C260" s="99"/>
      <c r="D260" s="99"/>
      <c r="E260" s="50"/>
      <c r="F260" s="99"/>
      <c r="G260" s="99"/>
      <c r="H260" s="99"/>
      <c r="I260" s="99"/>
      <c r="J260" s="99"/>
      <c r="K260" s="99"/>
      <c r="L260" s="99"/>
      <c r="M260" s="100"/>
      <c r="N260" s="100"/>
      <c r="O260" s="99"/>
      <c r="P260" s="101"/>
      <c r="Q260" s="99"/>
      <c r="R260" s="100"/>
      <c r="S260" s="99"/>
      <c r="T260" s="99"/>
      <c r="U260" s="99"/>
    </row>
    <row r="261" ht="12.75" customHeight="1">
      <c r="A261" s="99"/>
      <c r="B261" s="99"/>
      <c r="C261" s="99"/>
      <c r="D261" s="99"/>
      <c r="E261" s="50"/>
      <c r="F261" s="99"/>
      <c r="G261" s="99"/>
      <c r="H261" s="99"/>
      <c r="I261" s="99"/>
      <c r="J261" s="99"/>
      <c r="K261" s="99"/>
      <c r="L261" s="99"/>
      <c r="M261" s="100"/>
      <c r="N261" s="100"/>
      <c r="O261" s="99"/>
      <c r="P261" s="101"/>
      <c r="Q261" s="99"/>
      <c r="R261" s="100"/>
      <c r="S261" s="99"/>
      <c r="T261" s="99"/>
      <c r="U261" s="99"/>
    </row>
    <row r="262" ht="12.75" customHeight="1">
      <c r="A262" s="99"/>
      <c r="B262" s="99"/>
      <c r="C262" s="99"/>
      <c r="D262" s="99"/>
      <c r="E262" s="50"/>
      <c r="F262" s="99"/>
      <c r="G262" s="99"/>
      <c r="H262" s="99"/>
      <c r="I262" s="99"/>
      <c r="J262" s="99"/>
      <c r="K262" s="99"/>
      <c r="L262" s="99"/>
      <c r="M262" s="100"/>
      <c r="N262" s="100"/>
      <c r="O262" s="99"/>
      <c r="P262" s="101"/>
      <c r="Q262" s="99"/>
      <c r="R262" s="100"/>
      <c r="S262" s="99"/>
      <c r="T262" s="99"/>
      <c r="U262" s="99"/>
    </row>
    <row r="263" ht="12.75" customHeight="1">
      <c r="A263" s="99"/>
      <c r="B263" s="99"/>
      <c r="C263" s="99"/>
      <c r="D263" s="99"/>
      <c r="E263" s="50"/>
      <c r="F263" s="99"/>
      <c r="G263" s="99"/>
      <c r="H263" s="99"/>
      <c r="I263" s="99"/>
      <c r="J263" s="99"/>
      <c r="K263" s="99"/>
      <c r="L263" s="99"/>
      <c r="M263" s="100"/>
      <c r="N263" s="100"/>
      <c r="O263" s="99"/>
      <c r="P263" s="101"/>
      <c r="Q263" s="99"/>
      <c r="R263" s="100"/>
      <c r="S263" s="99"/>
      <c r="T263" s="99"/>
      <c r="U263" s="99"/>
    </row>
    <row r="264" ht="12.75" customHeight="1">
      <c r="A264" s="99"/>
      <c r="B264" s="99"/>
      <c r="C264" s="99"/>
      <c r="D264" s="99"/>
      <c r="E264" s="50"/>
      <c r="F264" s="99"/>
      <c r="G264" s="99"/>
      <c r="H264" s="99"/>
      <c r="I264" s="99"/>
      <c r="J264" s="99"/>
      <c r="K264" s="99"/>
      <c r="L264" s="99"/>
      <c r="M264" s="100"/>
      <c r="N264" s="100"/>
      <c r="O264" s="99"/>
      <c r="P264" s="101"/>
      <c r="Q264" s="99"/>
      <c r="R264" s="100"/>
      <c r="S264" s="99"/>
      <c r="T264" s="99"/>
      <c r="U264" s="99"/>
    </row>
    <row r="265" ht="12.75" customHeight="1">
      <c r="A265" s="99"/>
      <c r="B265" s="99"/>
      <c r="C265" s="99"/>
      <c r="D265" s="99"/>
      <c r="E265" s="50"/>
      <c r="F265" s="99"/>
      <c r="G265" s="99"/>
      <c r="H265" s="99"/>
      <c r="I265" s="99"/>
      <c r="J265" s="99"/>
      <c r="K265" s="99"/>
      <c r="L265" s="99"/>
      <c r="M265" s="100"/>
      <c r="N265" s="100"/>
      <c r="O265" s="99"/>
      <c r="P265" s="101"/>
      <c r="Q265" s="99"/>
      <c r="R265" s="100"/>
      <c r="S265" s="99"/>
      <c r="T265" s="99"/>
      <c r="U265" s="99"/>
    </row>
    <row r="266" ht="12.75" customHeight="1">
      <c r="A266" s="99"/>
      <c r="B266" s="99"/>
      <c r="C266" s="99"/>
      <c r="D266" s="99"/>
      <c r="E266" s="50"/>
      <c r="F266" s="99"/>
      <c r="G266" s="99"/>
      <c r="H266" s="99"/>
      <c r="I266" s="99"/>
      <c r="J266" s="99"/>
      <c r="K266" s="99"/>
      <c r="L266" s="99"/>
      <c r="M266" s="100"/>
      <c r="N266" s="100"/>
      <c r="O266" s="99"/>
      <c r="P266" s="101"/>
      <c r="Q266" s="99"/>
      <c r="R266" s="100"/>
      <c r="S266" s="99"/>
      <c r="T266" s="99"/>
      <c r="U266" s="99"/>
    </row>
    <row r="267" ht="12.75" customHeight="1">
      <c r="A267" s="99"/>
      <c r="B267" s="99"/>
      <c r="C267" s="99"/>
      <c r="D267" s="99"/>
      <c r="E267" s="50"/>
      <c r="F267" s="99"/>
      <c r="G267" s="99"/>
      <c r="H267" s="99"/>
      <c r="I267" s="99"/>
      <c r="J267" s="99"/>
      <c r="K267" s="99"/>
      <c r="L267" s="99"/>
      <c r="M267" s="100"/>
      <c r="N267" s="100"/>
      <c r="O267" s="99"/>
      <c r="P267" s="101"/>
      <c r="Q267" s="99"/>
      <c r="R267" s="100"/>
      <c r="S267" s="99"/>
      <c r="T267" s="99"/>
      <c r="U267" s="99"/>
    </row>
    <row r="268" ht="12.75" customHeight="1">
      <c r="A268" s="99"/>
      <c r="B268" s="99"/>
      <c r="C268" s="99"/>
      <c r="D268" s="99"/>
      <c r="E268" s="50"/>
      <c r="F268" s="99"/>
      <c r="G268" s="99"/>
      <c r="H268" s="99"/>
      <c r="I268" s="99"/>
      <c r="J268" s="99"/>
      <c r="K268" s="99"/>
      <c r="L268" s="99"/>
      <c r="M268" s="100"/>
      <c r="N268" s="100"/>
      <c r="O268" s="99"/>
      <c r="P268" s="101"/>
      <c r="Q268" s="99"/>
      <c r="R268" s="100"/>
      <c r="S268" s="99"/>
      <c r="T268" s="99"/>
      <c r="U268" s="99"/>
    </row>
    <row r="269" ht="12.75" customHeight="1">
      <c r="A269" s="99"/>
      <c r="B269" s="99"/>
      <c r="C269" s="99"/>
      <c r="D269" s="99"/>
      <c r="E269" s="50"/>
      <c r="F269" s="99"/>
      <c r="G269" s="99"/>
      <c r="H269" s="99"/>
      <c r="I269" s="99"/>
      <c r="J269" s="99"/>
      <c r="K269" s="99"/>
      <c r="L269" s="99"/>
      <c r="M269" s="100"/>
      <c r="N269" s="100"/>
      <c r="O269" s="99"/>
      <c r="P269" s="101"/>
      <c r="Q269" s="99"/>
      <c r="R269" s="100"/>
      <c r="S269" s="99"/>
      <c r="T269" s="99"/>
      <c r="U269" s="99"/>
    </row>
    <row r="270" ht="12.75" customHeight="1">
      <c r="A270" s="99"/>
      <c r="B270" s="99"/>
      <c r="C270" s="99"/>
      <c r="D270" s="99"/>
      <c r="E270" s="50"/>
      <c r="F270" s="99"/>
      <c r="G270" s="99"/>
      <c r="H270" s="99"/>
      <c r="I270" s="99"/>
      <c r="J270" s="99"/>
      <c r="K270" s="99"/>
      <c r="L270" s="99"/>
      <c r="M270" s="100"/>
      <c r="N270" s="100"/>
      <c r="O270" s="99"/>
      <c r="P270" s="101"/>
      <c r="Q270" s="99"/>
      <c r="R270" s="100"/>
      <c r="S270" s="99"/>
      <c r="T270" s="99"/>
      <c r="U270" s="99"/>
    </row>
    <row r="271" ht="12.75" customHeight="1">
      <c r="A271" s="99"/>
      <c r="B271" s="99"/>
      <c r="C271" s="99"/>
      <c r="D271" s="99"/>
      <c r="E271" s="50"/>
      <c r="F271" s="99"/>
      <c r="G271" s="99"/>
      <c r="H271" s="99"/>
      <c r="I271" s="99"/>
      <c r="J271" s="99"/>
      <c r="K271" s="99"/>
      <c r="L271" s="99"/>
      <c r="M271" s="100"/>
      <c r="N271" s="100"/>
      <c r="O271" s="99"/>
      <c r="P271" s="101"/>
      <c r="Q271" s="99"/>
      <c r="R271" s="100"/>
      <c r="S271" s="99"/>
      <c r="T271" s="99"/>
      <c r="U271" s="99"/>
    </row>
    <row r="272" ht="12.75" customHeight="1">
      <c r="A272" s="99"/>
      <c r="B272" s="99"/>
      <c r="C272" s="99"/>
      <c r="D272" s="99"/>
      <c r="E272" s="50"/>
      <c r="F272" s="99"/>
      <c r="G272" s="99"/>
      <c r="H272" s="99"/>
      <c r="I272" s="99"/>
      <c r="J272" s="99"/>
      <c r="K272" s="99"/>
      <c r="L272" s="99"/>
      <c r="M272" s="100"/>
      <c r="N272" s="100"/>
      <c r="O272" s="99"/>
      <c r="P272" s="101"/>
      <c r="Q272" s="99"/>
      <c r="R272" s="100"/>
      <c r="S272" s="99"/>
      <c r="T272" s="99"/>
      <c r="U272" s="99"/>
    </row>
    <row r="273" ht="12.75" customHeight="1">
      <c r="A273" s="99"/>
      <c r="B273" s="99"/>
      <c r="C273" s="99"/>
      <c r="D273" s="99"/>
      <c r="E273" s="50"/>
      <c r="F273" s="99"/>
      <c r="G273" s="99"/>
      <c r="H273" s="99"/>
      <c r="I273" s="99"/>
      <c r="J273" s="99"/>
      <c r="K273" s="99"/>
      <c r="L273" s="99"/>
      <c r="M273" s="100"/>
      <c r="N273" s="100"/>
      <c r="O273" s="99"/>
      <c r="P273" s="101"/>
      <c r="Q273" s="99"/>
      <c r="R273" s="100"/>
      <c r="S273" s="99"/>
      <c r="T273" s="99"/>
      <c r="U273" s="99"/>
    </row>
    <row r="274" ht="12.75" customHeight="1">
      <c r="A274" s="99"/>
      <c r="B274" s="99"/>
      <c r="C274" s="99"/>
      <c r="D274" s="99"/>
      <c r="E274" s="50"/>
      <c r="F274" s="99"/>
      <c r="G274" s="99"/>
      <c r="H274" s="99"/>
      <c r="I274" s="99"/>
      <c r="J274" s="99"/>
      <c r="K274" s="99"/>
      <c r="L274" s="99"/>
      <c r="M274" s="100"/>
      <c r="N274" s="100"/>
      <c r="O274" s="99"/>
      <c r="P274" s="101"/>
      <c r="Q274" s="99"/>
      <c r="R274" s="100"/>
      <c r="S274" s="99"/>
      <c r="T274" s="99"/>
      <c r="U274" s="99"/>
    </row>
    <row r="275" ht="12.75" customHeight="1">
      <c r="A275" s="99"/>
      <c r="B275" s="99"/>
      <c r="C275" s="99"/>
      <c r="D275" s="99"/>
      <c r="E275" s="50"/>
      <c r="F275" s="99"/>
      <c r="G275" s="99"/>
      <c r="H275" s="99"/>
      <c r="I275" s="99"/>
      <c r="J275" s="99"/>
      <c r="K275" s="99"/>
      <c r="L275" s="99"/>
      <c r="M275" s="100"/>
      <c r="N275" s="100"/>
      <c r="O275" s="99"/>
      <c r="P275" s="101"/>
      <c r="Q275" s="99"/>
      <c r="R275" s="100"/>
      <c r="S275" s="99"/>
      <c r="T275" s="99"/>
      <c r="U275" s="99"/>
    </row>
    <row r="276" ht="12.75" customHeight="1">
      <c r="A276" s="99"/>
      <c r="B276" s="99"/>
      <c r="C276" s="99"/>
      <c r="D276" s="99"/>
      <c r="E276" s="50"/>
      <c r="F276" s="99"/>
      <c r="G276" s="99"/>
      <c r="H276" s="99"/>
      <c r="I276" s="99"/>
      <c r="J276" s="99"/>
      <c r="K276" s="99"/>
      <c r="L276" s="99"/>
      <c r="M276" s="100"/>
      <c r="N276" s="100"/>
      <c r="O276" s="99"/>
      <c r="P276" s="101"/>
      <c r="Q276" s="99"/>
      <c r="R276" s="100"/>
      <c r="S276" s="99"/>
      <c r="T276" s="99"/>
      <c r="U276" s="99"/>
    </row>
    <row r="277" ht="12.75" customHeight="1">
      <c r="A277" s="99"/>
      <c r="B277" s="99"/>
      <c r="C277" s="99"/>
      <c r="D277" s="99"/>
      <c r="E277" s="50"/>
      <c r="F277" s="99"/>
      <c r="G277" s="99"/>
      <c r="H277" s="99"/>
      <c r="I277" s="99"/>
      <c r="J277" s="99"/>
      <c r="K277" s="99"/>
      <c r="L277" s="99"/>
      <c r="M277" s="100"/>
      <c r="N277" s="100"/>
      <c r="O277" s="99"/>
      <c r="P277" s="101"/>
      <c r="Q277" s="99"/>
      <c r="R277" s="100"/>
      <c r="S277" s="99"/>
      <c r="T277" s="99"/>
      <c r="U277" s="99"/>
    </row>
    <row r="278" ht="12.75" customHeight="1">
      <c r="A278" s="99"/>
      <c r="B278" s="99"/>
      <c r="C278" s="99"/>
      <c r="D278" s="99"/>
      <c r="E278" s="50"/>
      <c r="F278" s="99"/>
      <c r="G278" s="99"/>
      <c r="H278" s="99"/>
      <c r="I278" s="99"/>
      <c r="J278" s="99"/>
      <c r="K278" s="99"/>
      <c r="L278" s="99"/>
      <c r="M278" s="100"/>
      <c r="N278" s="100"/>
      <c r="O278" s="99"/>
      <c r="P278" s="101"/>
      <c r="Q278" s="99"/>
      <c r="R278" s="100"/>
      <c r="S278" s="99"/>
      <c r="T278" s="99"/>
      <c r="U278" s="99"/>
    </row>
    <row r="279" ht="12.75" customHeight="1">
      <c r="A279" s="99"/>
      <c r="B279" s="99"/>
      <c r="C279" s="99"/>
      <c r="D279" s="99"/>
      <c r="E279" s="50"/>
      <c r="F279" s="99"/>
      <c r="G279" s="99"/>
      <c r="H279" s="99"/>
      <c r="I279" s="99"/>
      <c r="J279" s="99"/>
      <c r="K279" s="99"/>
      <c r="L279" s="99"/>
      <c r="M279" s="100"/>
      <c r="N279" s="100"/>
      <c r="O279" s="99"/>
      <c r="P279" s="101"/>
      <c r="Q279" s="99"/>
      <c r="R279" s="100"/>
      <c r="S279" s="99"/>
      <c r="T279" s="99"/>
      <c r="U279" s="99"/>
    </row>
    <row r="280" ht="12.75" customHeight="1">
      <c r="A280" s="99"/>
      <c r="B280" s="99"/>
      <c r="C280" s="99"/>
      <c r="D280" s="99"/>
      <c r="E280" s="50"/>
      <c r="F280" s="99"/>
      <c r="G280" s="99"/>
      <c r="H280" s="99"/>
      <c r="I280" s="99"/>
      <c r="J280" s="99"/>
      <c r="K280" s="99"/>
      <c r="L280" s="99"/>
      <c r="M280" s="100"/>
      <c r="N280" s="100"/>
      <c r="O280" s="99"/>
      <c r="P280" s="101"/>
      <c r="Q280" s="99"/>
      <c r="R280" s="100"/>
      <c r="S280" s="99"/>
      <c r="T280" s="99"/>
      <c r="U280" s="99"/>
    </row>
    <row r="281" ht="12.75" customHeight="1">
      <c r="A281" s="99"/>
      <c r="B281" s="99"/>
      <c r="C281" s="99"/>
      <c r="D281" s="99"/>
      <c r="E281" s="50"/>
      <c r="F281" s="99"/>
      <c r="G281" s="99"/>
      <c r="H281" s="99"/>
      <c r="I281" s="99"/>
      <c r="J281" s="99"/>
      <c r="K281" s="99"/>
      <c r="L281" s="99"/>
      <c r="M281" s="100"/>
      <c r="N281" s="100"/>
      <c r="O281" s="99"/>
      <c r="P281" s="101"/>
      <c r="Q281" s="99"/>
      <c r="R281" s="100"/>
      <c r="S281" s="99"/>
      <c r="T281" s="99"/>
      <c r="U281" s="99"/>
    </row>
    <row r="282" ht="12.75" customHeight="1">
      <c r="A282" s="99"/>
      <c r="B282" s="99"/>
      <c r="C282" s="99"/>
      <c r="D282" s="99"/>
      <c r="E282" s="50"/>
      <c r="F282" s="99"/>
      <c r="G282" s="99"/>
      <c r="H282" s="99"/>
      <c r="I282" s="99"/>
      <c r="J282" s="99"/>
      <c r="K282" s="99"/>
      <c r="L282" s="99"/>
      <c r="M282" s="100"/>
      <c r="N282" s="100"/>
      <c r="O282" s="99"/>
      <c r="P282" s="101"/>
      <c r="Q282" s="99"/>
      <c r="R282" s="100"/>
      <c r="S282" s="99"/>
      <c r="T282" s="99"/>
      <c r="U282" s="99"/>
    </row>
    <row r="283" ht="12.75" customHeight="1">
      <c r="A283" s="99"/>
      <c r="B283" s="99"/>
      <c r="C283" s="99"/>
      <c r="D283" s="99"/>
      <c r="E283" s="50"/>
      <c r="F283" s="99"/>
      <c r="G283" s="99"/>
      <c r="H283" s="99"/>
      <c r="I283" s="99"/>
      <c r="J283" s="99"/>
      <c r="K283" s="99"/>
      <c r="L283" s="99"/>
      <c r="M283" s="100"/>
      <c r="N283" s="100"/>
      <c r="O283" s="99"/>
      <c r="P283" s="101"/>
      <c r="Q283" s="99"/>
      <c r="R283" s="100"/>
      <c r="S283" s="99"/>
      <c r="T283" s="99"/>
      <c r="U283" s="99"/>
    </row>
    <row r="284" ht="12.75" customHeight="1">
      <c r="A284" s="99"/>
      <c r="B284" s="99"/>
      <c r="C284" s="99"/>
      <c r="D284" s="99"/>
      <c r="E284" s="50"/>
      <c r="F284" s="99"/>
      <c r="G284" s="99"/>
      <c r="H284" s="99"/>
      <c r="I284" s="99"/>
      <c r="J284" s="99"/>
      <c r="K284" s="99"/>
      <c r="L284" s="99"/>
      <c r="M284" s="100"/>
      <c r="N284" s="100"/>
      <c r="O284" s="99"/>
      <c r="P284" s="101"/>
      <c r="Q284" s="99"/>
      <c r="R284" s="100"/>
      <c r="S284" s="99"/>
      <c r="T284" s="99"/>
      <c r="U284" s="99"/>
    </row>
    <row r="285" ht="12.75" customHeight="1">
      <c r="A285" s="99"/>
      <c r="B285" s="99"/>
      <c r="C285" s="99"/>
      <c r="D285" s="99"/>
      <c r="E285" s="50"/>
      <c r="F285" s="99"/>
      <c r="G285" s="99"/>
      <c r="H285" s="99"/>
      <c r="I285" s="99"/>
      <c r="J285" s="99"/>
      <c r="K285" s="99"/>
      <c r="L285" s="99"/>
      <c r="M285" s="100"/>
      <c r="N285" s="100"/>
      <c r="O285" s="99"/>
      <c r="P285" s="101"/>
      <c r="Q285" s="99"/>
      <c r="R285" s="100"/>
      <c r="S285" s="99"/>
      <c r="T285" s="99"/>
      <c r="U285" s="99"/>
    </row>
    <row r="286" ht="12.75" customHeight="1">
      <c r="A286" s="99"/>
      <c r="B286" s="99"/>
      <c r="C286" s="99"/>
      <c r="D286" s="99"/>
      <c r="E286" s="50"/>
      <c r="F286" s="99"/>
      <c r="G286" s="99"/>
      <c r="H286" s="99"/>
      <c r="I286" s="99"/>
      <c r="J286" s="99"/>
      <c r="K286" s="99"/>
      <c r="L286" s="99"/>
      <c r="M286" s="100"/>
      <c r="N286" s="100"/>
      <c r="O286" s="99"/>
      <c r="P286" s="101"/>
      <c r="Q286" s="99"/>
      <c r="R286" s="100"/>
      <c r="S286" s="99"/>
      <c r="T286" s="99"/>
      <c r="U286" s="99"/>
    </row>
    <row r="287" ht="12.75" customHeight="1">
      <c r="A287" s="99"/>
      <c r="B287" s="99"/>
      <c r="C287" s="99"/>
      <c r="D287" s="99"/>
      <c r="E287" s="50"/>
      <c r="F287" s="99"/>
      <c r="G287" s="99"/>
      <c r="H287" s="99"/>
      <c r="I287" s="99"/>
      <c r="J287" s="99"/>
      <c r="K287" s="99"/>
      <c r="L287" s="99"/>
      <c r="M287" s="100"/>
      <c r="N287" s="100"/>
      <c r="O287" s="99"/>
      <c r="P287" s="101"/>
      <c r="Q287" s="99"/>
      <c r="R287" s="100"/>
      <c r="S287" s="99"/>
      <c r="T287" s="99"/>
      <c r="U287" s="99"/>
    </row>
    <row r="288" ht="12.75" customHeight="1">
      <c r="A288" s="99"/>
      <c r="B288" s="99"/>
      <c r="C288" s="99"/>
      <c r="D288" s="99"/>
      <c r="E288" s="50"/>
      <c r="F288" s="99"/>
      <c r="G288" s="99"/>
      <c r="H288" s="99"/>
      <c r="I288" s="99"/>
      <c r="J288" s="99"/>
      <c r="K288" s="99"/>
      <c r="L288" s="99"/>
      <c r="M288" s="100"/>
      <c r="N288" s="100"/>
      <c r="O288" s="99"/>
      <c r="P288" s="101"/>
      <c r="Q288" s="99"/>
      <c r="R288" s="100"/>
      <c r="S288" s="99"/>
      <c r="T288" s="99"/>
      <c r="U288" s="99"/>
    </row>
    <row r="289" ht="12.75" customHeight="1">
      <c r="A289" s="99"/>
      <c r="B289" s="99"/>
      <c r="C289" s="99"/>
      <c r="D289" s="99"/>
      <c r="E289" s="50"/>
      <c r="F289" s="99"/>
      <c r="G289" s="99"/>
      <c r="H289" s="99"/>
      <c r="I289" s="99"/>
      <c r="J289" s="99"/>
      <c r="K289" s="99"/>
      <c r="L289" s="99"/>
      <c r="M289" s="100"/>
      <c r="N289" s="100"/>
      <c r="O289" s="99"/>
      <c r="P289" s="101"/>
      <c r="Q289" s="99"/>
      <c r="R289" s="100"/>
      <c r="S289" s="99"/>
      <c r="T289" s="99"/>
      <c r="U289" s="99"/>
    </row>
    <row r="290" ht="12.75" customHeight="1">
      <c r="A290" s="99"/>
      <c r="B290" s="99"/>
      <c r="C290" s="99"/>
      <c r="D290" s="99"/>
      <c r="E290" s="50"/>
      <c r="F290" s="99"/>
      <c r="G290" s="99"/>
      <c r="H290" s="99"/>
      <c r="I290" s="99"/>
      <c r="J290" s="99"/>
      <c r="K290" s="99"/>
      <c r="L290" s="99"/>
      <c r="M290" s="100"/>
      <c r="N290" s="100"/>
      <c r="O290" s="99"/>
      <c r="P290" s="101"/>
      <c r="Q290" s="99"/>
      <c r="R290" s="100"/>
      <c r="S290" s="99"/>
      <c r="T290" s="99"/>
      <c r="U290" s="99"/>
    </row>
    <row r="291" ht="12.75" customHeight="1">
      <c r="A291" s="99"/>
      <c r="B291" s="99"/>
      <c r="C291" s="99"/>
      <c r="D291" s="99"/>
      <c r="E291" s="50"/>
      <c r="F291" s="99"/>
      <c r="G291" s="99"/>
      <c r="H291" s="99"/>
      <c r="I291" s="99"/>
      <c r="J291" s="99"/>
      <c r="K291" s="99"/>
      <c r="L291" s="99"/>
      <c r="M291" s="100"/>
      <c r="N291" s="100"/>
      <c r="O291" s="99"/>
      <c r="P291" s="101"/>
      <c r="Q291" s="99"/>
      <c r="R291" s="100"/>
      <c r="S291" s="99"/>
      <c r="T291" s="99"/>
      <c r="U291" s="99"/>
    </row>
    <row r="292" ht="12.75" customHeight="1">
      <c r="A292" s="99"/>
      <c r="B292" s="99"/>
      <c r="C292" s="99"/>
      <c r="D292" s="99"/>
      <c r="E292" s="50"/>
      <c r="F292" s="99"/>
      <c r="G292" s="99"/>
      <c r="H292" s="99"/>
      <c r="I292" s="99"/>
      <c r="J292" s="99"/>
      <c r="K292" s="99"/>
      <c r="L292" s="99"/>
      <c r="M292" s="100"/>
      <c r="N292" s="100"/>
      <c r="O292" s="99"/>
      <c r="P292" s="101"/>
      <c r="Q292" s="99"/>
      <c r="R292" s="100"/>
      <c r="S292" s="99"/>
      <c r="T292" s="99"/>
      <c r="U292" s="99"/>
    </row>
    <row r="293" ht="12.75" customHeight="1">
      <c r="A293" s="99"/>
      <c r="B293" s="99"/>
      <c r="C293" s="99"/>
      <c r="D293" s="99"/>
      <c r="E293" s="50"/>
      <c r="F293" s="99"/>
      <c r="G293" s="99"/>
      <c r="H293" s="99"/>
      <c r="I293" s="99"/>
      <c r="J293" s="99"/>
      <c r="K293" s="99"/>
      <c r="L293" s="99"/>
      <c r="M293" s="100"/>
      <c r="N293" s="100"/>
      <c r="O293" s="99"/>
      <c r="P293" s="101"/>
      <c r="Q293" s="99"/>
      <c r="R293" s="100"/>
      <c r="S293" s="99"/>
      <c r="T293" s="99"/>
      <c r="U293" s="99"/>
    </row>
    <row r="294" ht="12.75" customHeight="1">
      <c r="A294" s="99"/>
      <c r="B294" s="99"/>
      <c r="C294" s="99"/>
      <c r="D294" s="99"/>
      <c r="E294" s="50"/>
      <c r="F294" s="99"/>
      <c r="G294" s="99"/>
      <c r="H294" s="99"/>
      <c r="I294" s="99"/>
      <c r="J294" s="99"/>
      <c r="K294" s="99"/>
      <c r="L294" s="99"/>
      <c r="M294" s="100"/>
      <c r="N294" s="100"/>
      <c r="O294" s="99"/>
      <c r="P294" s="101"/>
      <c r="Q294" s="99"/>
      <c r="R294" s="100"/>
      <c r="S294" s="99"/>
      <c r="T294" s="99"/>
      <c r="U294" s="99"/>
    </row>
    <row r="295" ht="12.75" customHeight="1">
      <c r="A295" s="99"/>
      <c r="B295" s="99"/>
      <c r="C295" s="99"/>
      <c r="D295" s="99"/>
      <c r="E295" s="50"/>
      <c r="F295" s="99"/>
      <c r="G295" s="99"/>
      <c r="H295" s="99"/>
      <c r="I295" s="99"/>
      <c r="J295" s="99"/>
      <c r="K295" s="99"/>
      <c r="L295" s="99"/>
      <c r="M295" s="100"/>
      <c r="N295" s="100"/>
      <c r="O295" s="99"/>
      <c r="P295" s="101"/>
      <c r="Q295" s="99"/>
      <c r="R295" s="100"/>
      <c r="S295" s="99"/>
      <c r="T295" s="99"/>
      <c r="U295" s="99"/>
    </row>
    <row r="296" ht="12.75" customHeight="1">
      <c r="A296" s="99"/>
      <c r="B296" s="99"/>
      <c r="C296" s="99"/>
      <c r="D296" s="99"/>
      <c r="E296" s="50"/>
      <c r="F296" s="99"/>
      <c r="G296" s="99"/>
      <c r="H296" s="99"/>
      <c r="I296" s="99"/>
      <c r="J296" s="99"/>
      <c r="K296" s="99"/>
      <c r="L296" s="99"/>
      <c r="M296" s="100"/>
      <c r="N296" s="100"/>
      <c r="O296" s="99"/>
      <c r="P296" s="101"/>
      <c r="Q296" s="99"/>
      <c r="R296" s="100"/>
      <c r="S296" s="99"/>
      <c r="T296" s="99"/>
      <c r="U296" s="99"/>
    </row>
    <row r="297" ht="12.75" customHeight="1">
      <c r="A297" s="99"/>
      <c r="B297" s="99"/>
      <c r="C297" s="99"/>
      <c r="D297" s="99"/>
      <c r="E297" s="50"/>
      <c r="F297" s="99"/>
      <c r="G297" s="99"/>
      <c r="H297" s="99"/>
      <c r="I297" s="99"/>
      <c r="J297" s="99"/>
      <c r="K297" s="99"/>
      <c r="L297" s="99"/>
      <c r="M297" s="100"/>
      <c r="N297" s="100"/>
      <c r="O297" s="99"/>
      <c r="P297" s="101"/>
      <c r="Q297" s="99"/>
      <c r="R297" s="100"/>
      <c r="S297" s="99"/>
      <c r="T297" s="99"/>
      <c r="U297" s="99"/>
    </row>
    <row r="298" ht="12.75" customHeight="1">
      <c r="A298" s="99"/>
      <c r="B298" s="99"/>
      <c r="C298" s="99"/>
      <c r="D298" s="99"/>
      <c r="E298" s="50"/>
      <c r="F298" s="99"/>
      <c r="G298" s="99"/>
      <c r="H298" s="99"/>
      <c r="I298" s="99"/>
      <c r="J298" s="99"/>
      <c r="K298" s="99"/>
      <c r="L298" s="99"/>
      <c r="M298" s="100"/>
      <c r="N298" s="100"/>
      <c r="O298" s="99"/>
      <c r="P298" s="101"/>
      <c r="Q298" s="99"/>
      <c r="R298" s="100"/>
      <c r="S298" s="99"/>
      <c r="T298" s="99"/>
      <c r="U298" s="99"/>
    </row>
    <row r="299" ht="12.75" customHeight="1">
      <c r="A299" s="99"/>
      <c r="B299" s="99"/>
      <c r="C299" s="99"/>
      <c r="D299" s="99"/>
      <c r="E299" s="50"/>
      <c r="F299" s="99"/>
      <c r="G299" s="99"/>
      <c r="H299" s="99"/>
      <c r="I299" s="99"/>
      <c r="J299" s="99"/>
      <c r="K299" s="99"/>
      <c r="L299" s="99"/>
      <c r="M299" s="100"/>
      <c r="N299" s="100"/>
      <c r="O299" s="99"/>
      <c r="P299" s="101"/>
      <c r="Q299" s="99"/>
      <c r="R299" s="100"/>
      <c r="S299" s="99"/>
      <c r="T299" s="99"/>
      <c r="U299" s="99"/>
    </row>
    <row r="300" ht="12.75" customHeight="1">
      <c r="A300" s="99"/>
      <c r="B300" s="99"/>
      <c r="C300" s="99"/>
      <c r="D300" s="99"/>
      <c r="E300" s="50"/>
      <c r="F300" s="99"/>
      <c r="G300" s="99"/>
      <c r="H300" s="99"/>
      <c r="I300" s="99"/>
      <c r="J300" s="99"/>
      <c r="K300" s="99"/>
      <c r="L300" s="99"/>
      <c r="M300" s="100"/>
      <c r="N300" s="100"/>
      <c r="O300" s="99"/>
      <c r="P300" s="101"/>
      <c r="Q300" s="99"/>
      <c r="R300" s="100"/>
      <c r="S300" s="99"/>
      <c r="T300" s="99"/>
      <c r="U300" s="99"/>
    </row>
    <row r="301" ht="12.75" customHeight="1">
      <c r="A301" s="99"/>
      <c r="B301" s="99"/>
      <c r="C301" s="99"/>
      <c r="D301" s="99"/>
      <c r="E301" s="50"/>
      <c r="F301" s="99"/>
      <c r="G301" s="99"/>
      <c r="H301" s="99"/>
      <c r="I301" s="99"/>
      <c r="J301" s="99"/>
      <c r="K301" s="99"/>
      <c r="L301" s="99"/>
      <c r="M301" s="100"/>
      <c r="N301" s="100"/>
      <c r="O301" s="99"/>
      <c r="P301" s="101"/>
      <c r="Q301" s="99"/>
      <c r="R301" s="100"/>
      <c r="S301" s="99"/>
      <c r="T301" s="99"/>
      <c r="U301" s="99"/>
    </row>
    <row r="302" ht="12.75" customHeight="1">
      <c r="A302" s="99"/>
      <c r="B302" s="99"/>
      <c r="C302" s="99"/>
      <c r="D302" s="99"/>
      <c r="E302" s="50"/>
      <c r="F302" s="99"/>
      <c r="G302" s="99"/>
      <c r="H302" s="99"/>
      <c r="I302" s="99"/>
      <c r="J302" s="99"/>
      <c r="K302" s="99"/>
      <c r="L302" s="99"/>
      <c r="M302" s="100"/>
      <c r="N302" s="100"/>
      <c r="O302" s="99"/>
      <c r="P302" s="101"/>
      <c r="Q302" s="99"/>
      <c r="R302" s="100"/>
      <c r="S302" s="99"/>
      <c r="T302" s="99"/>
      <c r="U302" s="99"/>
    </row>
    <row r="303" ht="12.75" customHeight="1">
      <c r="A303" s="99"/>
      <c r="B303" s="99"/>
      <c r="C303" s="99"/>
      <c r="D303" s="99"/>
      <c r="E303" s="50"/>
      <c r="F303" s="99"/>
      <c r="G303" s="99"/>
      <c r="H303" s="99"/>
      <c r="I303" s="99"/>
      <c r="J303" s="99"/>
      <c r="K303" s="99"/>
      <c r="L303" s="99"/>
      <c r="M303" s="100"/>
      <c r="N303" s="100"/>
      <c r="O303" s="99"/>
      <c r="P303" s="101"/>
      <c r="Q303" s="99"/>
      <c r="R303" s="100"/>
      <c r="S303" s="99"/>
      <c r="T303" s="99"/>
      <c r="U303" s="99"/>
    </row>
    <row r="304" ht="12.75" customHeight="1">
      <c r="A304" s="99"/>
      <c r="B304" s="99"/>
      <c r="C304" s="99"/>
      <c r="D304" s="99"/>
      <c r="E304" s="50"/>
      <c r="F304" s="99"/>
      <c r="G304" s="99"/>
      <c r="H304" s="99"/>
      <c r="I304" s="99"/>
      <c r="J304" s="99"/>
      <c r="K304" s="99"/>
      <c r="L304" s="99"/>
      <c r="M304" s="100"/>
      <c r="N304" s="100"/>
      <c r="O304" s="99"/>
      <c r="P304" s="101"/>
      <c r="Q304" s="99"/>
      <c r="R304" s="100"/>
      <c r="S304" s="99"/>
      <c r="T304" s="99"/>
      <c r="U304" s="99"/>
    </row>
    <row r="305" ht="12.75" customHeight="1">
      <c r="A305" s="99"/>
      <c r="B305" s="99"/>
      <c r="C305" s="99"/>
      <c r="D305" s="99"/>
      <c r="E305" s="50"/>
      <c r="F305" s="99"/>
      <c r="G305" s="99"/>
      <c r="H305" s="99"/>
      <c r="I305" s="99"/>
      <c r="J305" s="99"/>
      <c r="K305" s="99"/>
      <c r="L305" s="99"/>
      <c r="M305" s="100"/>
      <c r="N305" s="100"/>
      <c r="O305" s="99"/>
      <c r="P305" s="101"/>
      <c r="Q305" s="99"/>
      <c r="R305" s="100"/>
      <c r="S305" s="99"/>
      <c r="T305" s="99"/>
      <c r="U305" s="99"/>
    </row>
    <row r="306" ht="12.75" customHeight="1">
      <c r="A306" s="99"/>
      <c r="B306" s="99"/>
      <c r="C306" s="99"/>
      <c r="D306" s="99"/>
      <c r="E306" s="50"/>
      <c r="F306" s="99"/>
      <c r="G306" s="99"/>
      <c r="H306" s="99"/>
      <c r="I306" s="99"/>
      <c r="J306" s="99"/>
      <c r="K306" s="99"/>
      <c r="L306" s="99"/>
      <c r="M306" s="100"/>
      <c r="N306" s="100"/>
      <c r="O306" s="99"/>
      <c r="P306" s="101"/>
      <c r="Q306" s="99"/>
      <c r="R306" s="100"/>
      <c r="S306" s="99"/>
      <c r="T306" s="99"/>
      <c r="U306" s="99"/>
    </row>
    <row r="307" ht="12.75" customHeight="1">
      <c r="A307" s="99"/>
      <c r="B307" s="99"/>
      <c r="C307" s="99"/>
      <c r="D307" s="99"/>
      <c r="E307" s="50"/>
      <c r="F307" s="99"/>
      <c r="G307" s="99"/>
      <c r="H307" s="99"/>
      <c r="I307" s="99"/>
      <c r="J307" s="99"/>
      <c r="K307" s="99"/>
      <c r="L307" s="99"/>
      <c r="M307" s="100"/>
      <c r="N307" s="100"/>
      <c r="O307" s="99"/>
      <c r="P307" s="101"/>
      <c r="Q307" s="99"/>
      <c r="R307" s="100"/>
      <c r="S307" s="99"/>
      <c r="T307" s="99"/>
      <c r="U307" s="99"/>
    </row>
    <row r="308" ht="12.75" customHeight="1">
      <c r="A308" s="99"/>
      <c r="B308" s="99"/>
      <c r="C308" s="99"/>
      <c r="D308" s="99"/>
      <c r="E308" s="50"/>
      <c r="F308" s="99"/>
      <c r="G308" s="99"/>
      <c r="H308" s="99"/>
      <c r="I308" s="99"/>
      <c r="J308" s="99"/>
      <c r="K308" s="99"/>
      <c r="L308" s="99"/>
      <c r="M308" s="100"/>
      <c r="N308" s="100"/>
      <c r="O308" s="99"/>
      <c r="P308" s="101"/>
      <c r="Q308" s="99"/>
      <c r="R308" s="100"/>
      <c r="S308" s="99"/>
      <c r="T308" s="99"/>
      <c r="U308" s="99"/>
    </row>
    <row r="309" ht="12.75" customHeight="1">
      <c r="A309" s="99"/>
      <c r="B309" s="99"/>
      <c r="C309" s="99"/>
      <c r="D309" s="99"/>
      <c r="E309" s="50"/>
      <c r="F309" s="99"/>
      <c r="G309" s="99"/>
      <c r="H309" s="99"/>
      <c r="I309" s="99"/>
      <c r="J309" s="99"/>
      <c r="K309" s="99"/>
      <c r="L309" s="99"/>
      <c r="M309" s="100"/>
      <c r="N309" s="100"/>
      <c r="O309" s="99"/>
      <c r="P309" s="101"/>
      <c r="Q309" s="99"/>
      <c r="R309" s="100"/>
      <c r="S309" s="99"/>
      <c r="T309" s="99"/>
      <c r="U309" s="99"/>
    </row>
    <row r="310" ht="12.75" customHeight="1">
      <c r="A310" s="99"/>
      <c r="B310" s="99"/>
      <c r="C310" s="99"/>
      <c r="D310" s="99"/>
      <c r="E310" s="50"/>
      <c r="F310" s="99"/>
      <c r="G310" s="99"/>
      <c r="H310" s="99"/>
      <c r="I310" s="99"/>
      <c r="J310" s="99"/>
      <c r="K310" s="99"/>
      <c r="L310" s="99"/>
      <c r="M310" s="100"/>
      <c r="N310" s="100"/>
      <c r="O310" s="99"/>
      <c r="P310" s="101"/>
      <c r="Q310" s="99"/>
      <c r="R310" s="100"/>
      <c r="S310" s="99"/>
      <c r="T310" s="99"/>
      <c r="U310" s="99"/>
    </row>
    <row r="311" ht="12.75" customHeight="1">
      <c r="A311" s="99"/>
      <c r="B311" s="99"/>
      <c r="C311" s="99"/>
      <c r="D311" s="99"/>
      <c r="E311" s="50"/>
      <c r="F311" s="99"/>
      <c r="G311" s="99"/>
      <c r="H311" s="99"/>
      <c r="I311" s="99"/>
      <c r="J311" s="99"/>
      <c r="K311" s="99"/>
      <c r="L311" s="99"/>
      <c r="M311" s="100"/>
      <c r="N311" s="100"/>
      <c r="O311" s="99"/>
      <c r="P311" s="101"/>
      <c r="Q311" s="99"/>
      <c r="R311" s="100"/>
      <c r="S311" s="99"/>
      <c r="T311" s="99"/>
      <c r="U311" s="99"/>
    </row>
    <row r="312" ht="12.75" customHeight="1">
      <c r="A312" s="99"/>
      <c r="B312" s="99"/>
      <c r="C312" s="99"/>
      <c r="D312" s="99"/>
      <c r="E312" s="50"/>
      <c r="F312" s="99"/>
      <c r="G312" s="99"/>
      <c r="H312" s="99"/>
      <c r="I312" s="99"/>
      <c r="J312" s="99"/>
      <c r="K312" s="99"/>
      <c r="L312" s="99"/>
      <c r="M312" s="100"/>
      <c r="N312" s="100"/>
      <c r="O312" s="99"/>
      <c r="P312" s="101"/>
      <c r="Q312" s="99"/>
      <c r="R312" s="100"/>
      <c r="S312" s="99"/>
      <c r="T312" s="99"/>
      <c r="U312" s="99"/>
    </row>
    <row r="313" ht="12.75" customHeight="1">
      <c r="A313" s="99"/>
      <c r="B313" s="99"/>
      <c r="C313" s="99"/>
      <c r="D313" s="99"/>
      <c r="E313" s="50"/>
      <c r="F313" s="99"/>
      <c r="G313" s="99"/>
      <c r="H313" s="99"/>
      <c r="I313" s="99"/>
      <c r="J313" s="99"/>
      <c r="K313" s="99"/>
      <c r="L313" s="99"/>
      <c r="M313" s="100"/>
      <c r="N313" s="100"/>
      <c r="O313" s="99"/>
      <c r="P313" s="101"/>
      <c r="Q313" s="99"/>
      <c r="R313" s="100"/>
      <c r="S313" s="99"/>
      <c r="T313" s="99"/>
      <c r="U313" s="99"/>
    </row>
    <row r="314" ht="12.75" customHeight="1">
      <c r="A314" s="99"/>
      <c r="B314" s="99"/>
      <c r="C314" s="99"/>
      <c r="D314" s="99"/>
      <c r="E314" s="50"/>
      <c r="F314" s="99"/>
      <c r="G314" s="99"/>
      <c r="H314" s="99"/>
      <c r="I314" s="99"/>
      <c r="J314" s="99"/>
      <c r="K314" s="99"/>
      <c r="L314" s="99"/>
      <c r="M314" s="100"/>
      <c r="N314" s="100"/>
      <c r="O314" s="99"/>
      <c r="P314" s="101"/>
      <c r="Q314" s="99"/>
      <c r="R314" s="100"/>
      <c r="S314" s="99"/>
      <c r="T314" s="99"/>
      <c r="U314" s="99"/>
    </row>
    <row r="315" ht="12.75" customHeight="1">
      <c r="A315" s="99"/>
      <c r="B315" s="99"/>
      <c r="C315" s="99"/>
      <c r="D315" s="99"/>
      <c r="E315" s="50"/>
      <c r="F315" s="99"/>
      <c r="G315" s="99"/>
      <c r="H315" s="99"/>
      <c r="I315" s="99"/>
      <c r="J315" s="99"/>
      <c r="K315" s="99"/>
      <c r="L315" s="99"/>
      <c r="M315" s="100"/>
      <c r="N315" s="100"/>
      <c r="O315" s="99"/>
      <c r="P315" s="101"/>
      <c r="Q315" s="99"/>
      <c r="R315" s="100"/>
      <c r="S315" s="99"/>
      <c r="T315" s="99"/>
      <c r="U315" s="99"/>
    </row>
    <row r="316" ht="12.75" customHeight="1">
      <c r="A316" s="99"/>
      <c r="B316" s="99"/>
      <c r="C316" s="99"/>
      <c r="D316" s="99"/>
      <c r="E316" s="50"/>
      <c r="F316" s="99"/>
      <c r="G316" s="99"/>
      <c r="H316" s="99"/>
      <c r="I316" s="99"/>
      <c r="J316" s="99"/>
      <c r="K316" s="99"/>
      <c r="L316" s="99"/>
      <c r="M316" s="100"/>
      <c r="N316" s="100"/>
      <c r="O316" s="99"/>
      <c r="P316" s="101"/>
      <c r="Q316" s="99"/>
      <c r="R316" s="100"/>
      <c r="S316" s="99"/>
      <c r="T316" s="99"/>
      <c r="U316" s="99"/>
    </row>
    <row r="317" ht="12.75" customHeight="1">
      <c r="A317" s="99"/>
      <c r="B317" s="99"/>
      <c r="C317" s="99"/>
      <c r="D317" s="99"/>
      <c r="E317" s="50"/>
      <c r="F317" s="99"/>
      <c r="G317" s="99"/>
      <c r="H317" s="99"/>
      <c r="I317" s="99"/>
      <c r="J317" s="99"/>
      <c r="K317" s="99"/>
      <c r="L317" s="99"/>
      <c r="M317" s="100"/>
      <c r="N317" s="100"/>
      <c r="O317" s="99"/>
      <c r="P317" s="101"/>
      <c r="Q317" s="99"/>
      <c r="R317" s="100"/>
      <c r="S317" s="99"/>
      <c r="T317" s="99"/>
      <c r="U317" s="99"/>
    </row>
    <row r="318" ht="12.75" customHeight="1">
      <c r="A318" s="99"/>
      <c r="B318" s="99"/>
      <c r="C318" s="99"/>
      <c r="D318" s="99"/>
      <c r="E318" s="50"/>
      <c r="F318" s="99"/>
      <c r="G318" s="99"/>
      <c r="H318" s="99"/>
      <c r="I318" s="99"/>
      <c r="J318" s="99"/>
      <c r="K318" s="99"/>
      <c r="L318" s="99"/>
      <c r="M318" s="100"/>
      <c r="N318" s="100"/>
      <c r="O318" s="99"/>
      <c r="P318" s="101"/>
      <c r="Q318" s="99"/>
      <c r="R318" s="100"/>
      <c r="S318" s="99"/>
      <c r="T318" s="99"/>
      <c r="U318" s="99"/>
    </row>
    <row r="319" ht="12.75" customHeight="1">
      <c r="A319" s="99"/>
      <c r="B319" s="99"/>
      <c r="C319" s="99"/>
      <c r="D319" s="99"/>
      <c r="E319" s="50"/>
      <c r="F319" s="99"/>
      <c r="G319" s="99"/>
      <c r="H319" s="99"/>
      <c r="I319" s="99"/>
      <c r="J319" s="99"/>
      <c r="K319" s="99"/>
      <c r="L319" s="99"/>
      <c r="M319" s="100"/>
      <c r="N319" s="100"/>
      <c r="O319" s="99"/>
      <c r="P319" s="101"/>
      <c r="Q319" s="99"/>
      <c r="R319" s="100"/>
      <c r="S319" s="99"/>
      <c r="T319" s="99"/>
      <c r="U319" s="99"/>
    </row>
    <row r="320" ht="12.75" customHeight="1">
      <c r="A320" s="99"/>
      <c r="B320" s="99"/>
      <c r="C320" s="99"/>
      <c r="D320" s="99"/>
      <c r="E320" s="50"/>
      <c r="F320" s="99"/>
      <c r="G320" s="99"/>
      <c r="H320" s="99"/>
      <c r="I320" s="99"/>
      <c r="J320" s="99"/>
      <c r="K320" s="99"/>
      <c r="L320" s="99"/>
      <c r="M320" s="100"/>
      <c r="N320" s="100"/>
      <c r="O320" s="99"/>
      <c r="P320" s="101"/>
      <c r="Q320" s="99"/>
      <c r="R320" s="100"/>
      <c r="S320" s="99"/>
      <c r="T320" s="99"/>
      <c r="U320" s="99"/>
    </row>
    <row r="321" ht="12.75" customHeight="1">
      <c r="A321" s="99"/>
      <c r="B321" s="99"/>
      <c r="C321" s="99"/>
      <c r="D321" s="99"/>
      <c r="E321" s="50"/>
      <c r="F321" s="99"/>
      <c r="G321" s="99"/>
      <c r="H321" s="99"/>
      <c r="I321" s="99"/>
      <c r="J321" s="99"/>
      <c r="K321" s="99"/>
      <c r="L321" s="99"/>
      <c r="M321" s="100"/>
      <c r="N321" s="100"/>
      <c r="O321" s="99"/>
      <c r="P321" s="101"/>
      <c r="Q321" s="99"/>
      <c r="R321" s="100"/>
      <c r="S321" s="99"/>
      <c r="T321" s="99"/>
      <c r="U321" s="99"/>
    </row>
    <row r="322" ht="12.75" customHeight="1">
      <c r="A322" s="99"/>
      <c r="B322" s="99"/>
      <c r="C322" s="99"/>
      <c r="D322" s="99"/>
      <c r="E322" s="50"/>
      <c r="F322" s="99"/>
      <c r="G322" s="99"/>
      <c r="H322" s="99"/>
      <c r="I322" s="99"/>
      <c r="J322" s="99"/>
      <c r="K322" s="99"/>
      <c r="L322" s="99"/>
      <c r="M322" s="100"/>
      <c r="N322" s="100"/>
      <c r="O322" s="99"/>
      <c r="P322" s="101"/>
      <c r="Q322" s="99"/>
      <c r="R322" s="100"/>
      <c r="S322" s="99"/>
      <c r="T322" s="99"/>
      <c r="U322" s="99"/>
    </row>
    <row r="323" ht="12.75" customHeight="1">
      <c r="A323" s="99"/>
      <c r="B323" s="99"/>
      <c r="C323" s="99"/>
      <c r="D323" s="99"/>
      <c r="E323" s="50"/>
      <c r="F323" s="99"/>
      <c r="G323" s="99"/>
      <c r="H323" s="99"/>
      <c r="I323" s="99"/>
      <c r="J323" s="99"/>
      <c r="K323" s="99"/>
      <c r="L323" s="99"/>
      <c r="M323" s="100"/>
      <c r="N323" s="100"/>
      <c r="O323" s="99"/>
      <c r="P323" s="101"/>
      <c r="Q323" s="99"/>
      <c r="R323" s="100"/>
      <c r="S323" s="99"/>
      <c r="T323" s="99"/>
      <c r="U323" s="99"/>
    </row>
    <row r="324" ht="12.75" customHeight="1">
      <c r="A324" s="99"/>
      <c r="B324" s="99"/>
      <c r="C324" s="99"/>
      <c r="D324" s="99"/>
      <c r="E324" s="50"/>
      <c r="F324" s="99"/>
      <c r="G324" s="99"/>
      <c r="H324" s="99"/>
      <c r="I324" s="99"/>
      <c r="J324" s="99"/>
      <c r="K324" s="99"/>
      <c r="L324" s="99"/>
      <c r="M324" s="100"/>
      <c r="N324" s="100"/>
      <c r="O324" s="99"/>
      <c r="P324" s="101"/>
      <c r="Q324" s="99"/>
      <c r="R324" s="100"/>
      <c r="S324" s="99"/>
      <c r="T324" s="99"/>
      <c r="U324" s="99"/>
    </row>
    <row r="325" ht="12.75" customHeight="1">
      <c r="A325" s="99"/>
      <c r="B325" s="99"/>
      <c r="C325" s="99"/>
      <c r="D325" s="99"/>
      <c r="E325" s="50"/>
      <c r="F325" s="99"/>
      <c r="G325" s="99"/>
      <c r="H325" s="99"/>
      <c r="I325" s="99"/>
      <c r="J325" s="99"/>
      <c r="K325" s="99"/>
      <c r="L325" s="99"/>
      <c r="M325" s="100"/>
      <c r="N325" s="100"/>
      <c r="O325" s="99"/>
      <c r="P325" s="101"/>
      <c r="Q325" s="99"/>
      <c r="R325" s="100"/>
      <c r="S325" s="99"/>
      <c r="T325" s="99"/>
      <c r="U325" s="99"/>
    </row>
    <row r="326" ht="12.75" customHeight="1">
      <c r="A326" s="99"/>
      <c r="B326" s="99"/>
      <c r="C326" s="99"/>
      <c r="D326" s="99"/>
      <c r="E326" s="50"/>
      <c r="F326" s="99"/>
      <c r="G326" s="99"/>
      <c r="H326" s="99"/>
      <c r="I326" s="99"/>
      <c r="J326" s="99"/>
      <c r="K326" s="99"/>
      <c r="L326" s="99"/>
      <c r="M326" s="100"/>
      <c r="N326" s="100"/>
      <c r="O326" s="99"/>
      <c r="P326" s="101"/>
      <c r="Q326" s="99"/>
      <c r="R326" s="100"/>
      <c r="S326" s="99"/>
      <c r="T326" s="99"/>
      <c r="U326" s="99"/>
    </row>
    <row r="327" ht="12.75" customHeight="1">
      <c r="A327" s="99"/>
      <c r="B327" s="99"/>
      <c r="C327" s="99"/>
      <c r="D327" s="99"/>
      <c r="E327" s="50"/>
      <c r="F327" s="99"/>
      <c r="G327" s="99"/>
      <c r="H327" s="99"/>
      <c r="I327" s="99"/>
      <c r="J327" s="99"/>
      <c r="K327" s="99"/>
      <c r="L327" s="99"/>
      <c r="M327" s="100"/>
      <c r="N327" s="100"/>
      <c r="O327" s="99"/>
      <c r="P327" s="101"/>
      <c r="Q327" s="99"/>
      <c r="R327" s="100"/>
      <c r="S327" s="99"/>
      <c r="T327" s="99"/>
      <c r="U327" s="99"/>
    </row>
    <row r="328" ht="12.75" customHeight="1">
      <c r="A328" s="99"/>
      <c r="B328" s="99"/>
      <c r="C328" s="99"/>
      <c r="D328" s="99"/>
      <c r="E328" s="50"/>
      <c r="F328" s="99"/>
      <c r="G328" s="99"/>
      <c r="H328" s="99"/>
      <c r="I328" s="99"/>
      <c r="J328" s="99"/>
      <c r="K328" s="99"/>
      <c r="L328" s="99"/>
      <c r="M328" s="100"/>
      <c r="N328" s="100"/>
      <c r="O328" s="99"/>
      <c r="P328" s="101"/>
      <c r="Q328" s="99"/>
      <c r="R328" s="100"/>
      <c r="S328" s="99"/>
      <c r="T328" s="99"/>
      <c r="U328" s="99"/>
    </row>
    <row r="329" ht="12.75" customHeight="1">
      <c r="A329" s="99"/>
      <c r="B329" s="99"/>
      <c r="C329" s="99"/>
      <c r="D329" s="99"/>
      <c r="E329" s="50"/>
      <c r="F329" s="99"/>
      <c r="G329" s="99"/>
      <c r="H329" s="99"/>
      <c r="I329" s="99"/>
      <c r="J329" s="99"/>
      <c r="K329" s="99"/>
      <c r="L329" s="99"/>
      <c r="M329" s="100"/>
      <c r="N329" s="100"/>
      <c r="O329" s="99"/>
      <c r="P329" s="101"/>
      <c r="Q329" s="99"/>
      <c r="R329" s="100"/>
      <c r="S329" s="99"/>
      <c r="T329" s="99"/>
      <c r="U329" s="99"/>
    </row>
    <row r="330" ht="12.75" customHeight="1">
      <c r="A330" s="99"/>
      <c r="B330" s="99"/>
      <c r="C330" s="99"/>
      <c r="D330" s="99"/>
      <c r="E330" s="50"/>
      <c r="F330" s="99"/>
      <c r="G330" s="99"/>
      <c r="H330" s="99"/>
      <c r="I330" s="99"/>
      <c r="J330" s="99"/>
      <c r="K330" s="99"/>
      <c r="L330" s="99"/>
      <c r="M330" s="100"/>
      <c r="N330" s="100"/>
      <c r="O330" s="99"/>
      <c r="P330" s="101"/>
      <c r="Q330" s="99"/>
      <c r="R330" s="100"/>
      <c r="S330" s="99"/>
      <c r="T330" s="99"/>
      <c r="U330" s="99"/>
    </row>
    <row r="331" ht="12.75" customHeight="1">
      <c r="A331" s="99"/>
      <c r="B331" s="99"/>
      <c r="C331" s="99"/>
      <c r="D331" s="99"/>
      <c r="E331" s="50"/>
      <c r="F331" s="99"/>
      <c r="G331" s="99"/>
      <c r="H331" s="99"/>
      <c r="I331" s="99"/>
      <c r="J331" s="99"/>
      <c r="K331" s="99"/>
      <c r="L331" s="99"/>
      <c r="M331" s="100"/>
      <c r="N331" s="100"/>
      <c r="O331" s="99"/>
      <c r="P331" s="101"/>
      <c r="Q331" s="99"/>
      <c r="R331" s="100"/>
      <c r="S331" s="99"/>
      <c r="T331" s="99"/>
      <c r="U331" s="99"/>
    </row>
    <row r="332" ht="12.75" customHeight="1">
      <c r="A332" s="99"/>
      <c r="B332" s="99"/>
      <c r="C332" s="99"/>
      <c r="D332" s="99"/>
      <c r="E332" s="50"/>
      <c r="F332" s="99"/>
      <c r="G332" s="99"/>
      <c r="H332" s="99"/>
      <c r="I332" s="99"/>
      <c r="J332" s="99"/>
      <c r="K332" s="99"/>
      <c r="L332" s="99"/>
      <c r="M332" s="100"/>
      <c r="N332" s="100"/>
      <c r="O332" s="99"/>
      <c r="P332" s="101"/>
      <c r="Q332" s="99"/>
      <c r="R332" s="100"/>
      <c r="S332" s="99"/>
      <c r="T332" s="99"/>
      <c r="U332" s="99"/>
    </row>
    <row r="333" ht="12.75" customHeight="1">
      <c r="A333" s="99"/>
      <c r="B333" s="99"/>
      <c r="C333" s="99"/>
      <c r="D333" s="99"/>
      <c r="E333" s="50"/>
      <c r="F333" s="99"/>
      <c r="G333" s="99"/>
      <c r="H333" s="99"/>
      <c r="I333" s="99"/>
      <c r="J333" s="99"/>
      <c r="K333" s="99"/>
      <c r="L333" s="99"/>
      <c r="M333" s="100"/>
      <c r="N333" s="100"/>
      <c r="O333" s="99"/>
      <c r="P333" s="101"/>
      <c r="Q333" s="99"/>
      <c r="R333" s="100"/>
      <c r="S333" s="99"/>
      <c r="T333" s="99"/>
      <c r="U333" s="99"/>
    </row>
    <row r="334" ht="12.75" customHeight="1">
      <c r="A334" s="99"/>
      <c r="B334" s="99"/>
      <c r="C334" s="99"/>
      <c r="D334" s="99"/>
      <c r="E334" s="50"/>
      <c r="F334" s="99"/>
      <c r="G334" s="99"/>
      <c r="H334" s="99"/>
      <c r="I334" s="99"/>
      <c r="J334" s="99"/>
      <c r="K334" s="99"/>
      <c r="L334" s="99"/>
      <c r="M334" s="100"/>
      <c r="N334" s="100"/>
      <c r="O334" s="99"/>
      <c r="P334" s="101"/>
      <c r="Q334" s="99"/>
      <c r="R334" s="100"/>
      <c r="S334" s="99"/>
      <c r="T334" s="99"/>
      <c r="U334" s="99"/>
    </row>
    <row r="335" ht="12.75" customHeight="1">
      <c r="A335" s="99"/>
      <c r="B335" s="99"/>
      <c r="C335" s="99"/>
      <c r="D335" s="99"/>
      <c r="E335" s="50"/>
      <c r="F335" s="99"/>
      <c r="G335" s="99"/>
      <c r="H335" s="99"/>
      <c r="I335" s="99"/>
      <c r="J335" s="99"/>
      <c r="K335" s="99"/>
      <c r="L335" s="99"/>
      <c r="M335" s="100"/>
      <c r="N335" s="100"/>
      <c r="O335" s="99"/>
      <c r="P335" s="101"/>
      <c r="Q335" s="99"/>
      <c r="R335" s="100"/>
      <c r="S335" s="99"/>
      <c r="T335" s="99"/>
      <c r="U335" s="99"/>
    </row>
    <row r="336" ht="12.75" customHeight="1">
      <c r="A336" s="99"/>
      <c r="B336" s="99"/>
      <c r="C336" s="99"/>
      <c r="D336" s="99"/>
      <c r="E336" s="50"/>
      <c r="F336" s="99"/>
      <c r="G336" s="99"/>
      <c r="H336" s="99"/>
      <c r="I336" s="99"/>
      <c r="J336" s="99"/>
      <c r="K336" s="99"/>
      <c r="L336" s="99"/>
      <c r="M336" s="100"/>
      <c r="N336" s="100"/>
      <c r="O336" s="99"/>
      <c r="P336" s="101"/>
      <c r="Q336" s="99"/>
      <c r="R336" s="100"/>
      <c r="S336" s="99"/>
      <c r="T336" s="99"/>
      <c r="U336" s="99"/>
    </row>
    <row r="337" ht="12.75" customHeight="1">
      <c r="A337" s="99"/>
      <c r="B337" s="99"/>
      <c r="C337" s="99"/>
      <c r="D337" s="99"/>
      <c r="E337" s="50"/>
      <c r="F337" s="99"/>
      <c r="G337" s="99"/>
      <c r="H337" s="99"/>
      <c r="I337" s="99"/>
      <c r="J337" s="99"/>
      <c r="K337" s="99"/>
      <c r="L337" s="99"/>
      <c r="M337" s="100"/>
      <c r="N337" s="100"/>
      <c r="O337" s="99"/>
      <c r="P337" s="101"/>
      <c r="Q337" s="99"/>
      <c r="R337" s="100"/>
      <c r="S337" s="99"/>
      <c r="T337" s="99"/>
      <c r="U337" s="99"/>
    </row>
    <row r="338" ht="12.75" customHeight="1">
      <c r="A338" s="99"/>
      <c r="B338" s="99"/>
      <c r="C338" s="99"/>
      <c r="D338" s="99"/>
      <c r="E338" s="50"/>
      <c r="F338" s="99"/>
      <c r="G338" s="99"/>
      <c r="H338" s="99"/>
      <c r="I338" s="99"/>
      <c r="J338" s="99"/>
      <c r="K338" s="99"/>
      <c r="L338" s="99"/>
      <c r="M338" s="100"/>
      <c r="N338" s="100"/>
      <c r="O338" s="99"/>
      <c r="P338" s="101"/>
      <c r="Q338" s="99"/>
      <c r="R338" s="100"/>
      <c r="S338" s="99"/>
      <c r="T338" s="99"/>
      <c r="U338" s="99"/>
    </row>
    <row r="339" ht="12.75" customHeight="1">
      <c r="A339" s="99"/>
      <c r="B339" s="99"/>
      <c r="C339" s="99"/>
      <c r="D339" s="99"/>
      <c r="E339" s="50"/>
      <c r="F339" s="99"/>
      <c r="G339" s="99"/>
      <c r="H339" s="99"/>
      <c r="I339" s="99"/>
      <c r="J339" s="99"/>
      <c r="K339" s="99"/>
      <c r="L339" s="99"/>
      <c r="M339" s="100"/>
      <c r="N339" s="100"/>
      <c r="O339" s="99"/>
      <c r="P339" s="101"/>
      <c r="Q339" s="99"/>
      <c r="R339" s="100"/>
      <c r="S339" s="99"/>
      <c r="T339" s="99"/>
      <c r="U339" s="99"/>
    </row>
    <row r="340" ht="12.75" customHeight="1">
      <c r="A340" s="99"/>
      <c r="B340" s="99"/>
      <c r="C340" s="99"/>
      <c r="D340" s="99"/>
      <c r="E340" s="50"/>
      <c r="F340" s="99"/>
      <c r="G340" s="99"/>
      <c r="H340" s="99"/>
      <c r="I340" s="99"/>
      <c r="J340" s="99"/>
      <c r="K340" s="99"/>
      <c r="L340" s="99"/>
      <c r="M340" s="100"/>
      <c r="N340" s="100"/>
      <c r="O340" s="99"/>
      <c r="P340" s="101"/>
      <c r="Q340" s="99"/>
      <c r="R340" s="100"/>
      <c r="S340" s="99"/>
      <c r="T340" s="99"/>
      <c r="U340" s="99"/>
    </row>
    <row r="341" ht="12.75" customHeight="1">
      <c r="A341" s="99"/>
      <c r="B341" s="99"/>
      <c r="C341" s="99"/>
      <c r="D341" s="99"/>
      <c r="E341" s="50"/>
      <c r="F341" s="99"/>
      <c r="G341" s="99"/>
      <c r="H341" s="99"/>
      <c r="I341" s="99"/>
      <c r="J341" s="99"/>
      <c r="K341" s="99"/>
      <c r="L341" s="99"/>
      <c r="M341" s="100"/>
      <c r="N341" s="100"/>
      <c r="O341" s="99"/>
      <c r="P341" s="101"/>
      <c r="Q341" s="99"/>
      <c r="R341" s="100"/>
      <c r="S341" s="99"/>
      <c r="T341" s="99"/>
      <c r="U341" s="99"/>
    </row>
    <row r="342" ht="12.75" customHeight="1">
      <c r="A342" s="99"/>
      <c r="B342" s="99"/>
      <c r="C342" s="99"/>
      <c r="D342" s="99"/>
      <c r="E342" s="50"/>
      <c r="F342" s="99"/>
      <c r="G342" s="99"/>
      <c r="H342" s="99"/>
      <c r="I342" s="99"/>
      <c r="J342" s="99"/>
      <c r="K342" s="99"/>
      <c r="L342" s="99"/>
      <c r="M342" s="100"/>
      <c r="N342" s="100"/>
      <c r="O342" s="99"/>
      <c r="P342" s="101"/>
      <c r="Q342" s="99"/>
      <c r="R342" s="100"/>
      <c r="S342" s="99"/>
      <c r="T342" s="99"/>
      <c r="U342" s="99"/>
    </row>
    <row r="343" ht="12.75" customHeight="1">
      <c r="A343" s="99"/>
      <c r="B343" s="99"/>
      <c r="C343" s="99"/>
      <c r="D343" s="99"/>
      <c r="E343" s="50"/>
      <c r="F343" s="99"/>
      <c r="G343" s="99"/>
      <c r="H343" s="99"/>
      <c r="I343" s="99"/>
      <c r="J343" s="99"/>
      <c r="K343" s="99"/>
      <c r="L343" s="99"/>
      <c r="M343" s="100"/>
      <c r="N343" s="100"/>
      <c r="O343" s="99"/>
      <c r="P343" s="101"/>
      <c r="Q343" s="99"/>
      <c r="R343" s="100"/>
      <c r="S343" s="99"/>
      <c r="T343" s="99"/>
      <c r="U343" s="99"/>
    </row>
    <row r="344" ht="12.75" customHeight="1">
      <c r="A344" s="99"/>
      <c r="B344" s="99"/>
      <c r="C344" s="99"/>
      <c r="D344" s="99"/>
      <c r="E344" s="50"/>
      <c r="F344" s="99"/>
      <c r="G344" s="99"/>
      <c r="H344" s="99"/>
      <c r="I344" s="99"/>
      <c r="J344" s="99"/>
      <c r="K344" s="99"/>
      <c r="L344" s="99"/>
      <c r="M344" s="100"/>
      <c r="N344" s="100"/>
      <c r="O344" s="99"/>
      <c r="P344" s="101"/>
      <c r="Q344" s="99"/>
      <c r="R344" s="100"/>
      <c r="S344" s="99"/>
      <c r="T344" s="99"/>
      <c r="U344" s="99"/>
    </row>
    <row r="345" ht="12.75" customHeight="1">
      <c r="A345" s="99"/>
      <c r="B345" s="99"/>
      <c r="C345" s="99"/>
      <c r="D345" s="99"/>
      <c r="E345" s="50"/>
      <c r="F345" s="99"/>
      <c r="G345" s="99"/>
      <c r="H345" s="99"/>
      <c r="I345" s="99"/>
      <c r="J345" s="99"/>
      <c r="K345" s="99"/>
      <c r="L345" s="99"/>
      <c r="M345" s="100"/>
      <c r="N345" s="100"/>
      <c r="O345" s="99"/>
      <c r="P345" s="101"/>
      <c r="Q345" s="99"/>
      <c r="R345" s="100"/>
      <c r="S345" s="99"/>
      <c r="T345" s="99"/>
      <c r="U345" s="99"/>
    </row>
    <row r="346" ht="12.75" customHeight="1">
      <c r="A346" s="99"/>
      <c r="B346" s="99"/>
      <c r="C346" s="99"/>
      <c r="D346" s="99"/>
      <c r="E346" s="50"/>
      <c r="F346" s="99"/>
      <c r="G346" s="99"/>
      <c r="H346" s="99"/>
      <c r="I346" s="99"/>
      <c r="J346" s="99"/>
      <c r="K346" s="99"/>
      <c r="L346" s="99"/>
      <c r="M346" s="100"/>
      <c r="N346" s="100"/>
      <c r="O346" s="99"/>
      <c r="P346" s="101"/>
      <c r="Q346" s="99"/>
      <c r="R346" s="100"/>
      <c r="S346" s="99"/>
      <c r="T346" s="99"/>
      <c r="U346" s="99"/>
    </row>
    <row r="347" ht="12.75" customHeight="1">
      <c r="A347" s="99"/>
      <c r="B347" s="99"/>
      <c r="C347" s="99"/>
      <c r="D347" s="99"/>
      <c r="E347" s="50"/>
      <c r="F347" s="99"/>
      <c r="G347" s="99"/>
      <c r="H347" s="99"/>
      <c r="I347" s="99"/>
      <c r="J347" s="99"/>
      <c r="K347" s="99"/>
      <c r="L347" s="99"/>
      <c r="M347" s="100"/>
      <c r="N347" s="100"/>
      <c r="O347" s="99"/>
      <c r="P347" s="101"/>
      <c r="Q347" s="99"/>
      <c r="R347" s="100"/>
      <c r="S347" s="99"/>
      <c r="T347" s="99"/>
      <c r="U347" s="99"/>
    </row>
    <row r="348" ht="12.75" customHeight="1">
      <c r="A348" s="99"/>
      <c r="B348" s="99"/>
      <c r="C348" s="99"/>
      <c r="D348" s="99"/>
      <c r="E348" s="50"/>
      <c r="F348" s="99"/>
      <c r="G348" s="99"/>
      <c r="H348" s="99"/>
      <c r="I348" s="99"/>
      <c r="J348" s="99"/>
      <c r="K348" s="99"/>
      <c r="L348" s="99"/>
      <c r="M348" s="100"/>
      <c r="N348" s="100"/>
      <c r="O348" s="99"/>
      <c r="P348" s="101"/>
      <c r="Q348" s="99"/>
      <c r="R348" s="100"/>
      <c r="S348" s="99"/>
      <c r="T348" s="99"/>
      <c r="U348" s="99"/>
    </row>
    <row r="349" ht="12.75" customHeight="1">
      <c r="A349" s="99"/>
      <c r="B349" s="99"/>
      <c r="C349" s="99"/>
      <c r="D349" s="99"/>
      <c r="E349" s="50"/>
      <c r="F349" s="99"/>
      <c r="G349" s="99"/>
      <c r="H349" s="99"/>
      <c r="I349" s="99"/>
      <c r="J349" s="99"/>
      <c r="K349" s="99"/>
      <c r="L349" s="99"/>
      <c r="M349" s="100"/>
      <c r="N349" s="100"/>
      <c r="O349" s="99"/>
      <c r="P349" s="101"/>
      <c r="Q349" s="99"/>
      <c r="R349" s="100"/>
      <c r="S349" s="99"/>
      <c r="T349" s="99"/>
      <c r="U349" s="99"/>
    </row>
    <row r="350" ht="12.75" customHeight="1">
      <c r="A350" s="99"/>
      <c r="B350" s="99"/>
      <c r="C350" s="99"/>
      <c r="D350" s="99"/>
      <c r="E350" s="50"/>
      <c r="F350" s="99"/>
      <c r="G350" s="99"/>
      <c r="H350" s="99"/>
      <c r="I350" s="99"/>
      <c r="J350" s="99"/>
      <c r="K350" s="99"/>
      <c r="L350" s="99"/>
      <c r="M350" s="100"/>
      <c r="N350" s="100"/>
      <c r="O350" s="99"/>
      <c r="P350" s="101"/>
      <c r="Q350" s="99"/>
      <c r="R350" s="100"/>
      <c r="S350" s="99"/>
      <c r="T350" s="99"/>
      <c r="U350" s="99"/>
    </row>
    <row r="351" ht="12.75" customHeight="1">
      <c r="A351" s="99"/>
      <c r="B351" s="99"/>
      <c r="C351" s="99"/>
      <c r="D351" s="99"/>
      <c r="E351" s="50"/>
      <c r="F351" s="99"/>
      <c r="G351" s="99"/>
      <c r="H351" s="99"/>
      <c r="I351" s="99"/>
      <c r="J351" s="99"/>
      <c r="K351" s="99"/>
      <c r="L351" s="99"/>
      <c r="M351" s="100"/>
      <c r="N351" s="100"/>
      <c r="O351" s="99"/>
      <c r="P351" s="101"/>
      <c r="Q351" s="99"/>
      <c r="R351" s="100"/>
      <c r="S351" s="99"/>
      <c r="T351" s="99"/>
      <c r="U351" s="99"/>
    </row>
    <row r="352" ht="12.75" customHeight="1">
      <c r="A352" s="99"/>
      <c r="B352" s="99"/>
      <c r="C352" s="99"/>
      <c r="D352" s="99"/>
      <c r="E352" s="50"/>
      <c r="F352" s="99"/>
      <c r="G352" s="99"/>
      <c r="H352" s="99"/>
      <c r="I352" s="99"/>
      <c r="J352" s="99"/>
      <c r="K352" s="99"/>
      <c r="L352" s="99"/>
      <c r="M352" s="100"/>
      <c r="N352" s="100"/>
      <c r="O352" s="99"/>
      <c r="P352" s="101"/>
      <c r="Q352" s="99"/>
      <c r="R352" s="100"/>
      <c r="S352" s="99"/>
      <c r="T352" s="99"/>
      <c r="U352" s="99"/>
    </row>
    <row r="353" ht="12.75" customHeight="1">
      <c r="A353" s="99"/>
      <c r="B353" s="99"/>
      <c r="C353" s="99"/>
      <c r="D353" s="99"/>
      <c r="E353" s="50"/>
      <c r="F353" s="99"/>
      <c r="G353" s="99"/>
      <c r="H353" s="99"/>
      <c r="I353" s="99"/>
      <c r="J353" s="99"/>
      <c r="K353" s="99"/>
      <c r="L353" s="99"/>
      <c r="M353" s="100"/>
      <c r="N353" s="100"/>
      <c r="O353" s="99"/>
      <c r="P353" s="101"/>
      <c r="Q353" s="99"/>
      <c r="R353" s="100"/>
      <c r="S353" s="99"/>
      <c r="T353" s="99"/>
      <c r="U353" s="99"/>
    </row>
    <row r="354" ht="12.75" customHeight="1">
      <c r="A354" s="99"/>
      <c r="B354" s="99"/>
      <c r="C354" s="99"/>
      <c r="D354" s="99"/>
      <c r="E354" s="50"/>
      <c r="F354" s="99"/>
      <c r="G354" s="99"/>
      <c r="H354" s="99"/>
      <c r="I354" s="99"/>
      <c r="J354" s="99"/>
      <c r="K354" s="99"/>
      <c r="L354" s="99"/>
      <c r="M354" s="100"/>
      <c r="N354" s="100"/>
      <c r="O354" s="99"/>
      <c r="P354" s="101"/>
      <c r="Q354" s="99"/>
      <c r="R354" s="100"/>
      <c r="S354" s="99"/>
      <c r="T354" s="99"/>
      <c r="U354" s="99"/>
    </row>
    <row r="355" ht="12.75" customHeight="1">
      <c r="A355" s="99"/>
      <c r="B355" s="99"/>
      <c r="C355" s="99"/>
      <c r="D355" s="99"/>
      <c r="E355" s="50"/>
      <c r="F355" s="99"/>
      <c r="G355" s="99"/>
      <c r="H355" s="99"/>
      <c r="I355" s="99"/>
      <c r="J355" s="99"/>
      <c r="K355" s="99"/>
      <c r="L355" s="99"/>
      <c r="M355" s="100"/>
      <c r="N355" s="100"/>
      <c r="O355" s="99"/>
      <c r="P355" s="101"/>
      <c r="Q355" s="99"/>
      <c r="R355" s="100"/>
      <c r="S355" s="99"/>
      <c r="T355" s="99"/>
      <c r="U355" s="99"/>
    </row>
    <row r="356" ht="12.75" customHeight="1">
      <c r="A356" s="99"/>
      <c r="B356" s="99"/>
      <c r="C356" s="99"/>
      <c r="D356" s="99"/>
      <c r="E356" s="50"/>
      <c r="F356" s="99"/>
      <c r="G356" s="99"/>
      <c r="H356" s="99"/>
      <c r="I356" s="99"/>
      <c r="J356" s="99"/>
      <c r="K356" s="99"/>
      <c r="L356" s="99"/>
      <c r="M356" s="100"/>
      <c r="N356" s="100"/>
      <c r="O356" s="99"/>
      <c r="P356" s="101"/>
      <c r="Q356" s="99"/>
      <c r="R356" s="100"/>
      <c r="S356" s="99"/>
      <c r="T356" s="99"/>
      <c r="U356" s="99"/>
    </row>
    <row r="357" ht="12.75" customHeight="1">
      <c r="A357" s="99"/>
      <c r="B357" s="99"/>
      <c r="C357" s="99"/>
      <c r="D357" s="99"/>
      <c r="E357" s="50"/>
      <c r="F357" s="99"/>
      <c r="G357" s="99"/>
      <c r="H357" s="99"/>
      <c r="I357" s="99"/>
      <c r="J357" s="99"/>
      <c r="K357" s="99"/>
      <c r="L357" s="99"/>
      <c r="M357" s="100"/>
      <c r="N357" s="100"/>
      <c r="O357" s="99"/>
      <c r="P357" s="101"/>
      <c r="Q357" s="99"/>
      <c r="R357" s="100"/>
      <c r="S357" s="99"/>
      <c r="T357" s="99"/>
      <c r="U357" s="99"/>
    </row>
    <row r="358" ht="12.75" customHeight="1">
      <c r="A358" s="99"/>
      <c r="B358" s="99"/>
      <c r="C358" s="99"/>
      <c r="D358" s="99"/>
      <c r="E358" s="50"/>
      <c r="F358" s="99"/>
      <c r="G358" s="99"/>
      <c r="H358" s="99"/>
      <c r="I358" s="99"/>
      <c r="J358" s="99"/>
      <c r="K358" s="99"/>
      <c r="L358" s="99"/>
      <c r="M358" s="100"/>
      <c r="N358" s="100"/>
      <c r="O358" s="99"/>
      <c r="P358" s="101"/>
      <c r="Q358" s="99"/>
      <c r="R358" s="100"/>
      <c r="S358" s="99"/>
      <c r="T358" s="99"/>
      <c r="U358" s="99"/>
    </row>
    <row r="359" ht="12.75" customHeight="1">
      <c r="A359" s="99"/>
      <c r="B359" s="99"/>
      <c r="C359" s="99"/>
      <c r="D359" s="99"/>
      <c r="E359" s="50"/>
      <c r="F359" s="99"/>
      <c r="G359" s="99"/>
      <c r="H359" s="99"/>
      <c r="I359" s="99"/>
      <c r="J359" s="99"/>
      <c r="K359" s="99"/>
      <c r="L359" s="99"/>
      <c r="M359" s="100"/>
      <c r="N359" s="100"/>
      <c r="O359" s="99"/>
      <c r="P359" s="101"/>
      <c r="Q359" s="99"/>
      <c r="R359" s="100"/>
      <c r="S359" s="99"/>
      <c r="T359" s="99"/>
      <c r="U359" s="99"/>
    </row>
    <row r="360" ht="12.75" customHeight="1">
      <c r="A360" s="99"/>
      <c r="B360" s="99"/>
      <c r="C360" s="99"/>
      <c r="D360" s="99"/>
      <c r="E360" s="50"/>
      <c r="F360" s="99"/>
      <c r="G360" s="99"/>
      <c r="H360" s="99"/>
      <c r="I360" s="99"/>
      <c r="J360" s="99"/>
      <c r="K360" s="99"/>
      <c r="L360" s="99"/>
      <c r="M360" s="100"/>
      <c r="N360" s="100"/>
      <c r="O360" s="99"/>
      <c r="P360" s="101"/>
      <c r="Q360" s="99"/>
      <c r="R360" s="100"/>
      <c r="S360" s="99"/>
      <c r="T360" s="99"/>
      <c r="U360" s="99"/>
    </row>
    <row r="361" ht="12.75" customHeight="1">
      <c r="A361" s="99"/>
      <c r="B361" s="99"/>
      <c r="C361" s="99"/>
      <c r="D361" s="99"/>
      <c r="E361" s="50"/>
      <c r="F361" s="99"/>
      <c r="G361" s="99"/>
      <c r="H361" s="99"/>
      <c r="I361" s="99"/>
      <c r="J361" s="99"/>
      <c r="K361" s="99"/>
      <c r="L361" s="99"/>
      <c r="M361" s="100"/>
      <c r="N361" s="100"/>
      <c r="O361" s="99"/>
      <c r="P361" s="101"/>
      <c r="Q361" s="99"/>
      <c r="R361" s="100"/>
      <c r="S361" s="99"/>
      <c r="T361" s="99"/>
      <c r="U361" s="99"/>
    </row>
    <row r="362" ht="12.75" customHeight="1">
      <c r="A362" s="99"/>
      <c r="B362" s="99"/>
      <c r="C362" s="99"/>
      <c r="D362" s="99"/>
      <c r="E362" s="50"/>
      <c r="F362" s="99"/>
      <c r="G362" s="99"/>
      <c r="H362" s="99"/>
      <c r="I362" s="99"/>
      <c r="J362" s="99"/>
      <c r="K362" s="99"/>
      <c r="L362" s="99"/>
      <c r="M362" s="100"/>
      <c r="N362" s="100"/>
      <c r="O362" s="99"/>
      <c r="P362" s="101"/>
      <c r="Q362" s="99"/>
      <c r="R362" s="100"/>
      <c r="S362" s="99"/>
      <c r="T362" s="99"/>
      <c r="U362" s="99"/>
    </row>
    <row r="363" ht="12.75" customHeight="1">
      <c r="A363" s="99"/>
      <c r="B363" s="99"/>
      <c r="C363" s="99"/>
      <c r="D363" s="99"/>
      <c r="E363" s="50"/>
      <c r="F363" s="99"/>
      <c r="G363" s="99"/>
      <c r="H363" s="99"/>
      <c r="I363" s="99"/>
      <c r="J363" s="99"/>
      <c r="K363" s="99"/>
      <c r="L363" s="99"/>
      <c r="M363" s="100"/>
      <c r="N363" s="100"/>
      <c r="O363" s="99"/>
      <c r="P363" s="101"/>
      <c r="Q363" s="99"/>
      <c r="R363" s="100"/>
      <c r="S363" s="99"/>
      <c r="T363" s="99"/>
      <c r="U363" s="99"/>
    </row>
    <row r="364" ht="12.75" customHeight="1">
      <c r="A364" s="99"/>
      <c r="B364" s="99"/>
      <c r="C364" s="99"/>
      <c r="D364" s="99"/>
      <c r="E364" s="50"/>
      <c r="F364" s="99"/>
      <c r="G364" s="99"/>
      <c r="H364" s="99"/>
      <c r="I364" s="99"/>
      <c r="J364" s="99"/>
      <c r="K364" s="99"/>
      <c r="L364" s="99"/>
      <c r="M364" s="100"/>
      <c r="N364" s="100"/>
      <c r="O364" s="99"/>
      <c r="P364" s="101"/>
      <c r="Q364" s="99"/>
      <c r="R364" s="100"/>
      <c r="S364" s="99"/>
      <c r="T364" s="99"/>
      <c r="U364" s="99"/>
    </row>
    <row r="365" ht="12.75" customHeight="1">
      <c r="A365" s="99"/>
      <c r="B365" s="99"/>
      <c r="C365" s="99"/>
      <c r="D365" s="99"/>
      <c r="E365" s="50"/>
      <c r="F365" s="99"/>
      <c r="G365" s="99"/>
      <c r="H365" s="99"/>
      <c r="I365" s="99"/>
      <c r="J365" s="99"/>
      <c r="K365" s="99"/>
      <c r="L365" s="99"/>
      <c r="M365" s="100"/>
      <c r="N365" s="100"/>
      <c r="O365" s="99"/>
      <c r="P365" s="101"/>
      <c r="Q365" s="99"/>
      <c r="R365" s="100"/>
      <c r="S365" s="99"/>
      <c r="T365" s="99"/>
      <c r="U365" s="99"/>
    </row>
    <row r="366" ht="12.75" customHeight="1">
      <c r="A366" s="99"/>
      <c r="B366" s="99"/>
      <c r="C366" s="99"/>
      <c r="D366" s="99"/>
      <c r="E366" s="50"/>
      <c r="F366" s="99"/>
      <c r="G366" s="99"/>
      <c r="H366" s="99"/>
      <c r="I366" s="99"/>
      <c r="J366" s="99"/>
      <c r="K366" s="99"/>
      <c r="L366" s="99"/>
      <c r="M366" s="100"/>
      <c r="N366" s="100"/>
      <c r="O366" s="99"/>
      <c r="P366" s="101"/>
      <c r="Q366" s="99"/>
      <c r="R366" s="100"/>
      <c r="S366" s="99"/>
      <c r="T366" s="99"/>
      <c r="U366" s="99"/>
    </row>
    <row r="367" ht="12.75" customHeight="1">
      <c r="A367" s="99"/>
      <c r="B367" s="99"/>
      <c r="C367" s="99"/>
      <c r="D367" s="99"/>
      <c r="E367" s="50"/>
      <c r="F367" s="99"/>
      <c r="G367" s="99"/>
      <c r="H367" s="99"/>
      <c r="I367" s="99"/>
      <c r="J367" s="99"/>
      <c r="K367" s="99"/>
      <c r="L367" s="99"/>
      <c r="M367" s="100"/>
      <c r="N367" s="100"/>
      <c r="O367" s="99"/>
      <c r="P367" s="101"/>
      <c r="Q367" s="99"/>
      <c r="R367" s="100"/>
      <c r="S367" s="99"/>
      <c r="T367" s="99"/>
      <c r="U367" s="99"/>
    </row>
    <row r="368" ht="12.75" customHeight="1">
      <c r="A368" s="99"/>
      <c r="B368" s="99"/>
      <c r="C368" s="99"/>
      <c r="D368" s="99"/>
      <c r="E368" s="50"/>
      <c r="F368" s="99"/>
      <c r="G368" s="99"/>
      <c r="H368" s="99"/>
      <c r="I368" s="99"/>
      <c r="J368" s="99"/>
      <c r="K368" s="99"/>
      <c r="L368" s="99"/>
      <c r="M368" s="100"/>
      <c r="N368" s="100"/>
      <c r="O368" s="99"/>
      <c r="P368" s="101"/>
      <c r="Q368" s="99"/>
      <c r="R368" s="100"/>
      <c r="S368" s="99"/>
      <c r="T368" s="99"/>
      <c r="U368" s="99"/>
    </row>
    <row r="369" ht="12.75" customHeight="1">
      <c r="A369" s="99"/>
      <c r="B369" s="99"/>
      <c r="C369" s="99"/>
      <c r="D369" s="99"/>
      <c r="E369" s="50"/>
      <c r="F369" s="99"/>
      <c r="G369" s="99"/>
      <c r="H369" s="99"/>
      <c r="I369" s="99"/>
      <c r="J369" s="99"/>
      <c r="K369" s="99"/>
      <c r="L369" s="99"/>
      <c r="M369" s="100"/>
      <c r="N369" s="100"/>
      <c r="O369" s="99"/>
      <c r="P369" s="101"/>
      <c r="Q369" s="99"/>
      <c r="R369" s="100"/>
      <c r="S369" s="99"/>
      <c r="T369" s="99"/>
      <c r="U369" s="99"/>
    </row>
    <row r="370" ht="12.75" customHeight="1">
      <c r="A370" s="99"/>
      <c r="B370" s="99"/>
      <c r="C370" s="99"/>
      <c r="D370" s="99"/>
      <c r="E370" s="50"/>
      <c r="F370" s="99"/>
      <c r="G370" s="99"/>
      <c r="H370" s="99"/>
      <c r="I370" s="99"/>
      <c r="J370" s="99"/>
      <c r="K370" s="99"/>
      <c r="L370" s="99"/>
      <c r="M370" s="100"/>
      <c r="N370" s="100"/>
      <c r="O370" s="99"/>
      <c r="P370" s="101"/>
      <c r="Q370" s="99"/>
      <c r="R370" s="100"/>
      <c r="S370" s="99"/>
      <c r="T370" s="99"/>
      <c r="U370" s="99"/>
    </row>
    <row r="371" ht="12.75" customHeight="1">
      <c r="A371" s="99"/>
      <c r="B371" s="99"/>
      <c r="C371" s="99"/>
      <c r="D371" s="99"/>
      <c r="E371" s="50"/>
      <c r="F371" s="99"/>
      <c r="G371" s="99"/>
      <c r="H371" s="99"/>
      <c r="I371" s="99"/>
      <c r="J371" s="99"/>
      <c r="K371" s="99"/>
      <c r="L371" s="99"/>
      <c r="M371" s="100"/>
      <c r="N371" s="100"/>
      <c r="O371" s="99"/>
      <c r="P371" s="101"/>
      <c r="Q371" s="99"/>
      <c r="R371" s="100"/>
      <c r="S371" s="99"/>
      <c r="T371" s="99"/>
      <c r="U371" s="99"/>
    </row>
    <row r="372" ht="12.75" customHeight="1">
      <c r="A372" s="99"/>
      <c r="B372" s="99"/>
      <c r="C372" s="99"/>
      <c r="D372" s="99"/>
      <c r="E372" s="50"/>
      <c r="F372" s="99"/>
      <c r="G372" s="99"/>
      <c r="H372" s="99"/>
      <c r="I372" s="99"/>
      <c r="J372" s="99"/>
      <c r="K372" s="99"/>
      <c r="L372" s="99"/>
      <c r="M372" s="100"/>
      <c r="N372" s="100"/>
      <c r="O372" s="99"/>
      <c r="P372" s="101"/>
      <c r="Q372" s="99"/>
      <c r="R372" s="100"/>
      <c r="S372" s="99"/>
      <c r="T372" s="99"/>
      <c r="U372" s="99"/>
    </row>
    <row r="373" ht="12.75" customHeight="1">
      <c r="A373" s="99"/>
      <c r="B373" s="99"/>
      <c r="C373" s="99"/>
      <c r="D373" s="99"/>
      <c r="E373" s="50"/>
      <c r="F373" s="99"/>
      <c r="G373" s="99"/>
      <c r="H373" s="99"/>
      <c r="I373" s="99"/>
      <c r="J373" s="99"/>
      <c r="K373" s="99"/>
      <c r="L373" s="99"/>
      <c r="M373" s="100"/>
      <c r="N373" s="100"/>
      <c r="O373" s="99"/>
      <c r="P373" s="101"/>
      <c r="Q373" s="99"/>
      <c r="R373" s="100"/>
      <c r="S373" s="99"/>
      <c r="T373" s="99"/>
      <c r="U373" s="99"/>
    </row>
    <row r="374" ht="12.75" customHeight="1">
      <c r="A374" s="99"/>
      <c r="B374" s="99"/>
      <c r="C374" s="99"/>
      <c r="D374" s="99"/>
      <c r="E374" s="50"/>
      <c r="F374" s="99"/>
      <c r="G374" s="99"/>
      <c r="H374" s="99"/>
      <c r="I374" s="99"/>
      <c r="J374" s="99"/>
      <c r="K374" s="99"/>
      <c r="L374" s="99"/>
      <c r="M374" s="100"/>
      <c r="N374" s="100"/>
      <c r="O374" s="99"/>
      <c r="P374" s="101"/>
      <c r="Q374" s="99"/>
      <c r="R374" s="100"/>
      <c r="S374" s="99"/>
      <c r="T374" s="99"/>
      <c r="U374" s="99"/>
    </row>
    <row r="375" ht="12.75" customHeight="1">
      <c r="A375" s="99"/>
      <c r="B375" s="99"/>
      <c r="C375" s="99"/>
      <c r="D375" s="99"/>
      <c r="E375" s="50"/>
      <c r="F375" s="99"/>
      <c r="G375" s="99"/>
      <c r="H375" s="99"/>
      <c r="I375" s="99"/>
      <c r="J375" s="99"/>
      <c r="K375" s="99"/>
      <c r="L375" s="99"/>
      <c r="M375" s="100"/>
      <c r="N375" s="100"/>
      <c r="O375" s="99"/>
      <c r="P375" s="101"/>
      <c r="Q375" s="99"/>
      <c r="R375" s="100"/>
      <c r="S375" s="99"/>
      <c r="T375" s="99"/>
      <c r="U375" s="99"/>
    </row>
    <row r="376" ht="12.75" customHeight="1">
      <c r="A376" s="99"/>
      <c r="B376" s="99"/>
      <c r="C376" s="99"/>
      <c r="D376" s="99"/>
      <c r="E376" s="50"/>
      <c r="F376" s="99"/>
      <c r="G376" s="99"/>
      <c r="H376" s="99"/>
      <c r="I376" s="99"/>
      <c r="J376" s="99"/>
      <c r="K376" s="99"/>
      <c r="L376" s="99"/>
      <c r="M376" s="100"/>
      <c r="N376" s="100"/>
      <c r="O376" s="99"/>
      <c r="P376" s="101"/>
      <c r="Q376" s="99"/>
      <c r="R376" s="100"/>
      <c r="S376" s="99"/>
      <c r="T376" s="99"/>
      <c r="U376" s="99"/>
    </row>
    <row r="377" ht="12.75" customHeight="1">
      <c r="A377" s="99"/>
      <c r="B377" s="99"/>
      <c r="C377" s="99"/>
      <c r="D377" s="99"/>
      <c r="E377" s="50"/>
      <c r="F377" s="99"/>
      <c r="G377" s="99"/>
      <c r="H377" s="99"/>
      <c r="I377" s="99"/>
      <c r="J377" s="99"/>
      <c r="K377" s="99"/>
      <c r="L377" s="99"/>
      <c r="M377" s="100"/>
      <c r="N377" s="100"/>
      <c r="O377" s="99"/>
      <c r="P377" s="101"/>
      <c r="Q377" s="99"/>
      <c r="R377" s="100"/>
      <c r="S377" s="99"/>
      <c r="T377" s="99"/>
      <c r="U377" s="99"/>
    </row>
    <row r="378" ht="12.75" customHeight="1">
      <c r="A378" s="99"/>
      <c r="B378" s="99"/>
      <c r="C378" s="99"/>
      <c r="D378" s="99"/>
      <c r="E378" s="50"/>
      <c r="F378" s="99"/>
      <c r="G378" s="99"/>
      <c r="H378" s="99"/>
      <c r="I378" s="99"/>
      <c r="J378" s="99"/>
      <c r="K378" s="99"/>
      <c r="L378" s="99"/>
      <c r="M378" s="100"/>
      <c r="N378" s="100"/>
      <c r="O378" s="99"/>
      <c r="P378" s="101"/>
      <c r="Q378" s="99"/>
      <c r="R378" s="100"/>
      <c r="S378" s="99"/>
      <c r="T378" s="99"/>
      <c r="U378" s="99"/>
    </row>
    <row r="379" ht="12.75" customHeight="1">
      <c r="A379" s="99"/>
      <c r="B379" s="99"/>
      <c r="C379" s="99"/>
      <c r="D379" s="99"/>
      <c r="E379" s="50"/>
      <c r="F379" s="99"/>
      <c r="G379" s="99"/>
      <c r="H379" s="99"/>
      <c r="I379" s="99"/>
      <c r="J379" s="99"/>
      <c r="K379" s="99"/>
      <c r="L379" s="99"/>
      <c r="M379" s="100"/>
      <c r="N379" s="100"/>
      <c r="O379" s="99"/>
      <c r="P379" s="101"/>
      <c r="Q379" s="99"/>
      <c r="R379" s="100"/>
      <c r="S379" s="99"/>
      <c r="T379" s="99"/>
      <c r="U379" s="99"/>
    </row>
    <row r="380" ht="12.75" customHeight="1">
      <c r="A380" s="99"/>
      <c r="B380" s="99"/>
      <c r="C380" s="99"/>
      <c r="D380" s="99"/>
      <c r="E380" s="50"/>
      <c r="F380" s="99"/>
      <c r="G380" s="99"/>
      <c r="H380" s="99"/>
      <c r="I380" s="99"/>
      <c r="J380" s="99"/>
      <c r="K380" s="99"/>
      <c r="L380" s="99"/>
      <c r="M380" s="100"/>
      <c r="N380" s="100"/>
      <c r="O380" s="99"/>
      <c r="P380" s="101"/>
      <c r="Q380" s="99"/>
      <c r="R380" s="100"/>
      <c r="S380" s="99"/>
      <c r="T380" s="99"/>
      <c r="U380" s="99"/>
    </row>
    <row r="381" ht="12.75" customHeight="1">
      <c r="A381" s="99"/>
      <c r="B381" s="99"/>
      <c r="C381" s="99"/>
      <c r="D381" s="99"/>
      <c r="E381" s="50"/>
      <c r="F381" s="99"/>
      <c r="G381" s="99"/>
      <c r="H381" s="99"/>
      <c r="I381" s="99"/>
      <c r="J381" s="99"/>
      <c r="K381" s="99"/>
      <c r="L381" s="99"/>
      <c r="M381" s="100"/>
      <c r="N381" s="100"/>
      <c r="O381" s="99"/>
      <c r="P381" s="101"/>
      <c r="Q381" s="99"/>
      <c r="R381" s="100"/>
      <c r="S381" s="99"/>
      <c r="T381" s="99"/>
      <c r="U381" s="99"/>
    </row>
    <row r="382" ht="12.75" customHeight="1">
      <c r="A382" s="99"/>
      <c r="B382" s="99"/>
      <c r="C382" s="99"/>
      <c r="D382" s="99"/>
      <c r="E382" s="50"/>
      <c r="F382" s="99"/>
      <c r="G382" s="99"/>
      <c r="H382" s="99"/>
      <c r="I382" s="99"/>
      <c r="J382" s="99"/>
      <c r="K382" s="99"/>
      <c r="L382" s="99"/>
      <c r="M382" s="100"/>
      <c r="N382" s="100"/>
      <c r="O382" s="99"/>
      <c r="P382" s="101"/>
      <c r="Q382" s="99"/>
      <c r="R382" s="100"/>
      <c r="S382" s="99"/>
      <c r="T382" s="99"/>
      <c r="U382" s="99"/>
    </row>
    <row r="383" ht="12.75" customHeight="1">
      <c r="A383" s="99"/>
      <c r="B383" s="99"/>
      <c r="C383" s="99"/>
      <c r="D383" s="99"/>
      <c r="E383" s="50"/>
      <c r="F383" s="99"/>
      <c r="G383" s="99"/>
      <c r="H383" s="99"/>
      <c r="I383" s="99"/>
      <c r="J383" s="99"/>
      <c r="K383" s="99"/>
      <c r="L383" s="99"/>
      <c r="M383" s="100"/>
      <c r="N383" s="100"/>
      <c r="O383" s="99"/>
      <c r="P383" s="101"/>
      <c r="Q383" s="99"/>
      <c r="R383" s="100"/>
      <c r="S383" s="99"/>
      <c r="T383" s="99"/>
      <c r="U383" s="99"/>
    </row>
    <row r="384" ht="12.75" customHeight="1">
      <c r="A384" s="99"/>
      <c r="B384" s="99"/>
      <c r="C384" s="99"/>
      <c r="D384" s="99"/>
      <c r="E384" s="50"/>
      <c r="F384" s="99"/>
      <c r="G384" s="99"/>
      <c r="H384" s="99"/>
      <c r="I384" s="99"/>
      <c r="J384" s="99"/>
      <c r="K384" s="99"/>
      <c r="L384" s="99"/>
      <c r="M384" s="100"/>
      <c r="N384" s="100"/>
      <c r="O384" s="99"/>
      <c r="P384" s="101"/>
      <c r="Q384" s="99"/>
      <c r="R384" s="100"/>
      <c r="S384" s="99"/>
      <c r="T384" s="99"/>
      <c r="U384" s="99"/>
    </row>
    <row r="385" ht="12.75" customHeight="1">
      <c r="A385" s="99"/>
      <c r="B385" s="99"/>
      <c r="C385" s="99"/>
      <c r="D385" s="99"/>
      <c r="E385" s="50"/>
      <c r="F385" s="99"/>
      <c r="G385" s="99"/>
      <c r="H385" s="99"/>
      <c r="I385" s="99"/>
      <c r="J385" s="99"/>
      <c r="K385" s="99"/>
      <c r="L385" s="99"/>
      <c r="M385" s="100"/>
      <c r="N385" s="100"/>
      <c r="O385" s="99"/>
      <c r="P385" s="101"/>
      <c r="Q385" s="99"/>
      <c r="R385" s="100"/>
      <c r="S385" s="99"/>
      <c r="T385" s="99"/>
      <c r="U385" s="99"/>
    </row>
    <row r="386" ht="12.75" customHeight="1">
      <c r="A386" s="99"/>
      <c r="B386" s="99"/>
      <c r="C386" s="99"/>
      <c r="D386" s="99"/>
      <c r="E386" s="50"/>
      <c r="F386" s="99"/>
      <c r="G386" s="99"/>
      <c r="H386" s="99"/>
      <c r="I386" s="99"/>
      <c r="J386" s="99"/>
      <c r="K386" s="99"/>
      <c r="L386" s="99"/>
      <c r="M386" s="100"/>
      <c r="N386" s="100"/>
      <c r="O386" s="99"/>
      <c r="P386" s="101"/>
      <c r="Q386" s="99"/>
      <c r="R386" s="100"/>
      <c r="S386" s="99"/>
      <c r="T386" s="99"/>
      <c r="U386" s="99"/>
    </row>
    <row r="387" ht="12.75" customHeight="1">
      <c r="A387" s="99"/>
      <c r="B387" s="99"/>
      <c r="C387" s="99"/>
      <c r="D387" s="99"/>
      <c r="E387" s="50"/>
      <c r="F387" s="99"/>
      <c r="G387" s="99"/>
      <c r="H387" s="99"/>
      <c r="I387" s="99"/>
      <c r="J387" s="99"/>
      <c r="K387" s="99"/>
      <c r="L387" s="99"/>
      <c r="M387" s="100"/>
      <c r="N387" s="100"/>
      <c r="O387" s="99"/>
      <c r="P387" s="101"/>
      <c r="Q387" s="99"/>
      <c r="R387" s="100"/>
      <c r="S387" s="99"/>
      <c r="T387" s="99"/>
      <c r="U387" s="99"/>
    </row>
    <row r="388" ht="12.75" customHeight="1">
      <c r="A388" s="99"/>
      <c r="B388" s="99"/>
      <c r="C388" s="99"/>
      <c r="D388" s="99"/>
      <c r="E388" s="50"/>
      <c r="F388" s="99"/>
      <c r="G388" s="99"/>
      <c r="H388" s="99"/>
      <c r="I388" s="99"/>
      <c r="J388" s="99"/>
      <c r="K388" s="99"/>
      <c r="L388" s="99"/>
      <c r="M388" s="100"/>
      <c r="N388" s="100"/>
      <c r="O388" s="99"/>
      <c r="P388" s="101"/>
      <c r="Q388" s="99"/>
      <c r="R388" s="100"/>
      <c r="S388" s="99"/>
      <c r="T388" s="99"/>
      <c r="U388" s="99"/>
    </row>
    <row r="389" ht="12.75" customHeight="1">
      <c r="A389" s="99"/>
      <c r="B389" s="99"/>
      <c r="C389" s="99"/>
      <c r="D389" s="99"/>
      <c r="E389" s="50"/>
      <c r="F389" s="99"/>
      <c r="G389" s="99"/>
      <c r="H389" s="99"/>
      <c r="I389" s="99"/>
      <c r="J389" s="99"/>
      <c r="K389" s="99"/>
      <c r="L389" s="99"/>
      <c r="M389" s="100"/>
      <c r="N389" s="100"/>
      <c r="O389" s="99"/>
      <c r="P389" s="101"/>
      <c r="Q389" s="99"/>
      <c r="R389" s="100"/>
      <c r="S389" s="99"/>
      <c r="T389" s="99"/>
      <c r="U389" s="99"/>
    </row>
    <row r="390" ht="12.75" customHeight="1">
      <c r="A390" s="99"/>
      <c r="B390" s="99"/>
      <c r="C390" s="99"/>
      <c r="D390" s="99"/>
      <c r="E390" s="50"/>
      <c r="F390" s="99"/>
      <c r="G390" s="99"/>
      <c r="H390" s="99"/>
      <c r="I390" s="99"/>
      <c r="J390" s="99"/>
      <c r="K390" s="99"/>
      <c r="L390" s="99"/>
      <c r="M390" s="100"/>
      <c r="N390" s="100"/>
      <c r="O390" s="99"/>
      <c r="P390" s="101"/>
      <c r="Q390" s="99"/>
      <c r="R390" s="100"/>
      <c r="S390" s="99"/>
      <c r="T390" s="99"/>
      <c r="U390" s="99"/>
    </row>
    <row r="391" ht="12.75" customHeight="1">
      <c r="A391" s="99"/>
      <c r="B391" s="99"/>
      <c r="C391" s="99"/>
      <c r="D391" s="99"/>
      <c r="E391" s="50"/>
      <c r="F391" s="99"/>
      <c r="G391" s="99"/>
      <c r="H391" s="99"/>
      <c r="I391" s="99"/>
      <c r="J391" s="99"/>
      <c r="K391" s="99"/>
      <c r="L391" s="99"/>
      <c r="M391" s="100"/>
      <c r="N391" s="100"/>
      <c r="O391" s="99"/>
      <c r="P391" s="101"/>
      <c r="Q391" s="99"/>
      <c r="R391" s="100"/>
      <c r="S391" s="99"/>
      <c r="T391" s="99"/>
      <c r="U391" s="99"/>
    </row>
    <row r="392" ht="12.75" customHeight="1">
      <c r="A392" s="99"/>
      <c r="B392" s="99"/>
      <c r="C392" s="99"/>
      <c r="D392" s="99"/>
      <c r="E392" s="50"/>
      <c r="F392" s="99"/>
      <c r="G392" s="99"/>
      <c r="H392" s="99"/>
      <c r="I392" s="99"/>
      <c r="J392" s="99"/>
      <c r="K392" s="99"/>
      <c r="L392" s="99"/>
      <c r="M392" s="100"/>
      <c r="N392" s="100"/>
      <c r="O392" s="99"/>
      <c r="P392" s="101"/>
      <c r="Q392" s="99"/>
      <c r="R392" s="100"/>
      <c r="S392" s="99"/>
      <c r="T392" s="99"/>
      <c r="U392" s="99"/>
    </row>
    <row r="393" ht="12.75" customHeight="1">
      <c r="A393" s="99"/>
      <c r="B393" s="99"/>
      <c r="C393" s="99"/>
      <c r="D393" s="99"/>
      <c r="E393" s="50"/>
      <c r="F393" s="99"/>
      <c r="G393" s="99"/>
      <c r="H393" s="99"/>
      <c r="I393" s="99"/>
      <c r="J393" s="99"/>
      <c r="K393" s="99"/>
      <c r="L393" s="99"/>
      <c r="M393" s="100"/>
      <c r="N393" s="100"/>
      <c r="O393" s="99"/>
      <c r="P393" s="101"/>
      <c r="Q393" s="99"/>
      <c r="R393" s="100"/>
      <c r="S393" s="99"/>
      <c r="T393" s="99"/>
      <c r="U393" s="99"/>
    </row>
    <row r="394" ht="12.75" customHeight="1">
      <c r="A394" s="99"/>
      <c r="B394" s="99"/>
      <c r="C394" s="99"/>
      <c r="D394" s="99"/>
      <c r="E394" s="50"/>
      <c r="F394" s="99"/>
      <c r="G394" s="99"/>
      <c r="H394" s="99"/>
      <c r="I394" s="99"/>
      <c r="J394" s="99"/>
      <c r="K394" s="99"/>
      <c r="L394" s="99"/>
      <c r="M394" s="100"/>
      <c r="N394" s="100"/>
      <c r="O394" s="99"/>
      <c r="P394" s="101"/>
      <c r="Q394" s="99"/>
      <c r="R394" s="100"/>
      <c r="S394" s="99"/>
      <c r="T394" s="99"/>
      <c r="U394" s="99"/>
    </row>
    <row r="395" ht="12.75" customHeight="1">
      <c r="A395" s="99"/>
      <c r="B395" s="99"/>
      <c r="C395" s="99"/>
      <c r="D395" s="99"/>
      <c r="E395" s="50"/>
      <c r="F395" s="99"/>
      <c r="G395" s="99"/>
      <c r="H395" s="99"/>
      <c r="I395" s="99"/>
      <c r="J395" s="99"/>
      <c r="K395" s="99"/>
      <c r="L395" s="99"/>
      <c r="M395" s="100"/>
      <c r="N395" s="100"/>
      <c r="O395" s="99"/>
      <c r="P395" s="101"/>
      <c r="Q395" s="99"/>
      <c r="R395" s="100"/>
      <c r="S395" s="99"/>
      <c r="T395" s="99"/>
      <c r="U395" s="99"/>
    </row>
    <row r="396" ht="12.75" customHeight="1">
      <c r="A396" s="99"/>
      <c r="B396" s="99"/>
      <c r="C396" s="99"/>
      <c r="D396" s="99"/>
      <c r="E396" s="50"/>
      <c r="F396" s="99"/>
      <c r="G396" s="99"/>
      <c r="H396" s="99"/>
      <c r="I396" s="99"/>
      <c r="J396" s="99"/>
      <c r="K396" s="99"/>
      <c r="L396" s="99"/>
      <c r="M396" s="100"/>
      <c r="N396" s="100"/>
      <c r="O396" s="99"/>
      <c r="P396" s="101"/>
      <c r="Q396" s="99"/>
      <c r="R396" s="100"/>
      <c r="S396" s="99"/>
      <c r="T396" s="99"/>
      <c r="U396" s="99"/>
    </row>
    <row r="397" ht="12.75" customHeight="1">
      <c r="A397" s="99"/>
      <c r="B397" s="99"/>
      <c r="C397" s="99"/>
      <c r="D397" s="99"/>
      <c r="E397" s="50"/>
      <c r="F397" s="99"/>
      <c r="G397" s="99"/>
      <c r="H397" s="99"/>
      <c r="I397" s="99"/>
      <c r="J397" s="99"/>
      <c r="K397" s="99"/>
      <c r="L397" s="99"/>
      <c r="M397" s="100"/>
      <c r="N397" s="100"/>
      <c r="O397" s="99"/>
      <c r="P397" s="101"/>
      <c r="Q397" s="99"/>
      <c r="R397" s="100"/>
      <c r="S397" s="99"/>
      <c r="T397" s="99"/>
      <c r="U397" s="99"/>
    </row>
    <row r="398" ht="12.75" customHeight="1">
      <c r="A398" s="99"/>
      <c r="B398" s="99"/>
      <c r="C398" s="99"/>
      <c r="D398" s="99"/>
      <c r="E398" s="50"/>
      <c r="F398" s="99"/>
      <c r="G398" s="99"/>
      <c r="H398" s="99"/>
      <c r="I398" s="99"/>
      <c r="J398" s="99"/>
      <c r="K398" s="99"/>
      <c r="L398" s="99"/>
      <c r="M398" s="100"/>
      <c r="N398" s="100"/>
      <c r="O398" s="99"/>
      <c r="P398" s="101"/>
      <c r="Q398" s="99"/>
      <c r="R398" s="100"/>
      <c r="S398" s="99"/>
      <c r="T398" s="99"/>
      <c r="U398" s="99"/>
    </row>
    <row r="399" ht="12.75" customHeight="1">
      <c r="A399" s="99"/>
      <c r="B399" s="99"/>
      <c r="C399" s="99"/>
      <c r="D399" s="99"/>
      <c r="E399" s="50"/>
      <c r="F399" s="99"/>
      <c r="G399" s="99"/>
      <c r="H399" s="99"/>
      <c r="I399" s="99"/>
      <c r="J399" s="99"/>
      <c r="K399" s="99"/>
      <c r="L399" s="99"/>
      <c r="M399" s="100"/>
      <c r="N399" s="100"/>
      <c r="O399" s="99"/>
      <c r="P399" s="101"/>
      <c r="Q399" s="99"/>
      <c r="R399" s="100"/>
      <c r="S399" s="99"/>
      <c r="T399" s="99"/>
      <c r="U399" s="99"/>
    </row>
    <row r="400" ht="12.75" customHeight="1">
      <c r="A400" s="99"/>
      <c r="B400" s="99"/>
      <c r="C400" s="99"/>
      <c r="D400" s="99"/>
      <c r="E400" s="50"/>
      <c r="F400" s="99"/>
      <c r="G400" s="99"/>
      <c r="H400" s="99"/>
      <c r="I400" s="99"/>
      <c r="J400" s="99"/>
      <c r="K400" s="99"/>
      <c r="L400" s="99"/>
      <c r="M400" s="100"/>
      <c r="N400" s="100"/>
      <c r="O400" s="99"/>
      <c r="P400" s="101"/>
      <c r="Q400" s="99"/>
      <c r="R400" s="100"/>
      <c r="S400" s="99"/>
      <c r="T400" s="99"/>
      <c r="U400" s="99"/>
    </row>
    <row r="401" ht="12.75" customHeight="1">
      <c r="A401" s="99"/>
      <c r="B401" s="99"/>
      <c r="C401" s="99"/>
      <c r="D401" s="99"/>
      <c r="E401" s="50"/>
      <c r="F401" s="99"/>
      <c r="G401" s="99"/>
      <c r="H401" s="99"/>
      <c r="I401" s="99"/>
      <c r="J401" s="99"/>
      <c r="K401" s="99"/>
      <c r="L401" s="99"/>
      <c r="M401" s="100"/>
      <c r="N401" s="100"/>
      <c r="O401" s="99"/>
      <c r="P401" s="101"/>
      <c r="Q401" s="99"/>
      <c r="R401" s="100"/>
      <c r="S401" s="99"/>
      <c r="T401" s="99"/>
      <c r="U401" s="99"/>
    </row>
    <row r="402" ht="12.75" customHeight="1">
      <c r="A402" s="99"/>
      <c r="B402" s="99"/>
      <c r="C402" s="99"/>
      <c r="D402" s="99"/>
      <c r="E402" s="50"/>
      <c r="F402" s="99"/>
      <c r="G402" s="99"/>
      <c r="H402" s="99"/>
      <c r="I402" s="99"/>
      <c r="J402" s="99"/>
      <c r="K402" s="99"/>
      <c r="L402" s="99"/>
      <c r="M402" s="100"/>
      <c r="N402" s="100"/>
      <c r="O402" s="99"/>
      <c r="P402" s="101"/>
      <c r="Q402" s="99"/>
      <c r="R402" s="100"/>
      <c r="S402" s="99"/>
      <c r="T402" s="99"/>
      <c r="U402" s="99"/>
    </row>
    <row r="403" ht="12.75" customHeight="1">
      <c r="A403" s="99"/>
      <c r="B403" s="99"/>
      <c r="C403" s="99"/>
      <c r="D403" s="99"/>
      <c r="E403" s="50"/>
      <c r="F403" s="99"/>
      <c r="G403" s="99"/>
      <c r="H403" s="99"/>
      <c r="I403" s="99"/>
      <c r="J403" s="99"/>
      <c r="K403" s="99"/>
      <c r="L403" s="99"/>
      <c r="M403" s="100"/>
      <c r="N403" s="100"/>
      <c r="O403" s="99"/>
      <c r="P403" s="101"/>
      <c r="Q403" s="99"/>
      <c r="R403" s="100"/>
      <c r="S403" s="99"/>
      <c r="T403" s="99"/>
      <c r="U403" s="99"/>
    </row>
    <row r="404" ht="12.75" customHeight="1">
      <c r="A404" s="99"/>
      <c r="B404" s="99"/>
      <c r="C404" s="99"/>
      <c r="D404" s="99"/>
      <c r="E404" s="50"/>
      <c r="F404" s="99"/>
      <c r="G404" s="99"/>
      <c r="H404" s="99"/>
      <c r="I404" s="99"/>
      <c r="J404" s="99"/>
      <c r="K404" s="99"/>
      <c r="L404" s="99"/>
      <c r="M404" s="100"/>
      <c r="N404" s="100"/>
      <c r="O404" s="99"/>
      <c r="P404" s="101"/>
      <c r="Q404" s="99"/>
      <c r="R404" s="100"/>
      <c r="S404" s="99"/>
      <c r="T404" s="99"/>
      <c r="U404" s="99"/>
    </row>
    <row r="405" ht="12.75" customHeight="1">
      <c r="A405" s="99"/>
      <c r="B405" s="99"/>
      <c r="C405" s="99"/>
      <c r="D405" s="99"/>
      <c r="E405" s="50"/>
      <c r="F405" s="99"/>
      <c r="G405" s="99"/>
      <c r="H405" s="99"/>
      <c r="I405" s="99"/>
      <c r="J405" s="99"/>
      <c r="K405" s="99"/>
      <c r="L405" s="99"/>
      <c r="M405" s="100"/>
      <c r="N405" s="100"/>
      <c r="O405" s="99"/>
      <c r="P405" s="101"/>
      <c r="Q405" s="99"/>
      <c r="R405" s="100"/>
      <c r="S405" s="99"/>
      <c r="T405" s="99"/>
      <c r="U405" s="99"/>
    </row>
    <row r="406" ht="12.75" customHeight="1">
      <c r="A406" s="99"/>
      <c r="B406" s="99"/>
      <c r="C406" s="99"/>
      <c r="D406" s="99"/>
      <c r="E406" s="50"/>
      <c r="F406" s="99"/>
      <c r="G406" s="99"/>
      <c r="H406" s="99"/>
      <c r="I406" s="99"/>
      <c r="J406" s="99"/>
      <c r="K406" s="99"/>
      <c r="L406" s="99"/>
      <c r="M406" s="100"/>
      <c r="N406" s="100"/>
      <c r="O406" s="99"/>
      <c r="P406" s="101"/>
      <c r="Q406" s="99"/>
      <c r="R406" s="100"/>
      <c r="S406" s="99"/>
      <c r="T406" s="99"/>
      <c r="U406" s="99"/>
    </row>
    <row r="407" ht="12.75" customHeight="1">
      <c r="A407" s="99"/>
      <c r="B407" s="99"/>
      <c r="C407" s="99"/>
      <c r="D407" s="99"/>
      <c r="E407" s="50"/>
      <c r="F407" s="99"/>
      <c r="G407" s="99"/>
      <c r="H407" s="99"/>
      <c r="I407" s="99"/>
      <c r="J407" s="99"/>
      <c r="K407" s="99"/>
      <c r="L407" s="99"/>
      <c r="M407" s="100"/>
      <c r="N407" s="100"/>
      <c r="O407" s="99"/>
      <c r="P407" s="101"/>
      <c r="Q407" s="99"/>
      <c r="R407" s="100"/>
      <c r="S407" s="99"/>
      <c r="T407" s="99"/>
      <c r="U407" s="99"/>
    </row>
    <row r="408" ht="12.75" customHeight="1">
      <c r="A408" s="99"/>
      <c r="B408" s="99"/>
      <c r="C408" s="99"/>
      <c r="D408" s="99"/>
      <c r="E408" s="50"/>
      <c r="F408" s="99"/>
      <c r="G408" s="99"/>
      <c r="H408" s="99"/>
      <c r="I408" s="99"/>
      <c r="J408" s="99"/>
      <c r="K408" s="99"/>
      <c r="L408" s="99"/>
      <c r="M408" s="100"/>
      <c r="N408" s="100"/>
      <c r="O408" s="99"/>
      <c r="P408" s="101"/>
      <c r="Q408" s="99"/>
      <c r="R408" s="100"/>
      <c r="S408" s="99"/>
      <c r="T408" s="99"/>
      <c r="U408" s="99"/>
    </row>
    <row r="409" ht="12.75" customHeight="1">
      <c r="A409" s="99"/>
      <c r="B409" s="99"/>
      <c r="C409" s="99"/>
      <c r="D409" s="99"/>
      <c r="E409" s="50"/>
      <c r="F409" s="99"/>
      <c r="G409" s="99"/>
      <c r="H409" s="99"/>
      <c r="I409" s="99"/>
      <c r="J409" s="99"/>
      <c r="K409" s="99"/>
      <c r="L409" s="99"/>
      <c r="M409" s="100"/>
      <c r="N409" s="100"/>
      <c r="O409" s="99"/>
      <c r="P409" s="101"/>
      <c r="Q409" s="99"/>
      <c r="R409" s="100"/>
      <c r="S409" s="99"/>
      <c r="T409" s="99"/>
      <c r="U409" s="99"/>
    </row>
    <row r="410" ht="12.75" customHeight="1">
      <c r="A410" s="99"/>
      <c r="B410" s="99"/>
      <c r="C410" s="99"/>
      <c r="D410" s="99"/>
      <c r="E410" s="50"/>
      <c r="F410" s="99"/>
      <c r="G410" s="99"/>
      <c r="H410" s="99"/>
      <c r="I410" s="99"/>
      <c r="J410" s="99"/>
      <c r="K410" s="99"/>
      <c r="L410" s="99"/>
      <c r="M410" s="100"/>
      <c r="N410" s="100"/>
      <c r="O410" s="99"/>
      <c r="P410" s="101"/>
      <c r="Q410" s="99"/>
      <c r="R410" s="100"/>
      <c r="S410" s="99"/>
      <c r="T410" s="99"/>
      <c r="U410" s="99"/>
    </row>
    <row r="411" ht="12.75" customHeight="1">
      <c r="A411" s="99"/>
      <c r="B411" s="99"/>
      <c r="C411" s="99"/>
      <c r="D411" s="99"/>
      <c r="E411" s="50"/>
      <c r="F411" s="99"/>
      <c r="G411" s="99"/>
      <c r="H411" s="99"/>
      <c r="I411" s="99"/>
      <c r="J411" s="99"/>
      <c r="K411" s="99"/>
      <c r="L411" s="99"/>
      <c r="M411" s="100"/>
      <c r="N411" s="100"/>
      <c r="O411" s="99"/>
      <c r="P411" s="101"/>
      <c r="Q411" s="99"/>
      <c r="R411" s="100"/>
      <c r="S411" s="99"/>
      <c r="T411" s="99"/>
      <c r="U411" s="99"/>
    </row>
    <row r="412" ht="12.75" customHeight="1">
      <c r="A412" s="99"/>
      <c r="B412" s="99"/>
      <c r="C412" s="99"/>
      <c r="D412" s="99"/>
      <c r="E412" s="50"/>
      <c r="F412" s="99"/>
      <c r="G412" s="99"/>
      <c r="H412" s="99"/>
      <c r="I412" s="99"/>
      <c r="J412" s="99"/>
      <c r="K412" s="99"/>
      <c r="L412" s="99"/>
      <c r="M412" s="100"/>
      <c r="N412" s="100"/>
      <c r="O412" s="99"/>
      <c r="P412" s="101"/>
      <c r="Q412" s="99"/>
      <c r="R412" s="100"/>
      <c r="S412" s="99"/>
      <c r="T412" s="99"/>
      <c r="U412" s="99"/>
    </row>
    <row r="413" ht="12.75" customHeight="1">
      <c r="A413" s="99"/>
      <c r="B413" s="99"/>
      <c r="C413" s="99"/>
      <c r="D413" s="99"/>
      <c r="E413" s="50"/>
      <c r="F413" s="99"/>
      <c r="G413" s="99"/>
      <c r="H413" s="99"/>
      <c r="I413" s="99"/>
      <c r="J413" s="99"/>
      <c r="K413" s="99"/>
      <c r="L413" s="99"/>
      <c r="M413" s="100"/>
      <c r="N413" s="100"/>
      <c r="O413" s="99"/>
      <c r="P413" s="101"/>
      <c r="Q413" s="99"/>
      <c r="R413" s="100"/>
      <c r="S413" s="99"/>
      <c r="T413" s="99"/>
      <c r="U413" s="99"/>
    </row>
    <row r="414" ht="12.75" customHeight="1">
      <c r="A414" s="99"/>
      <c r="B414" s="99"/>
      <c r="C414" s="99"/>
      <c r="D414" s="99"/>
      <c r="E414" s="50"/>
      <c r="F414" s="99"/>
      <c r="G414" s="99"/>
      <c r="H414" s="99"/>
      <c r="I414" s="99"/>
      <c r="J414" s="99"/>
      <c r="K414" s="99"/>
      <c r="L414" s="99"/>
      <c r="M414" s="100"/>
      <c r="N414" s="100"/>
      <c r="O414" s="99"/>
      <c r="P414" s="101"/>
      <c r="Q414" s="99"/>
      <c r="R414" s="100"/>
      <c r="S414" s="99"/>
      <c r="T414" s="99"/>
      <c r="U414" s="99"/>
    </row>
    <row r="415" ht="12.75" customHeight="1">
      <c r="A415" s="99"/>
      <c r="B415" s="99"/>
      <c r="C415" s="99"/>
      <c r="D415" s="99"/>
      <c r="E415" s="50"/>
      <c r="F415" s="99"/>
      <c r="G415" s="99"/>
      <c r="H415" s="99"/>
      <c r="I415" s="99"/>
      <c r="J415" s="99"/>
      <c r="K415" s="99"/>
      <c r="L415" s="99"/>
      <c r="M415" s="100"/>
      <c r="N415" s="100"/>
      <c r="O415" s="99"/>
      <c r="P415" s="101"/>
      <c r="Q415" s="99"/>
      <c r="R415" s="100"/>
      <c r="S415" s="99"/>
      <c r="T415" s="99"/>
      <c r="U415" s="99"/>
    </row>
    <row r="416" ht="12.75" customHeight="1">
      <c r="A416" s="99"/>
      <c r="B416" s="99"/>
      <c r="C416" s="99"/>
      <c r="D416" s="99"/>
      <c r="E416" s="50"/>
      <c r="F416" s="99"/>
      <c r="G416" s="99"/>
      <c r="H416" s="99"/>
      <c r="I416" s="99"/>
      <c r="J416" s="99"/>
      <c r="K416" s="99"/>
      <c r="L416" s="99"/>
      <c r="M416" s="100"/>
      <c r="N416" s="100"/>
      <c r="O416" s="99"/>
      <c r="P416" s="101"/>
      <c r="Q416" s="99"/>
      <c r="R416" s="100"/>
      <c r="S416" s="99"/>
      <c r="T416" s="99"/>
      <c r="U416" s="99"/>
    </row>
    <row r="417" ht="12.75" customHeight="1">
      <c r="A417" s="99"/>
      <c r="B417" s="99"/>
      <c r="C417" s="99"/>
      <c r="D417" s="99"/>
      <c r="E417" s="50"/>
      <c r="F417" s="99"/>
      <c r="G417" s="99"/>
      <c r="H417" s="99"/>
      <c r="I417" s="99"/>
      <c r="J417" s="99"/>
      <c r="K417" s="99"/>
      <c r="L417" s="99"/>
      <c r="M417" s="100"/>
      <c r="N417" s="100"/>
      <c r="O417" s="99"/>
      <c r="P417" s="101"/>
      <c r="Q417" s="99"/>
      <c r="R417" s="100"/>
      <c r="S417" s="99"/>
      <c r="T417" s="99"/>
      <c r="U417" s="99"/>
    </row>
    <row r="418" ht="12.75" customHeight="1">
      <c r="A418" s="99"/>
      <c r="B418" s="99"/>
      <c r="C418" s="99"/>
      <c r="D418" s="99"/>
      <c r="E418" s="50"/>
      <c r="F418" s="99"/>
      <c r="G418" s="99"/>
      <c r="H418" s="99"/>
      <c r="I418" s="99"/>
      <c r="J418" s="99"/>
      <c r="K418" s="99"/>
      <c r="L418" s="99"/>
      <c r="M418" s="100"/>
      <c r="N418" s="100"/>
      <c r="O418" s="99"/>
      <c r="P418" s="101"/>
      <c r="Q418" s="99"/>
      <c r="R418" s="100"/>
      <c r="S418" s="99"/>
      <c r="T418" s="99"/>
      <c r="U418" s="99"/>
    </row>
    <row r="419" ht="12.75" customHeight="1">
      <c r="A419" s="99"/>
      <c r="B419" s="99"/>
      <c r="C419" s="99"/>
      <c r="D419" s="99"/>
      <c r="E419" s="50"/>
      <c r="F419" s="99"/>
      <c r="G419" s="99"/>
      <c r="H419" s="99"/>
      <c r="I419" s="99"/>
      <c r="J419" s="99"/>
      <c r="K419" s="99"/>
      <c r="L419" s="99"/>
      <c r="M419" s="100"/>
      <c r="N419" s="100"/>
      <c r="O419" s="99"/>
      <c r="P419" s="101"/>
      <c r="Q419" s="99"/>
      <c r="R419" s="100"/>
      <c r="S419" s="99"/>
      <c r="T419" s="99"/>
      <c r="U419" s="99"/>
    </row>
    <row r="420" ht="12.75" customHeight="1">
      <c r="A420" s="99"/>
      <c r="B420" s="99"/>
      <c r="C420" s="99"/>
      <c r="D420" s="99"/>
      <c r="E420" s="50"/>
      <c r="F420" s="99"/>
      <c r="G420" s="99"/>
      <c r="H420" s="99"/>
      <c r="I420" s="99"/>
      <c r="J420" s="99"/>
      <c r="K420" s="99"/>
      <c r="L420" s="99"/>
      <c r="M420" s="100"/>
      <c r="N420" s="100"/>
      <c r="O420" s="99"/>
      <c r="P420" s="101"/>
      <c r="Q420" s="99"/>
      <c r="R420" s="100"/>
      <c r="S420" s="99"/>
      <c r="T420" s="99"/>
      <c r="U420" s="99"/>
    </row>
    <row r="421" ht="12.75" customHeight="1">
      <c r="A421" s="99"/>
      <c r="B421" s="99"/>
      <c r="C421" s="99"/>
      <c r="D421" s="99"/>
      <c r="E421" s="50"/>
      <c r="F421" s="99"/>
      <c r="G421" s="99"/>
      <c r="H421" s="99"/>
      <c r="I421" s="99"/>
      <c r="J421" s="99"/>
      <c r="K421" s="99"/>
      <c r="L421" s="99"/>
      <c r="M421" s="100"/>
      <c r="N421" s="100"/>
      <c r="O421" s="99"/>
      <c r="P421" s="101"/>
      <c r="Q421" s="99"/>
      <c r="R421" s="100"/>
      <c r="S421" s="99"/>
      <c r="T421" s="99"/>
      <c r="U421" s="99"/>
    </row>
    <row r="422" ht="12.75" customHeight="1">
      <c r="A422" s="99"/>
      <c r="B422" s="99"/>
      <c r="C422" s="99"/>
      <c r="D422" s="99"/>
      <c r="E422" s="50"/>
      <c r="F422" s="99"/>
      <c r="G422" s="99"/>
      <c r="H422" s="99"/>
      <c r="I422" s="99"/>
      <c r="J422" s="99"/>
      <c r="K422" s="99"/>
      <c r="L422" s="99"/>
      <c r="M422" s="100"/>
      <c r="N422" s="100"/>
      <c r="O422" s="99"/>
      <c r="P422" s="101"/>
      <c r="Q422" s="99"/>
      <c r="R422" s="100"/>
      <c r="S422" s="99"/>
      <c r="T422" s="99"/>
      <c r="U422" s="99"/>
    </row>
    <row r="423" ht="12.75" customHeight="1">
      <c r="A423" s="99"/>
      <c r="B423" s="99"/>
      <c r="C423" s="99"/>
      <c r="D423" s="99"/>
      <c r="E423" s="50"/>
      <c r="F423" s="99"/>
      <c r="G423" s="99"/>
      <c r="H423" s="99"/>
      <c r="I423" s="99"/>
      <c r="J423" s="99"/>
      <c r="K423" s="99"/>
      <c r="L423" s="99"/>
      <c r="M423" s="100"/>
      <c r="N423" s="100"/>
      <c r="O423" s="99"/>
      <c r="P423" s="101"/>
      <c r="Q423" s="99"/>
      <c r="R423" s="100"/>
      <c r="S423" s="99"/>
      <c r="T423" s="99"/>
      <c r="U423" s="99"/>
    </row>
    <row r="424" ht="12.75" customHeight="1">
      <c r="A424" s="99"/>
      <c r="B424" s="99"/>
      <c r="C424" s="99"/>
      <c r="D424" s="99"/>
      <c r="E424" s="50"/>
      <c r="F424" s="99"/>
      <c r="G424" s="99"/>
      <c r="H424" s="99"/>
      <c r="I424" s="99"/>
      <c r="J424" s="99"/>
      <c r="K424" s="99"/>
      <c r="L424" s="99"/>
      <c r="M424" s="100"/>
      <c r="N424" s="100"/>
      <c r="O424" s="99"/>
      <c r="P424" s="101"/>
      <c r="Q424" s="99"/>
      <c r="R424" s="100"/>
      <c r="S424" s="99"/>
      <c r="T424" s="99"/>
      <c r="U424" s="99"/>
    </row>
    <row r="425" ht="12.75" customHeight="1">
      <c r="A425" s="99"/>
      <c r="B425" s="99"/>
      <c r="C425" s="99"/>
      <c r="D425" s="99"/>
      <c r="E425" s="50"/>
      <c r="F425" s="99"/>
      <c r="G425" s="99"/>
      <c r="H425" s="99"/>
      <c r="I425" s="99"/>
      <c r="J425" s="99"/>
      <c r="K425" s="99"/>
      <c r="L425" s="99"/>
      <c r="M425" s="100"/>
      <c r="N425" s="100"/>
      <c r="O425" s="99"/>
      <c r="P425" s="101"/>
      <c r="Q425" s="99"/>
      <c r="R425" s="100"/>
      <c r="S425" s="99"/>
      <c r="T425" s="99"/>
      <c r="U425" s="99"/>
    </row>
    <row r="426" ht="12.75" customHeight="1">
      <c r="A426" s="99"/>
      <c r="B426" s="99"/>
      <c r="C426" s="99"/>
      <c r="D426" s="99"/>
      <c r="E426" s="50"/>
      <c r="F426" s="99"/>
      <c r="G426" s="99"/>
      <c r="H426" s="99"/>
      <c r="I426" s="99"/>
      <c r="J426" s="99"/>
      <c r="K426" s="99"/>
      <c r="L426" s="99"/>
      <c r="M426" s="100"/>
      <c r="N426" s="100"/>
      <c r="O426" s="99"/>
      <c r="P426" s="101"/>
      <c r="Q426" s="99"/>
      <c r="R426" s="100"/>
      <c r="S426" s="99"/>
      <c r="T426" s="99"/>
      <c r="U426" s="99"/>
    </row>
    <row r="427" ht="12.75" customHeight="1">
      <c r="A427" s="99"/>
      <c r="B427" s="99"/>
      <c r="C427" s="99"/>
      <c r="D427" s="99"/>
      <c r="E427" s="50"/>
      <c r="F427" s="99"/>
      <c r="G427" s="99"/>
      <c r="H427" s="99"/>
      <c r="I427" s="99"/>
      <c r="J427" s="99"/>
      <c r="K427" s="99"/>
      <c r="L427" s="99"/>
      <c r="M427" s="100"/>
      <c r="N427" s="100"/>
      <c r="O427" s="99"/>
      <c r="P427" s="101"/>
      <c r="Q427" s="99"/>
      <c r="R427" s="100"/>
      <c r="S427" s="99"/>
      <c r="T427" s="99"/>
      <c r="U427" s="99"/>
    </row>
    <row r="428" ht="12.75" customHeight="1">
      <c r="A428" s="99"/>
      <c r="B428" s="99"/>
      <c r="C428" s="99"/>
      <c r="D428" s="99"/>
      <c r="E428" s="50"/>
      <c r="F428" s="99"/>
      <c r="G428" s="99"/>
      <c r="H428" s="99"/>
      <c r="I428" s="99"/>
      <c r="J428" s="99"/>
      <c r="K428" s="99"/>
      <c r="L428" s="99"/>
      <c r="M428" s="100"/>
      <c r="N428" s="100"/>
      <c r="O428" s="99"/>
      <c r="P428" s="101"/>
      <c r="Q428" s="99"/>
      <c r="R428" s="100"/>
      <c r="S428" s="99"/>
      <c r="T428" s="99"/>
      <c r="U428" s="99"/>
    </row>
    <row r="429" ht="12.75" customHeight="1">
      <c r="A429" s="99"/>
      <c r="B429" s="99"/>
      <c r="C429" s="99"/>
      <c r="D429" s="99"/>
      <c r="E429" s="50"/>
      <c r="F429" s="99"/>
      <c r="G429" s="99"/>
      <c r="H429" s="99"/>
      <c r="I429" s="99"/>
      <c r="J429" s="99"/>
      <c r="K429" s="99"/>
      <c r="L429" s="99"/>
      <c r="M429" s="100"/>
      <c r="N429" s="100"/>
      <c r="O429" s="99"/>
      <c r="P429" s="101"/>
      <c r="Q429" s="99"/>
      <c r="R429" s="100"/>
      <c r="S429" s="99"/>
      <c r="T429" s="99"/>
      <c r="U429" s="99"/>
    </row>
    <row r="430" ht="12.75" customHeight="1">
      <c r="A430" s="99"/>
      <c r="B430" s="99"/>
      <c r="C430" s="99"/>
      <c r="D430" s="99"/>
      <c r="E430" s="50"/>
      <c r="F430" s="99"/>
      <c r="G430" s="99"/>
      <c r="H430" s="99"/>
      <c r="I430" s="99"/>
      <c r="J430" s="99"/>
      <c r="K430" s="99"/>
      <c r="L430" s="99"/>
      <c r="M430" s="100"/>
      <c r="N430" s="100"/>
      <c r="O430" s="99"/>
      <c r="P430" s="101"/>
      <c r="Q430" s="99"/>
      <c r="R430" s="100"/>
      <c r="S430" s="99"/>
      <c r="T430" s="99"/>
      <c r="U430" s="99"/>
    </row>
    <row r="431" ht="12.75" customHeight="1">
      <c r="A431" s="99"/>
      <c r="B431" s="99"/>
      <c r="C431" s="99"/>
      <c r="D431" s="99"/>
      <c r="E431" s="50"/>
      <c r="F431" s="99"/>
      <c r="G431" s="99"/>
      <c r="H431" s="99"/>
      <c r="I431" s="99"/>
      <c r="J431" s="99"/>
      <c r="K431" s="99"/>
      <c r="L431" s="99"/>
      <c r="M431" s="100"/>
      <c r="N431" s="100"/>
      <c r="O431" s="99"/>
      <c r="P431" s="101"/>
      <c r="Q431" s="99"/>
      <c r="R431" s="100"/>
      <c r="S431" s="99"/>
      <c r="T431" s="99"/>
      <c r="U431" s="99"/>
    </row>
    <row r="432" ht="12.75" customHeight="1">
      <c r="A432" s="99"/>
      <c r="B432" s="99"/>
      <c r="C432" s="99"/>
      <c r="D432" s="99"/>
      <c r="E432" s="50"/>
      <c r="F432" s="99"/>
      <c r="G432" s="99"/>
      <c r="H432" s="99"/>
      <c r="I432" s="99"/>
      <c r="J432" s="99"/>
      <c r="K432" s="99"/>
      <c r="L432" s="99"/>
      <c r="M432" s="100"/>
      <c r="N432" s="100"/>
      <c r="O432" s="99"/>
      <c r="P432" s="101"/>
      <c r="Q432" s="99"/>
      <c r="R432" s="100"/>
      <c r="S432" s="99"/>
      <c r="T432" s="99"/>
      <c r="U432" s="99"/>
    </row>
    <row r="433" ht="12.75" customHeight="1">
      <c r="A433" s="99"/>
      <c r="B433" s="99"/>
      <c r="C433" s="99"/>
      <c r="D433" s="99"/>
      <c r="E433" s="50"/>
      <c r="F433" s="99"/>
      <c r="G433" s="99"/>
      <c r="H433" s="99"/>
      <c r="I433" s="99"/>
      <c r="J433" s="99"/>
      <c r="K433" s="99"/>
      <c r="L433" s="99"/>
      <c r="M433" s="100"/>
      <c r="N433" s="100"/>
      <c r="O433" s="99"/>
      <c r="P433" s="101"/>
      <c r="Q433" s="99"/>
      <c r="R433" s="100"/>
      <c r="S433" s="99"/>
      <c r="T433" s="99"/>
      <c r="U433" s="99"/>
    </row>
    <row r="434" ht="12.75" customHeight="1">
      <c r="A434" s="99"/>
      <c r="B434" s="99"/>
      <c r="C434" s="99"/>
      <c r="D434" s="99"/>
      <c r="E434" s="50"/>
      <c r="F434" s="99"/>
      <c r="G434" s="99"/>
      <c r="H434" s="99"/>
      <c r="I434" s="99"/>
      <c r="J434" s="99"/>
      <c r="K434" s="99"/>
      <c r="L434" s="99"/>
      <c r="M434" s="100"/>
      <c r="N434" s="100"/>
      <c r="O434" s="99"/>
      <c r="P434" s="101"/>
      <c r="Q434" s="99"/>
      <c r="R434" s="100"/>
      <c r="S434" s="99"/>
      <c r="T434" s="99"/>
      <c r="U434" s="99"/>
    </row>
    <row r="435" ht="12.75" customHeight="1">
      <c r="A435" s="99"/>
      <c r="B435" s="99"/>
      <c r="C435" s="99"/>
      <c r="D435" s="99"/>
      <c r="E435" s="50"/>
      <c r="F435" s="99"/>
      <c r="G435" s="99"/>
      <c r="H435" s="99"/>
      <c r="I435" s="99"/>
      <c r="J435" s="99"/>
      <c r="K435" s="99"/>
      <c r="L435" s="99"/>
      <c r="M435" s="100"/>
      <c r="N435" s="100"/>
      <c r="O435" s="99"/>
      <c r="P435" s="101"/>
      <c r="Q435" s="99"/>
      <c r="R435" s="100"/>
      <c r="S435" s="99"/>
      <c r="T435" s="99"/>
      <c r="U435" s="99"/>
    </row>
    <row r="436" ht="12.75" customHeight="1">
      <c r="A436" s="99"/>
      <c r="B436" s="99"/>
      <c r="C436" s="99"/>
      <c r="D436" s="99"/>
      <c r="E436" s="50"/>
      <c r="F436" s="99"/>
      <c r="G436" s="99"/>
      <c r="H436" s="99"/>
      <c r="I436" s="99"/>
      <c r="J436" s="99"/>
      <c r="K436" s="99"/>
      <c r="L436" s="99"/>
      <c r="M436" s="100"/>
      <c r="N436" s="100"/>
      <c r="O436" s="99"/>
      <c r="P436" s="101"/>
      <c r="Q436" s="99"/>
      <c r="R436" s="100"/>
      <c r="S436" s="99"/>
      <c r="T436" s="99"/>
      <c r="U436" s="99"/>
    </row>
    <row r="437" ht="12.75" customHeight="1">
      <c r="A437" s="99"/>
      <c r="B437" s="99"/>
      <c r="C437" s="99"/>
      <c r="D437" s="99"/>
      <c r="E437" s="50"/>
      <c r="F437" s="99"/>
      <c r="G437" s="99"/>
      <c r="H437" s="99"/>
      <c r="I437" s="99"/>
      <c r="J437" s="99"/>
      <c r="K437" s="99"/>
      <c r="L437" s="99"/>
      <c r="M437" s="100"/>
      <c r="N437" s="100"/>
      <c r="O437" s="99"/>
      <c r="P437" s="101"/>
      <c r="Q437" s="99"/>
      <c r="R437" s="100"/>
      <c r="S437" s="99"/>
      <c r="T437" s="99"/>
      <c r="U437" s="99"/>
    </row>
    <row r="438" ht="12.75" customHeight="1">
      <c r="A438" s="99"/>
      <c r="B438" s="99"/>
      <c r="C438" s="99"/>
      <c r="D438" s="99"/>
      <c r="E438" s="50"/>
      <c r="F438" s="99"/>
      <c r="G438" s="99"/>
      <c r="H438" s="99"/>
      <c r="I438" s="99"/>
      <c r="J438" s="99"/>
      <c r="K438" s="99"/>
      <c r="L438" s="99"/>
      <c r="M438" s="100"/>
      <c r="N438" s="100"/>
      <c r="O438" s="99"/>
      <c r="P438" s="101"/>
      <c r="Q438" s="99"/>
      <c r="R438" s="100"/>
      <c r="S438" s="99"/>
      <c r="T438" s="99"/>
      <c r="U438" s="99"/>
    </row>
    <row r="439" ht="12.75" customHeight="1">
      <c r="A439" s="99"/>
      <c r="B439" s="99"/>
      <c r="C439" s="99"/>
      <c r="D439" s="99"/>
      <c r="E439" s="50"/>
      <c r="F439" s="99"/>
      <c r="G439" s="99"/>
      <c r="H439" s="99"/>
      <c r="I439" s="99"/>
      <c r="J439" s="99"/>
      <c r="K439" s="99"/>
      <c r="L439" s="99"/>
      <c r="M439" s="100"/>
      <c r="N439" s="100"/>
      <c r="O439" s="99"/>
      <c r="P439" s="101"/>
      <c r="Q439" s="99"/>
      <c r="R439" s="100"/>
      <c r="S439" s="99"/>
      <c r="T439" s="99"/>
      <c r="U439" s="99"/>
    </row>
    <row r="440" ht="12.75" customHeight="1">
      <c r="A440" s="99"/>
      <c r="B440" s="99"/>
      <c r="C440" s="99"/>
      <c r="D440" s="99"/>
      <c r="E440" s="50"/>
      <c r="F440" s="99"/>
      <c r="G440" s="99"/>
      <c r="H440" s="99"/>
      <c r="I440" s="99"/>
      <c r="J440" s="99"/>
      <c r="K440" s="99"/>
      <c r="L440" s="99"/>
      <c r="M440" s="100"/>
      <c r="N440" s="100"/>
      <c r="O440" s="99"/>
      <c r="P440" s="101"/>
      <c r="Q440" s="99"/>
      <c r="R440" s="100"/>
      <c r="S440" s="99"/>
      <c r="T440" s="99"/>
      <c r="U440" s="99"/>
    </row>
    <row r="441" ht="12.75" customHeight="1">
      <c r="A441" s="99"/>
      <c r="B441" s="99"/>
      <c r="C441" s="99"/>
      <c r="D441" s="99"/>
      <c r="E441" s="50"/>
      <c r="F441" s="99"/>
      <c r="G441" s="99"/>
      <c r="H441" s="99"/>
      <c r="I441" s="99"/>
      <c r="J441" s="99"/>
      <c r="K441" s="99"/>
      <c r="L441" s="99"/>
      <c r="M441" s="100"/>
      <c r="N441" s="100"/>
      <c r="O441" s="99"/>
      <c r="P441" s="101"/>
      <c r="Q441" s="99"/>
      <c r="R441" s="100"/>
      <c r="S441" s="99"/>
      <c r="T441" s="99"/>
      <c r="U441" s="99"/>
    </row>
    <row r="442" ht="12.75" customHeight="1">
      <c r="A442" s="99"/>
      <c r="B442" s="99"/>
      <c r="C442" s="99"/>
      <c r="D442" s="99"/>
      <c r="E442" s="50"/>
      <c r="F442" s="99"/>
      <c r="G442" s="99"/>
      <c r="H442" s="99"/>
      <c r="I442" s="99"/>
      <c r="J442" s="99"/>
      <c r="K442" s="99"/>
      <c r="L442" s="99"/>
      <c r="M442" s="100"/>
      <c r="N442" s="100"/>
      <c r="O442" s="99"/>
      <c r="P442" s="101"/>
      <c r="Q442" s="99"/>
      <c r="R442" s="100"/>
      <c r="S442" s="99"/>
      <c r="T442" s="99"/>
      <c r="U442" s="99"/>
    </row>
    <row r="443" ht="12.75" customHeight="1">
      <c r="A443" s="99"/>
      <c r="B443" s="99"/>
      <c r="C443" s="99"/>
      <c r="D443" s="99"/>
      <c r="E443" s="50"/>
      <c r="F443" s="99"/>
      <c r="G443" s="99"/>
      <c r="H443" s="99"/>
      <c r="I443" s="99"/>
      <c r="J443" s="99"/>
      <c r="K443" s="99"/>
      <c r="L443" s="99"/>
      <c r="M443" s="100"/>
      <c r="N443" s="100"/>
      <c r="O443" s="99"/>
      <c r="P443" s="101"/>
      <c r="Q443" s="99"/>
      <c r="R443" s="100"/>
      <c r="S443" s="99"/>
      <c r="T443" s="99"/>
      <c r="U443" s="99"/>
    </row>
    <row r="444" ht="12.75" customHeight="1">
      <c r="A444" s="99"/>
      <c r="B444" s="99"/>
      <c r="C444" s="99"/>
      <c r="D444" s="99"/>
      <c r="E444" s="50"/>
      <c r="F444" s="99"/>
      <c r="G444" s="99"/>
      <c r="H444" s="99"/>
      <c r="I444" s="99"/>
      <c r="J444" s="99"/>
      <c r="K444" s="99"/>
      <c r="L444" s="99"/>
      <c r="M444" s="100"/>
      <c r="N444" s="100"/>
      <c r="O444" s="99"/>
      <c r="P444" s="101"/>
      <c r="Q444" s="99"/>
      <c r="R444" s="100"/>
      <c r="S444" s="99"/>
      <c r="T444" s="99"/>
      <c r="U444" s="99"/>
    </row>
    <row r="445" ht="12.75" customHeight="1">
      <c r="A445" s="99"/>
      <c r="B445" s="99"/>
      <c r="C445" s="99"/>
      <c r="D445" s="99"/>
      <c r="E445" s="50"/>
      <c r="F445" s="99"/>
      <c r="G445" s="99"/>
      <c r="H445" s="99"/>
      <c r="I445" s="99"/>
      <c r="J445" s="99"/>
      <c r="K445" s="99"/>
      <c r="L445" s="99"/>
      <c r="M445" s="100"/>
      <c r="N445" s="100"/>
      <c r="O445" s="99"/>
      <c r="P445" s="101"/>
      <c r="Q445" s="99"/>
      <c r="R445" s="100"/>
      <c r="S445" s="99"/>
      <c r="T445" s="99"/>
      <c r="U445" s="99"/>
    </row>
    <row r="446" ht="12.75" customHeight="1">
      <c r="A446" s="99"/>
      <c r="B446" s="99"/>
      <c r="C446" s="99"/>
      <c r="D446" s="99"/>
      <c r="E446" s="50"/>
      <c r="F446" s="99"/>
      <c r="G446" s="99"/>
      <c r="H446" s="99"/>
      <c r="I446" s="99"/>
      <c r="J446" s="99"/>
      <c r="K446" s="99"/>
      <c r="L446" s="99"/>
      <c r="M446" s="100"/>
      <c r="N446" s="100"/>
      <c r="O446" s="99"/>
      <c r="P446" s="101"/>
      <c r="Q446" s="99"/>
      <c r="R446" s="100"/>
      <c r="S446" s="99"/>
      <c r="T446" s="99"/>
      <c r="U446" s="99"/>
    </row>
    <row r="447" ht="12.75" customHeight="1">
      <c r="A447" s="99"/>
      <c r="B447" s="99"/>
      <c r="C447" s="99"/>
      <c r="D447" s="99"/>
      <c r="E447" s="50"/>
      <c r="F447" s="99"/>
      <c r="G447" s="99"/>
      <c r="H447" s="99"/>
      <c r="I447" s="99"/>
      <c r="J447" s="99"/>
      <c r="K447" s="99"/>
      <c r="L447" s="99"/>
      <c r="M447" s="100"/>
      <c r="N447" s="100"/>
      <c r="O447" s="99"/>
      <c r="P447" s="101"/>
      <c r="Q447" s="99"/>
      <c r="R447" s="100"/>
      <c r="S447" s="99"/>
      <c r="T447" s="99"/>
      <c r="U447" s="99"/>
    </row>
    <row r="448" ht="12.75" customHeight="1">
      <c r="A448" s="99"/>
      <c r="B448" s="99"/>
      <c r="C448" s="99"/>
      <c r="D448" s="99"/>
      <c r="E448" s="50"/>
      <c r="F448" s="99"/>
      <c r="G448" s="99"/>
      <c r="H448" s="99"/>
      <c r="I448" s="99"/>
      <c r="J448" s="99"/>
      <c r="K448" s="99"/>
      <c r="L448" s="99"/>
      <c r="M448" s="100"/>
      <c r="N448" s="100"/>
      <c r="O448" s="99"/>
      <c r="P448" s="101"/>
      <c r="Q448" s="99"/>
      <c r="R448" s="100"/>
      <c r="S448" s="99"/>
      <c r="T448" s="99"/>
      <c r="U448" s="99"/>
    </row>
    <row r="449" ht="12.75" customHeight="1">
      <c r="A449" s="99"/>
      <c r="B449" s="99"/>
      <c r="C449" s="99"/>
      <c r="D449" s="99"/>
      <c r="E449" s="50"/>
      <c r="F449" s="99"/>
      <c r="G449" s="99"/>
      <c r="H449" s="99"/>
      <c r="I449" s="99"/>
      <c r="J449" s="99"/>
      <c r="K449" s="99"/>
      <c r="L449" s="99"/>
      <c r="M449" s="100"/>
      <c r="N449" s="100"/>
      <c r="O449" s="99"/>
      <c r="P449" s="101"/>
      <c r="Q449" s="99"/>
      <c r="R449" s="100"/>
      <c r="S449" s="99"/>
      <c r="T449" s="99"/>
      <c r="U449" s="99"/>
    </row>
    <row r="450" ht="12.75" customHeight="1">
      <c r="A450" s="99"/>
      <c r="B450" s="99"/>
      <c r="C450" s="99"/>
      <c r="D450" s="99"/>
      <c r="E450" s="50"/>
      <c r="F450" s="99"/>
      <c r="G450" s="99"/>
      <c r="H450" s="99"/>
      <c r="I450" s="99"/>
      <c r="J450" s="99"/>
      <c r="K450" s="99"/>
      <c r="L450" s="99"/>
      <c r="M450" s="100"/>
      <c r="N450" s="100"/>
      <c r="O450" s="99"/>
      <c r="P450" s="101"/>
      <c r="Q450" s="99"/>
      <c r="R450" s="100"/>
      <c r="S450" s="99"/>
      <c r="T450" s="99"/>
      <c r="U450" s="99"/>
    </row>
    <row r="451" ht="12.75" customHeight="1">
      <c r="A451" s="99"/>
      <c r="B451" s="99"/>
      <c r="C451" s="99"/>
      <c r="D451" s="99"/>
      <c r="E451" s="50"/>
      <c r="F451" s="99"/>
      <c r="G451" s="99"/>
      <c r="H451" s="99"/>
      <c r="I451" s="99"/>
      <c r="J451" s="99"/>
      <c r="K451" s="99"/>
      <c r="L451" s="99"/>
      <c r="M451" s="100"/>
      <c r="N451" s="100"/>
      <c r="O451" s="99"/>
      <c r="P451" s="101"/>
      <c r="Q451" s="99"/>
      <c r="R451" s="100"/>
      <c r="S451" s="99"/>
      <c r="T451" s="99"/>
      <c r="U451" s="99"/>
    </row>
    <row r="452" ht="12.75" customHeight="1">
      <c r="A452" s="99"/>
      <c r="B452" s="99"/>
      <c r="C452" s="99"/>
      <c r="D452" s="99"/>
      <c r="E452" s="50"/>
      <c r="F452" s="99"/>
      <c r="G452" s="99"/>
      <c r="H452" s="99"/>
      <c r="I452" s="99"/>
      <c r="J452" s="99"/>
      <c r="K452" s="99"/>
      <c r="L452" s="99"/>
      <c r="M452" s="100"/>
      <c r="N452" s="100"/>
      <c r="O452" s="99"/>
      <c r="P452" s="101"/>
      <c r="Q452" s="99"/>
      <c r="R452" s="100"/>
      <c r="S452" s="99"/>
      <c r="T452" s="99"/>
      <c r="U452" s="99"/>
    </row>
    <row r="453" ht="12.75" customHeight="1">
      <c r="A453" s="99"/>
      <c r="B453" s="99"/>
      <c r="C453" s="99"/>
      <c r="D453" s="99"/>
      <c r="E453" s="50"/>
      <c r="F453" s="99"/>
      <c r="G453" s="99"/>
      <c r="H453" s="99"/>
      <c r="I453" s="99"/>
      <c r="J453" s="99"/>
      <c r="K453" s="99"/>
      <c r="L453" s="99"/>
      <c r="M453" s="100"/>
      <c r="N453" s="100"/>
      <c r="O453" s="99"/>
      <c r="P453" s="101"/>
      <c r="Q453" s="99"/>
      <c r="R453" s="100"/>
      <c r="S453" s="99"/>
      <c r="T453" s="99"/>
      <c r="U453" s="99"/>
    </row>
    <row r="454" ht="12.75" customHeight="1">
      <c r="A454" s="99"/>
      <c r="B454" s="99"/>
      <c r="C454" s="99"/>
      <c r="D454" s="99"/>
      <c r="E454" s="50"/>
      <c r="F454" s="99"/>
      <c r="G454" s="99"/>
      <c r="H454" s="99"/>
      <c r="I454" s="99"/>
      <c r="J454" s="99"/>
      <c r="K454" s="99"/>
      <c r="L454" s="99"/>
      <c r="M454" s="100"/>
      <c r="N454" s="100"/>
      <c r="O454" s="99"/>
      <c r="P454" s="101"/>
      <c r="Q454" s="99"/>
      <c r="R454" s="100"/>
      <c r="S454" s="99"/>
      <c r="T454" s="99"/>
      <c r="U454" s="99"/>
    </row>
    <row r="455" ht="12.75" customHeight="1">
      <c r="A455" s="99"/>
      <c r="B455" s="99"/>
      <c r="C455" s="99"/>
      <c r="D455" s="99"/>
      <c r="E455" s="50"/>
      <c r="F455" s="99"/>
      <c r="G455" s="99"/>
      <c r="H455" s="99"/>
      <c r="I455" s="99"/>
      <c r="J455" s="99"/>
      <c r="K455" s="99"/>
      <c r="L455" s="99"/>
      <c r="M455" s="100"/>
      <c r="N455" s="100"/>
      <c r="O455" s="99"/>
      <c r="P455" s="101"/>
      <c r="Q455" s="99"/>
      <c r="R455" s="100"/>
      <c r="S455" s="99"/>
      <c r="T455" s="99"/>
      <c r="U455" s="99"/>
    </row>
    <row r="456" ht="12.75" customHeight="1">
      <c r="A456" s="99"/>
      <c r="B456" s="99"/>
      <c r="C456" s="99"/>
      <c r="D456" s="99"/>
      <c r="E456" s="50"/>
      <c r="F456" s="99"/>
      <c r="G456" s="99"/>
      <c r="H456" s="99"/>
      <c r="I456" s="99"/>
      <c r="J456" s="99"/>
      <c r="K456" s="99"/>
      <c r="L456" s="99"/>
      <c r="M456" s="100"/>
      <c r="N456" s="100"/>
      <c r="O456" s="99"/>
      <c r="P456" s="101"/>
      <c r="Q456" s="99"/>
      <c r="R456" s="100"/>
      <c r="S456" s="99"/>
      <c r="T456" s="99"/>
      <c r="U456" s="99"/>
    </row>
    <row r="457" ht="12.75" customHeight="1">
      <c r="A457" s="99"/>
      <c r="B457" s="99"/>
      <c r="C457" s="99"/>
      <c r="D457" s="99"/>
      <c r="E457" s="50"/>
      <c r="F457" s="99"/>
      <c r="G457" s="99"/>
      <c r="H457" s="99"/>
      <c r="I457" s="99"/>
      <c r="J457" s="99"/>
      <c r="K457" s="99"/>
      <c r="L457" s="99"/>
      <c r="M457" s="100"/>
      <c r="N457" s="100"/>
      <c r="O457" s="99"/>
      <c r="P457" s="101"/>
      <c r="Q457" s="99"/>
      <c r="R457" s="100"/>
      <c r="S457" s="99"/>
      <c r="T457" s="99"/>
      <c r="U457" s="99"/>
    </row>
    <row r="458" ht="12.75" customHeight="1">
      <c r="A458" s="99"/>
      <c r="B458" s="99"/>
      <c r="C458" s="99"/>
      <c r="D458" s="99"/>
      <c r="E458" s="50"/>
      <c r="F458" s="99"/>
      <c r="G458" s="99"/>
      <c r="H458" s="99"/>
      <c r="I458" s="99"/>
      <c r="J458" s="99"/>
      <c r="K458" s="99"/>
      <c r="L458" s="99"/>
      <c r="M458" s="100"/>
      <c r="N458" s="100"/>
      <c r="O458" s="99"/>
      <c r="P458" s="101"/>
      <c r="Q458" s="99"/>
      <c r="R458" s="100"/>
      <c r="S458" s="99"/>
      <c r="T458" s="99"/>
      <c r="U458" s="99"/>
    </row>
    <row r="459" ht="12.75" customHeight="1">
      <c r="A459" s="99"/>
      <c r="B459" s="99"/>
      <c r="C459" s="99"/>
      <c r="D459" s="99"/>
      <c r="E459" s="50"/>
      <c r="F459" s="99"/>
      <c r="G459" s="99"/>
      <c r="H459" s="99"/>
      <c r="I459" s="99"/>
      <c r="J459" s="99"/>
      <c r="K459" s="99"/>
      <c r="L459" s="99"/>
      <c r="M459" s="100"/>
      <c r="N459" s="100"/>
      <c r="O459" s="99"/>
      <c r="P459" s="101"/>
      <c r="Q459" s="99"/>
      <c r="R459" s="100"/>
      <c r="S459" s="99"/>
      <c r="T459" s="99"/>
      <c r="U459" s="99"/>
    </row>
    <row r="460" ht="12.75" customHeight="1">
      <c r="A460" s="99"/>
      <c r="B460" s="99"/>
      <c r="C460" s="99"/>
      <c r="D460" s="99"/>
      <c r="E460" s="50"/>
      <c r="F460" s="99"/>
      <c r="G460" s="99"/>
      <c r="H460" s="99"/>
      <c r="I460" s="99"/>
      <c r="J460" s="99"/>
      <c r="K460" s="99"/>
      <c r="L460" s="99"/>
      <c r="M460" s="100"/>
      <c r="N460" s="100"/>
      <c r="O460" s="99"/>
      <c r="P460" s="101"/>
      <c r="Q460" s="99"/>
      <c r="R460" s="100"/>
      <c r="S460" s="99"/>
      <c r="T460" s="99"/>
      <c r="U460" s="99"/>
    </row>
    <row r="461" ht="12.75" customHeight="1">
      <c r="A461" s="99"/>
      <c r="B461" s="99"/>
      <c r="C461" s="99"/>
      <c r="D461" s="99"/>
      <c r="E461" s="50"/>
      <c r="F461" s="99"/>
      <c r="G461" s="99"/>
      <c r="H461" s="99"/>
      <c r="I461" s="99"/>
      <c r="J461" s="99"/>
      <c r="K461" s="99"/>
      <c r="L461" s="99"/>
      <c r="M461" s="100"/>
      <c r="N461" s="100"/>
      <c r="O461" s="99"/>
      <c r="P461" s="101"/>
      <c r="Q461" s="99"/>
      <c r="R461" s="100"/>
      <c r="S461" s="99"/>
      <c r="T461" s="99"/>
      <c r="U461" s="99"/>
    </row>
    <row r="462" ht="12.75" customHeight="1">
      <c r="A462" s="99"/>
      <c r="B462" s="99"/>
      <c r="C462" s="99"/>
      <c r="D462" s="99"/>
      <c r="E462" s="50"/>
      <c r="F462" s="99"/>
      <c r="G462" s="99"/>
      <c r="H462" s="99"/>
      <c r="I462" s="99"/>
      <c r="J462" s="99"/>
      <c r="K462" s="99"/>
      <c r="L462" s="99"/>
      <c r="M462" s="100"/>
      <c r="N462" s="100"/>
      <c r="O462" s="99"/>
      <c r="P462" s="101"/>
      <c r="Q462" s="99"/>
      <c r="R462" s="100"/>
      <c r="S462" s="99"/>
      <c r="T462" s="99"/>
      <c r="U462" s="99"/>
    </row>
    <row r="463" ht="12.75" customHeight="1">
      <c r="A463" s="99"/>
      <c r="B463" s="99"/>
      <c r="C463" s="99"/>
      <c r="D463" s="99"/>
      <c r="E463" s="50"/>
      <c r="F463" s="99"/>
      <c r="G463" s="99"/>
      <c r="H463" s="99"/>
      <c r="I463" s="99"/>
      <c r="J463" s="99"/>
      <c r="K463" s="99"/>
      <c r="L463" s="99"/>
      <c r="M463" s="100"/>
      <c r="N463" s="100"/>
      <c r="O463" s="99"/>
      <c r="P463" s="101"/>
      <c r="Q463" s="99"/>
      <c r="R463" s="100"/>
      <c r="S463" s="99"/>
      <c r="T463" s="99"/>
      <c r="U463" s="99"/>
    </row>
    <row r="464" ht="12.75" customHeight="1">
      <c r="A464" s="99"/>
      <c r="B464" s="99"/>
      <c r="C464" s="99"/>
      <c r="D464" s="99"/>
      <c r="E464" s="50"/>
      <c r="F464" s="99"/>
      <c r="G464" s="99"/>
      <c r="H464" s="99"/>
      <c r="I464" s="99"/>
      <c r="J464" s="99"/>
      <c r="K464" s="99"/>
      <c r="L464" s="99"/>
      <c r="M464" s="100"/>
      <c r="N464" s="100"/>
      <c r="O464" s="99"/>
      <c r="P464" s="101"/>
      <c r="Q464" s="99"/>
      <c r="R464" s="100"/>
      <c r="S464" s="99"/>
      <c r="T464" s="99"/>
      <c r="U464" s="99"/>
    </row>
    <row r="465" ht="12.75" customHeight="1">
      <c r="A465" s="99"/>
      <c r="B465" s="99"/>
      <c r="C465" s="99"/>
      <c r="D465" s="99"/>
      <c r="E465" s="50"/>
      <c r="F465" s="99"/>
      <c r="G465" s="99"/>
      <c r="H465" s="99"/>
      <c r="I465" s="99"/>
      <c r="J465" s="99"/>
      <c r="K465" s="99"/>
      <c r="L465" s="99"/>
      <c r="M465" s="100"/>
      <c r="N465" s="100"/>
      <c r="O465" s="99"/>
      <c r="P465" s="101"/>
      <c r="Q465" s="99"/>
      <c r="R465" s="100"/>
      <c r="S465" s="99"/>
      <c r="T465" s="99"/>
      <c r="U465" s="99"/>
    </row>
    <row r="466" ht="12.75" customHeight="1">
      <c r="A466" s="99"/>
      <c r="B466" s="99"/>
      <c r="C466" s="99"/>
      <c r="D466" s="99"/>
      <c r="E466" s="50"/>
      <c r="F466" s="99"/>
      <c r="G466" s="99"/>
      <c r="H466" s="99"/>
      <c r="I466" s="99"/>
      <c r="J466" s="99"/>
      <c r="K466" s="99"/>
      <c r="L466" s="99"/>
      <c r="M466" s="100"/>
      <c r="N466" s="100"/>
      <c r="O466" s="99"/>
      <c r="P466" s="101"/>
      <c r="Q466" s="99"/>
      <c r="R466" s="100"/>
      <c r="S466" s="99"/>
      <c r="T466" s="99"/>
      <c r="U466" s="99"/>
    </row>
    <row r="467" ht="12.75" customHeight="1">
      <c r="A467" s="99"/>
      <c r="B467" s="99"/>
      <c r="C467" s="99"/>
      <c r="D467" s="99"/>
      <c r="E467" s="50"/>
      <c r="F467" s="99"/>
      <c r="G467" s="99"/>
      <c r="H467" s="99"/>
      <c r="I467" s="99"/>
      <c r="J467" s="99"/>
      <c r="K467" s="99"/>
      <c r="L467" s="99"/>
      <c r="M467" s="100"/>
      <c r="N467" s="100"/>
      <c r="O467" s="99"/>
      <c r="P467" s="101"/>
      <c r="Q467" s="99"/>
      <c r="R467" s="100"/>
      <c r="S467" s="99"/>
      <c r="T467" s="99"/>
      <c r="U467" s="99"/>
    </row>
    <row r="468" ht="12.75" customHeight="1">
      <c r="A468" s="99"/>
      <c r="B468" s="99"/>
      <c r="C468" s="99"/>
      <c r="D468" s="99"/>
      <c r="E468" s="50"/>
      <c r="F468" s="99"/>
      <c r="G468" s="99"/>
      <c r="H468" s="99"/>
      <c r="I468" s="99"/>
      <c r="J468" s="99"/>
      <c r="K468" s="99"/>
      <c r="L468" s="99"/>
      <c r="M468" s="100"/>
      <c r="N468" s="100"/>
      <c r="O468" s="99"/>
      <c r="P468" s="101"/>
      <c r="Q468" s="99"/>
      <c r="R468" s="100"/>
      <c r="S468" s="99"/>
      <c r="T468" s="99"/>
      <c r="U468" s="99"/>
    </row>
    <row r="469" ht="12.75" customHeight="1">
      <c r="A469" s="99"/>
      <c r="B469" s="99"/>
      <c r="C469" s="99"/>
      <c r="D469" s="99"/>
      <c r="E469" s="50"/>
      <c r="F469" s="99"/>
      <c r="G469" s="99"/>
      <c r="H469" s="99"/>
      <c r="I469" s="99"/>
      <c r="J469" s="99"/>
      <c r="K469" s="99"/>
      <c r="L469" s="99"/>
      <c r="M469" s="100"/>
      <c r="N469" s="100"/>
      <c r="O469" s="99"/>
      <c r="P469" s="101"/>
      <c r="Q469" s="99"/>
      <c r="R469" s="100"/>
      <c r="S469" s="99"/>
      <c r="T469" s="99"/>
      <c r="U469" s="99"/>
    </row>
    <row r="470" ht="12.75" customHeight="1">
      <c r="A470" s="99"/>
      <c r="B470" s="99"/>
      <c r="C470" s="99"/>
      <c r="D470" s="99"/>
      <c r="E470" s="50"/>
      <c r="F470" s="99"/>
      <c r="G470" s="99"/>
      <c r="H470" s="99"/>
      <c r="I470" s="99"/>
      <c r="J470" s="99"/>
      <c r="K470" s="99"/>
      <c r="L470" s="99"/>
      <c r="M470" s="100"/>
      <c r="N470" s="100"/>
      <c r="O470" s="99"/>
      <c r="P470" s="101"/>
      <c r="Q470" s="99"/>
      <c r="R470" s="100"/>
      <c r="S470" s="99"/>
      <c r="T470" s="99"/>
      <c r="U470" s="99"/>
    </row>
    <row r="471" ht="12.75" customHeight="1">
      <c r="A471" s="99"/>
      <c r="B471" s="99"/>
      <c r="C471" s="99"/>
      <c r="D471" s="99"/>
      <c r="E471" s="50"/>
      <c r="F471" s="99"/>
      <c r="G471" s="99"/>
      <c r="H471" s="99"/>
      <c r="I471" s="99"/>
      <c r="J471" s="99"/>
      <c r="K471" s="99"/>
      <c r="L471" s="99"/>
      <c r="M471" s="100"/>
      <c r="N471" s="100"/>
      <c r="O471" s="99"/>
      <c r="P471" s="101"/>
      <c r="Q471" s="99"/>
      <c r="R471" s="100"/>
      <c r="S471" s="99"/>
      <c r="T471" s="99"/>
      <c r="U471" s="99"/>
    </row>
    <row r="472" ht="12.75" customHeight="1">
      <c r="A472" s="99"/>
      <c r="B472" s="99"/>
      <c r="C472" s="99"/>
      <c r="D472" s="99"/>
      <c r="E472" s="50"/>
      <c r="F472" s="99"/>
      <c r="G472" s="99"/>
      <c r="H472" s="99"/>
      <c r="I472" s="99"/>
      <c r="J472" s="99"/>
      <c r="K472" s="99"/>
      <c r="L472" s="99"/>
      <c r="M472" s="100"/>
      <c r="N472" s="100"/>
      <c r="O472" s="99"/>
      <c r="P472" s="101"/>
      <c r="Q472" s="99"/>
      <c r="R472" s="100"/>
      <c r="S472" s="99"/>
      <c r="T472" s="99"/>
      <c r="U472" s="99"/>
    </row>
    <row r="473" ht="12.75" customHeight="1">
      <c r="A473" s="99"/>
      <c r="B473" s="99"/>
      <c r="C473" s="99"/>
      <c r="D473" s="99"/>
      <c r="E473" s="50"/>
      <c r="F473" s="99"/>
      <c r="G473" s="99"/>
      <c r="H473" s="99"/>
      <c r="I473" s="99"/>
      <c r="J473" s="99"/>
      <c r="K473" s="99"/>
      <c r="L473" s="99"/>
      <c r="M473" s="100"/>
      <c r="N473" s="100"/>
      <c r="O473" s="99"/>
      <c r="P473" s="101"/>
      <c r="Q473" s="99"/>
      <c r="R473" s="100"/>
      <c r="S473" s="99"/>
      <c r="T473" s="99"/>
      <c r="U473" s="99"/>
    </row>
    <row r="474" ht="12.75" customHeight="1">
      <c r="A474" s="99"/>
      <c r="B474" s="99"/>
      <c r="C474" s="99"/>
      <c r="D474" s="99"/>
      <c r="E474" s="50"/>
      <c r="F474" s="99"/>
      <c r="G474" s="99"/>
      <c r="H474" s="99"/>
      <c r="I474" s="99"/>
      <c r="J474" s="99"/>
      <c r="K474" s="99"/>
      <c r="L474" s="99"/>
      <c r="M474" s="100"/>
      <c r="N474" s="100"/>
      <c r="O474" s="99"/>
      <c r="P474" s="101"/>
      <c r="Q474" s="99"/>
      <c r="R474" s="100"/>
      <c r="S474" s="99"/>
      <c r="T474" s="99"/>
      <c r="U474" s="99"/>
    </row>
    <row r="475" ht="12.75" customHeight="1">
      <c r="A475" s="99"/>
      <c r="B475" s="99"/>
      <c r="C475" s="99"/>
      <c r="D475" s="99"/>
      <c r="E475" s="50"/>
      <c r="F475" s="99"/>
      <c r="G475" s="99"/>
      <c r="H475" s="99"/>
      <c r="I475" s="99"/>
      <c r="J475" s="99"/>
      <c r="K475" s="99"/>
      <c r="L475" s="99"/>
      <c r="M475" s="100"/>
      <c r="N475" s="100"/>
      <c r="O475" s="99"/>
      <c r="P475" s="101"/>
      <c r="Q475" s="99"/>
      <c r="R475" s="100"/>
      <c r="S475" s="99"/>
      <c r="T475" s="99"/>
      <c r="U475" s="99"/>
    </row>
    <row r="476" ht="12.75" customHeight="1">
      <c r="A476" s="99"/>
      <c r="B476" s="99"/>
      <c r="C476" s="99"/>
      <c r="D476" s="99"/>
      <c r="E476" s="50"/>
      <c r="F476" s="99"/>
      <c r="G476" s="99"/>
      <c r="H476" s="99"/>
      <c r="I476" s="99"/>
      <c r="J476" s="99"/>
      <c r="K476" s="99"/>
      <c r="L476" s="99"/>
      <c r="M476" s="100"/>
      <c r="N476" s="100"/>
      <c r="O476" s="99"/>
      <c r="P476" s="101"/>
      <c r="Q476" s="99"/>
      <c r="R476" s="100"/>
      <c r="S476" s="99"/>
      <c r="T476" s="99"/>
      <c r="U476" s="99"/>
    </row>
    <row r="477" ht="12.75" customHeight="1">
      <c r="A477" s="99"/>
      <c r="B477" s="99"/>
      <c r="C477" s="99"/>
      <c r="D477" s="99"/>
      <c r="E477" s="50"/>
      <c r="F477" s="99"/>
      <c r="G477" s="99"/>
      <c r="H477" s="99"/>
      <c r="I477" s="99"/>
      <c r="J477" s="99"/>
      <c r="K477" s="99"/>
      <c r="L477" s="99"/>
      <c r="M477" s="100"/>
      <c r="N477" s="100"/>
      <c r="O477" s="99"/>
      <c r="P477" s="101"/>
      <c r="Q477" s="99"/>
      <c r="R477" s="100"/>
      <c r="S477" s="99"/>
      <c r="T477" s="99"/>
      <c r="U477" s="99"/>
    </row>
    <row r="478" ht="12.75" customHeight="1">
      <c r="A478" s="99"/>
      <c r="B478" s="99"/>
      <c r="C478" s="99"/>
      <c r="D478" s="99"/>
      <c r="E478" s="50"/>
      <c r="F478" s="99"/>
      <c r="G478" s="99"/>
      <c r="H478" s="99"/>
      <c r="I478" s="99"/>
      <c r="J478" s="99"/>
      <c r="K478" s="99"/>
      <c r="L478" s="99"/>
      <c r="M478" s="100"/>
      <c r="N478" s="100"/>
      <c r="O478" s="99"/>
      <c r="P478" s="101"/>
      <c r="Q478" s="99"/>
      <c r="R478" s="100"/>
      <c r="S478" s="99"/>
      <c r="T478" s="99"/>
      <c r="U478" s="99"/>
    </row>
    <row r="479" ht="12.75" customHeight="1">
      <c r="A479" s="99"/>
      <c r="B479" s="99"/>
      <c r="C479" s="99"/>
      <c r="D479" s="99"/>
      <c r="E479" s="50"/>
      <c r="F479" s="99"/>
      <c r="G479" s="99"/>
      <c r="H479" s="99"/>
      <c r="I479" s="99"/>
      <c r="J479" s="99"/>
      <c r="K479" s="99"/>
      <c r="L479" s="99"/>
      <c r="M479" s="100"/>
      <c r="N479" s="100"/>
      <c r="O479" s="99"/>
      <c r="P479" s="101"/>
      <c r="Q479" s="99"/>
      <c r="R479" s="100"/>
      <c r="S479" s="99"/>
      <c r="T479" s="99"/>
      <c r="U479" s="99"/>
    </row>
    <row r="480" ht="12.75" customHeight="1">
      <c r="A480" s="99"/>
      <c r="B480" s="99"/>
      <c r="C480" s="99"/>
      <c r="D480" s="99"/>
      <c r="E480" s="50"/>
      <c r="F480" s="99"/>
      <c r="G480" s="99"/>
      <c r="H480" s="99"/>
      <c r="I480" s="99"/>
      <c r="J480" s="99"/>
      <c r="K480" s="99"/>
      <c r="L480" s="99"/>
      <c r="M480" s="100"/>
      <c r="N480" s="100"/>
      <c r="O480" s="99"/>
      <c r="P480" s="101"/>
      <c r="Q480" s="99"/>
      <c r="R480" s="100"/>
      <c r="S480" s="99"/>
      <c r="T480" s="99"/>
      <c r="U480" s="99"/>
    </row>
    <row r="481" ht="12.75" customHeight="1">
      <c r="A481" s="99"/>
      <c r="B481" s="99"/>
      <c r="C481" s="99"/>
      <c r="D481" s="99"/>
      <c r="E481" s="50"/>
      <c r="F481" s="99"/>
      <c r="G481" s="99"/>
      <c r="H481" s="99"/>
      <c r="I481" s="99"/>
      <c r="J481" s="99"/>
      <c r="K481" s="99"/>
      <c r="L481" s="99"/>
      <c r="M481" s="100"/>
      <c r="N481" s="100"/>
      <c r="O481" s="99"/>
      <c r="P481" s="101"/>
      <c r="Q481" s="99"/>
      <c r="R481" s="100"/>
      <c r="S481" s="99"/>
      <c r="T481" s="99"/>
      <c r="U481" s="99"/>
    </row>
    <row r="482" ht="12.75" customHeight="1">
      <c r="A482" s="99"/>
      <c r="B482" s="99"/>
      <c r="C482" s="99"/>
      <c r="D482" s="99"/>
      <c r="E482" s="50"/>
      <c r="F482" s="99"/>
      <c r="G482" s="99"/>
      <c r="H482" s="99"/>
      <c r="I482" s="99"/>
      <c r="J482" s="99"/>
      <c r="K482" s="99"/>
      <c r="L482" s="99"/>
      <c r="M482" s="100"/>
      <c r="N482" s="100"/>
      <c r="O482" s="99"/>
      <c r="P482" s="101"/>
      <c r="Q482" s="99"/>
      <c r="R482" s="100"/>
      <c r="S482" s="99"/>
      <c r="T482" s="99"/>
      <c r="U482" s="99"/>
    </row>
    <row r="483" ht="12.75" customHeight="1">
      <c r="A483" s="99"/>
      <c r="B483" s="99"/>
      <c r="C483" s="99"/>
      <c r="D483" s="99"/>
      <c r="E483" s="50"/>
      <c r="F483" s="99"/>
      <c r="G483" s="99"/>
      <c r="H483" s="99"/>
      <c r="I483" s="99"/>
      <c r="J483" s="99"/>
      <c r="K483" s="99"/>
      <c r="L483" s="99"/>
      <c r="M483" s="100"/>
      <c r="N483" s="100"/>
      <c r="O483" s="99"/>
      <c r="P483" s="101"/>
      <c r="Q483" s="99"/>
      <c r="R483" s="100"/>
      <c r="S483" s="99"/>
      <c r="T483" s="99"/>
      <c r="U483" s="99"/>
    </row>
    <row r="484" ht="12.75" customHeight="1">
      <c r="A484" s="99"/>
      <c r="B484" s="99"/>
      <c r="C484" s="99"/>
      <c r="D484" s="99"/>
      <c r="E484" s="50"/>
      <c r="F484" s="99"/>
      <c r="G484" s="99"/>
      <c r="H484" s="99"/>
      <c r="I484" s="99"/>
      <c r="J484" s="99"/>
      <c r="K484" s="99"/>
      <c r="L484" s="99"/>
      <c r="M484" s="100"/>
      <c r="N484" s="100"/>
      <c r="O484" s="99"/>
      <c r="P484" s="101"/>
      <c r="Q484" s="99"/>
      <c r="R484" s="100"/>
      <c r="S484" s="99"/>
      <c r="T484" s="99"/>
      <c r="U484" s="99"/>
    </row>
    <row r="485" ht="12.75" customHeight="1">
      <c r="A485" s="99"/>
      <c r="B485" s="99"/>
      <c r="C485" s="99"/>
      <c r="D485" s="99"/>
      <c r="E485" s="50"/>
      <c r="F485" s="99"/>
      <c r="G485" s="99"/>
      <c r="H485" s="99"/>
      <c r="I485" s="99"/>
      <c r="J485" s="99"/>
      <c r="K485" s="99"/>
      <c r="L485" s="99"/>
      <c r="M485" s="100"/>
      <c r="N485" s="100"/>
      <c r="O485" s="99"/>
      <c r="P485" s="101"/>
      <c r="Q485" s="99"/>
      <c r="R485" s="100"/>
      <c r="S485" s="99"/>
      <c r="T485" s="99"/>
      <c r="U485" s="99"/>
    </row>
    <row r="486" ht="12.75" customHeight="1">
      <c r="A486" s="99"/>
      <c r="B486" s="99"/>
      <c r="C486" s="99"/>
      <c r="D486" s="99"/>
      <c r="E486" s="50"/>
      <c r="F486" s="99"/>
      <c r="G486" s="99"/>
      <c r="H486" s="99"/>
      <c r="I486" s="99"/>
      <c r="J486" s="99"/>
      <c r="K486" s="99"/>
      <c r="L486" s="99"/>
      <c r="M486" s="100"/>
      <c r="N486" s="100"/>
      <c r="O486" s="99"/>
      <c r="P486" s="101"/>
      <c r="Q486" s="99"/>
      <c r="R486" s="100"/>
      <c r="S486" s="99"/>
      <c r="T486" s="99"/>
      <c r="U486" s="99"/>
    </row>
    <row r="487" ht="12.75" customHeight="1">
      <c r="A487" s="99"/>
      <c r="B487" s="99"/>
      <c r="C487" s="99"/>
      <c r="D487" s="99"/>
      <c r="E487" s="50"/>
      <c r="F487" s="99"/>
      <c r="G487" s="99"/>
      <c r="H487" s="99"/>
      <c r="I487" s="99"/>
      <c r="J487" s="99"/>
      <c r="K487" s="99"/>
      <c r="L487" s="99"/>
      <c r="M487" s="100"/>
      <c r="N487" s="100"/>
      <c r="O487" s="99"/>
      <c r="P487" s="101"/>
      <c r="Q487" s="99"/>
      <c r="R487" s="100"/>
      <c r="S487" s="99"/>
      <c r="T487" s="99"/>
      <c r="U487" s="99"/>
    </row>
    <row r="488" ht="12.75" customHeight="1">
      <c r="A488" s="99"/>
      <c r="B488" s="99"/>
      <c r="C488" s="99"/>
      <c r="D488" s="99"/>
      <c r="E488" s="50"/>
      <c r="F488" s="99"/>
      <c r="G488" s="99"/>
      <c r="H488" s="99"/>
      <c r="I488" s="99"/>
      <c r="J488" s="99"/>
      <c r="K488" s="99"/>
      <c r="L488" s="99"/>
      <c r="M488" s="100"/>
      <c r="N488" s="100"/>
      <c r="O488" s="99"/>
      <c r="P488" s="101"/>
      <c r="Q488" s="99"/>
      <c r="R488" s="100"/>
      <c r="S488" s="99"/>
      <c r="T488" s="99"/>
      <c r="U488" s="99"/>
    </row>
    <row r="489" ht="12.75" customHeight="1">
      <c r="A489" s="99"/>
      <c r="B489" s="99"/>
      <c r="C489" s="99"/>
      <c r="D489" s="99"/>
      <c r="E489" s="50"/>
      <c r="F489" s="99"/>
      <c r="G489" s="99"/>
      <c r="H489" s="99"/>
      <c r="I489" s="99"/>
      <c r="J489" s="99"/>
      <c r="K489" s="99"/>
      <c r="L489" s="99"/>
      <c r="M489" s="100"/>
      <c r="N489" s="100"/>
      <c r="O489" s="99"/>
      <c r="P489" s="101"/>
      <c r="Q489" s="99"/>
      <c r="R489" s="100"/>
      <c r="S489" s="99"/>
      <c r="T489" s="99"/>
      <c r="U489" s="99"/>
    </row>
    <row r="490" ht="12.75" customHeight="1">
      <c r="A490" s="99"/>
      <c r="B490" s="99"/>
      <c r="C490" s="99"/>
      <c r="D490" s="99"/>
      <c r="E490" s="50"/>
      <c r="F490" s="99"/>
      <c r="G490" s="99"/>
      <c r="H490" s="99"/>
      <c r="I490" s="99"/>
      <c r="J490" s="99"/>
      <c r="K490" s="99"/>
      <c r="L490" s="99"/>
      <c r="M490" s="100"/>
      <c r="N490" s="100"/>
      <c r="O490" s="99"/>
      <c r="P490" s="101"/>
      <c r="Q490" s="99"/>
      <c r="R490" s="100"/>
      <c r="S490" s="99"/>
      <c r="T490" s="99"/>
      <c r="U490" s="99"/>
    </row>
    <row r="491" ht="12.75" customHeight="1">
      <c r="A491" s="99"/>
      <c r="B491" s="99"/>
      <c r="C491" s="99"/>
      <c r="D491" s="99"/>
      <c r="E491" s="50"/>
      <c r="F491" s="99"/>
      <c r="G491" s="99"/>
      <c r="H491" s="99"/>
      <c r="I491" s="99"/>
      <c r="J491" s="99"/>
      <c r="K491" s="99"/>
      <c r="L491" s="99"/>
      <c r="M491" s="100"/>
      <c r="N491" s="100"/>
      <c r="O491" s="99"/>
      <c r="P491" s="101"/>
      <c r="Q491" s="99"/>
      <c r="R491" s="100"/>
      <c r="S491" s="99"/>
      <c r="T491" s="99"/>
      <c r="U491" s="99"/>
    </row>
    <row r="492" ht="12.75" customHeight="1">
      <c r="A492" s="99"/>
      <c r="B492" s="99"/>
      <c r="C492" s="99"/>
      <c r="D492" s="99"/>
      <c r="E492" s="50"/>
      <c r="F492" s="99"/>
      <c r="G492" s="99"/>
      <c r="H492" s="99"/>
      <c r="I492" s="99"/>
      <c r="J492" s="99"/>
      <c r="K492" s="99"/>
      <c r="L492" s="99"/>
      <c r="M492" s="100"/>
      <c r="N492" s="100"/>
      <c r="O492" s="99"/>
      <c r="P492" s="101"/>
      <c r="Q492" s="99"/>
      <c r="R492" s="100"/>
      <c r="S492" s="99"/>
      <c r="T492" s="99"/>
      <c r="U492" s="99"/>
    </row>
    <row r="493" ht="12.75" customHeight="1">
      <c r="A493" s="99"/>
      <c r="B493" s="99"/>
      <c r="C493" s="99"/>
      <c r="D493" s="99"/>
      <c r="E493" s="50"/>
      <c r="F493" s="99"/>
      <c r="G493" s="99"/>
      <c r="H493" s="99"/>
      <c r="I493" s="99"/>
      <c r="J493" s="99"/>
      <c r="K493" s="99"/>
      <c r="L493" s="99"/>
      <c r="M493" s="100"/>
      <c r="N493" s="100"/>
      <c r="O493" s="99"/>
      <c r="P493" s="101"/>
      <c r="Q493" s="99"/>
      <c r="R493" s="100"/>
      <c r="S493" s="99"/>
      <c r="T493" s="99"/>
      <c r="U493" s="99"/>
    </row>
    <row r="494" ht="12.75" customHeight="1">
      <c r="A494" s="99"/>
      <c r="B494" s="99"/>
      <c r="C494" s="99"/>
      <c r="D494" s="99"/>
      <c r="E494" s="50"/>
      <c r="F494" s="99"/>
      <c r="G494" s="99"/>
      <c r="H494" s="99"/>
      <c r="I494" s="99"/>
      <c r="J494" s="99"/>
      <c r="K494" s="99"/>
      <c r="L494" s="99"/>
      <c r="M494" s="100"/>
      <c r="N494" s="100"/>
      <c r="O494" s="99"/>
      <c r="P494" s="101"/>
      <c r="Q494" s="99"/>
      <c r="R494" s="100"/>
      <c r="S494" s="99"/>
      <c r="T494" s="99"/>
      <c r="U494" s="99"/>
    </row>
    <row r="495" ht="12.75" customHeight="1">
      <c r="A495" s="99"/>
      <c r="B495" s="99"/>
      <c r="C495" s="99"/>
      <c r="D495" s="99"/>
      <c r="E495" s="50"/>
      <c r="F495" s="99"/>
      <c r="G495" s="99"/>
      <c r="H495" s="99"/>
      <c r="I495" s="99"/>
      <c r="J495" s="99"/>
      <c r="K495" s="99"/>
      <c r="L495" s="99"/>
      <c r="M495" s="100"/>
      <c r="N495" s="100"/>
      <c r="O495" s="99"/>
      <c r="P495" s="101"/>
      <c r="Q495" s="99"/>
      <c r="R495" s="100"/>
      <c r="S495" s="99"/>
      <c r="T495" s="99"/>
      <c r="U495" s="99"/>
    </row>
    <row r="496" ht="12.75" customHeight="1">
      <c r="A496" s="99"/>
      <c r="B496" s="99"/>
      <c r="C496" s="99"/>
      <c r="D496" s="99"/>
      <c r="E496" s="50"/>
      <c r="F496" s="99"/>
      <c r="G496" s="99"/>
      <c r="H496" s="99"/>
      <c r="I496" s="99"/>
      <c r="J496" s="99"/>
      <c r="K496" s="99"/>
      <c r="L496" s="99"/>
      <c r="M496" s="100"/>
      <c r="N496" s="100"/>
      <c r="O496" s="99"/>
      <c r="P496" s="101"/>
      <c r="Q496" s="99"/>
      <c r="R496" s="100"/>
      <c r="S496" s="99"/>
      <c r="T496" s="99"/>
      <c r="U496" s="99"/>
    </row>
    <row r="497" ht="12.75" customHeight="1">
      <c r="A497" s="99"/>
      <c r="B497" s="99"/>
      <c r="C497" s="99"/>
      <c r="D497" s="99"/>
      <c r="E497" s="50"/>
      <c r="F497" s="99"/>
      <c r="G497" s="99"/>
      <c r="H497" s="99"/>
      <c r="I497" s="99"/>
      <c r="J497" s="99"/>
      <c r="K497" s="99"/>
      <c r="L497" s="99"/>
      <c r="M497" s="100"/>
      <c r="N497" s="100"/>
      <c r="O497" s="99"/>
      <c r="P497" s="101"/>
      <c r="Q497" s="99"/>
      <c r="R497" s="100"/>
      <c r="S497" s="99"/>
      <c r="T497" s="99"/>
      <c r="U497" s="99"/>
    </row>
    <row r="498" ht="12.75" customHeight="1">
      <c r="A498" s="99"/>
      <c r="B498" s="99"/>
      <c r="C498" s="99"/>
      <c r="D498" s="99"/>
      <c r="E498" s="50"/>
      <c r="F498" s="99"/>
      <c r="G498" s="99"/>
      <c r="H498" s="99"/>
      <c r="I498" s="99"/>
      <c r="J498" s="99"/>
      <c r="K498" s="99"/>
      <c r="L498" s="99"/>
      <c r="M498" s="100"/>
      <c r="N498" s="100"/>
      <c r="O498" s="99"/>
      <c r="P498" s="101"/>
      <c r="Q498" s="99"/>
      <c r="R498" s="100"/>
      <c r="S498" s="99"/>
      <c r="T498" s="99"/>
      <c r="U498" s="99"/>
    </row>
    <row r="499" ht="12.75" customHeight="1">
      <c r="A499" s="99"/>
      <c r="B499" s="99"/>
      <c r="C499" s="99"/>
      <c r="D499" s="99"/>
      <c r="E499" s="50"/>
      <c r="F499" s="99"/>
      <c r="G499" s="99"/>
      <c r="H499" s="99"/>
      <c r="I499" s="99"/>
      <c r="J499" s="99"/>
      <c r="K499" s="99"/>
      <c r="L499" s="99"/>
      <c r="M499" s="100"/>
      <c r="N499" s="100"/>
      <c r="O499" s="99"/>
      <c r="P499" s="101"/>
      <c r="Q499" s="99"/>
      <c r="R499" s="100"/>
      <c r="S499" s="99"/>
      <c r="T499" s="99"/>
      <c r="U499" s="99"/>
    </row>
    <row r="500" ht="12.75" customHeight="1">
      <c r="A500" s="99"/>
      <c r="B500" s="99"/>
      <c r="C500" s="99"/>
      <c r="D500" s="99"/>
      <c r="E500" s="50"/>
      <c r="F500" s="99"/>
      <c r="G500" s="99"/>
      <c r="H500" s="99"/>
      <c r="I500" s="99"/>
      <c r="J500" s="99"/>
      <c r="K500" s="99"/>
      <c r="L500" s="99"/>
      <c r="M500" s="100"/>
      <c r="N500" s="100"/>
      <c r="O500" s="99"/>
      <c r="P500" s="101"/>
      <c r="Q500" s="99"/>
      <c r="R500" s="100"/>
      <c r="S500" s="99"/>
      <c r="T500" s="99"/>
      <c r="U500" s="99"/>
    </row>
    <row r="501" ht="12.75" customHeight="1">
      <c r="A501" s="99"/>
      <c r="B501" s="99"/>
      <c r="C501" s="99"/>
      <c r="D501" s="99"/>
      <c r="E501" s="50"/>
      <c r="F501" s="99"/>
      <c r="G501" s="99"/>
      <c r="H501" s="99"/>
      <c r="I501" s="99"/>
      <c r="J501" s="99"/>
      <c r="K501" s="99"/>
      <c r="L501" s="99"/>
      <c r="M501" s="100"/>
      <c r="N501" s="100"/>
      <c r="O501" s="99"/>
      <c r="P501" s="101"/>
      <c r="Q501" s="99"/>
      <c r="R501" s="100"/>
      <c r="S501" s="99"/>
      <c r="T501" s="99"/>
      <c r="U501" s="99"/>
    </row>
    <row r="502" ht="12.75" customHeight="1">
      <c r="A502" s="99"/>
      <c r="B502" s="99"/>
      <c r="C502" s="99"/>
      <c r="D502" s="99"/>
      <c r="E502" s="50"/>
      <c r="F502" s="99"/>
      <c r="G502" s="99"/>
      <c r="H502" s="99"/>
      <c r="I502" s="99"/>
      <c r="J502" s="99"/>
      <c r="K502" s="99"/>
      <c r="L502" s="99"/>
      <c r="M502" s="100"/>
      <c r="N502" s="100"/>
      <c r="O502" s="99"/>
      <c r="P502" s="101"/>
      <c r="Q502" s="99"/>
      <c r="R502" s="100"/>
      <c r="S502" s="99"/>
      <c r="T502" s="99"/>
      <c r="U502" s="99"/>
    </row>
    <row r="503" ht="12.75" customHeight="1">
      <c r="A503" s="99"/>
      <c r="B503" s="99"/>
      <c r="C503" s="99"/>
      <c r="D503" s="99"/>
      <c r="E503" s="50"/>
      <c r="F503" s="99"/>
      <c r="G503" s="99"/>
      <c r="H503" s="99"/>
      <c r="I503" s="99"/>
      <c r="J503" s="99"/>
      <c r="K503" s="99"/>
      <c r="L503" s="99"/>
      <c r="M503" s="100"/>
      <c r="N503" s="100"/>
      <c r="O503" s="99"/>
      <c r="P503" s="101"/>
      <c r="Q503" s="99"/>
      <c r="R503" s="100"/>
      <c r="S503" s="99"/>
      <c r="T503" s="99"/>
      <c r="U503" s="99"/>
    </row>
    <row r="504" ht="12.75" customHeight="1">
      <c r="A504" s="99"/>
      <c r="B504" s="99"/>
      <c r="C504" s="99"/>
      <c r="D504" s="99"/>
      <c r="E504" s="50"/>
      <c r="F504" s="99"/>
      <c r="G504" s="99"/>
      <c r="H504" s="99"/>
      <c r="I504" s="99"/>
      <c r="J504" s="99"/>
      <c r="K504" s="99"/>
      <c r="L504" s="99"/>
      <c r="M504" s="100"/>
      <c r="N504" s="100"/>
      <c r="O504" s="99"/>
      <c r="P504" s="101"/>
      <c r="Q504" s="99"/>
      <c r="R504" s="100"/>
      <c r="S504" s="99"/>
      <c r="T504" s="99"/>
      <c r="U504" s="99"/>
    </row>
    <row r="505" ht="12.75" customHeight="1">
      <c r="A505" s="99"/>
      <c r="B505" s="99"/>
      <c r="C505" s="99"/>
      <c r="D505" s="99"/>
      <c r="E505" s="50"/>
      <c r="F505" s="99"/>
      <c r="G505" s="99"/>
      <c r="H505" s="99"/>
      <c r="I505" s="99"/>
      <c r="J505" s="99"/>
      <c r="K505" s="99"/>
      <c r="L505" s="99"/>
      <c r="M505" s="100"/>
      <c r="N505" s="100"/>
      <c r="O505" s="99"/>
      <c r="P505" s="101"/>
      <c r="Q505" s="99"/>
      <c r="R505" s="100"/>
      <c r="S505" s="99"/>
      <c r="T505" s="99"/>
      <c r="U505" s="99"/>
    </row>
    <row r="506" ht="12.75" customHeight="1">
      <c r="A506" s="99"/>
      <c r="B506" s="99"/>
      <c r="C506" s="99"/>
      <c r="D506" s="99"/>
      <c r="E506" s="50"/>
      <c r="F506" s="99"/>
      <c r="G506" s="99"/>
      <c r="H506" s="99"/>
      <c r="I506" s="99"/>
      <c r="J506" s="99"/>
      <c r="K506" s="99"/>
      <c r="L506" s="99"/>
      <c r="M506" s="100"/>
      <c r="N506" s="100"/>
      <c r="O506" s="99"/>
      <c r="P506" s="101"/>
      <c r="Q506" s="99"/>
      <c r="R506" s="100"/>
      <c r="S506" s="99"/>
      <c r="T506" s="99"/>
      <c r="U506" s="99"/>
    </row>
    <row r="507" ht="12.75" customHeight="1">
      <c r="A507" s="99"/>
      <c r="B507" s="99"/>
      <c r="C507" s="99"/>
      <c r="D507" s="99"/>
      <c r="E507" s="50"/>
      <c r="F507" s="99"/>
      <c r="G507" s="99"/>
      <c r="H507" s="99"/>
      <c r="I507" s="99"/>
      <c r="J507" s="99"/>
      <c r="K507" s="99"/>
      <c r="L507" s="99"/>
      <c r="M507" s="100"/>
      <c r="N507" s="100"/>
      <c r="O507" s="99"/>
      <c r="P507" s="101"/>
      <c r="Q507" s="99"/>
      <c r="R507" s="100"/>
      <c r="S507" s="99"/>
      <c r="T507" s="99"/>
      <c r="U507" s="99"/>
    </row>
    <row r="508" ht="12.75" customHeight="1">
      <c r="A508" s="99"/>
      <c r="B508" s="99"/>
      <c r="C508" s="99"/>
      <c r="D508" s="99"/>
      <c r="E508" s="50"/>
      <c r="F508" s="99"/>
      <c r="G508" s="99"/>
      <c r="H508" s="99"/>
      <c r="I508" s="99"/>
      <c r="J508" s="99"/>
      <c r="K508" s="99"/>
      <c r="L508" s="99"/>
      <c r="M508" s="100"/>
      <c r="N508" s="100"/>
      <c r="O508" s="99"/>
      <c r="P508" s="101"/>
      <c r="Q508" s="99"/>
      <c r="R508" s="100"/>
      <c r="S508" s="99"/>
      <c r="T508" s="99"/>
      <c r="U508" s="99"/>
    </row>
    <row r="509" ht="12.75" customHeight="1">
      <c r="A509" s="99"/>
      <c r="B509" s="99"/>
      <c r="C509" s="99"/>
      <c r="D509" s="99"/>
      <c r="E509" s="50"/>
      <c r="F509" s="99"/>
      <c r="G509" s="99"/>
      <c r="H509" s="99"/>
      <c r="I509" s="99"/>
      <c r="J509" s="99"/>
      <c r="K509" s="99"/>
      <c r="L509" s="99"/>
      <c r="M509" s="100"/>
      <c r="N509" s="100"/>
      <c r="O509" s="99"/>
      <c r="P509" s="101"/>
      <c r="Q509" s="99"/>
      <c r="R509" s="100"/>
      <c r="S509" s="99"/>
      <c r="T509" s="99"/>
      <c r="U509" s="99"/>
    </row>
    <row r="510" ht="12.75" customHeight="1">
      <c r="A510" s="99"/>
      <c r="B510" s="99"/>
      <c r="C510" s="99"/>
      <c r="D510" s="99"/>
      <c r="E510" s="50"/>
      <c r="F510" s="99"/>
      <c r="G510" s="99"/>
      <c r="H510" s="99"/>
      <c r="I510" s="99"/>
      <c r="J510" s="99"/>
      <c r="K510" s="99"/>
      <c r="L510" s="99"/>
      <c r="M510" s="100"/>
      <c r="N510" s="100"/>
      <c r="O510" s="99"/>
      <c r="P510" s="101"/>
      <c r="Q510" s="99"/>
      <c r="R510" s="100"/>
      <c r="S510" s="99"/>
      <c r="T510" s="99"/>
      <c r="U510" s="99"/>
    </row>
    <row r="511" ht="12.75" customHeight="1">
      <c r="A511" s="99"/>
      <c r="B511" s="99"/>
      <c r="C511" s="99"/>
      <c r="D511" s="99"/>
      <c r="E511" s="50"/>
      <c r="F511" s="99"/>
      <c r="G511" s="99"/>
      <c r="H511" s="99"/>
      <c r="I511" s="99"/>
      <c r="J511" s="99"/>
      <c r="K511" s="99"/>
      <c r="L511" s="99"/>
      <c r="M511" s="100"/>
      <c r="N511" s="100"/>
      <c r="O511" s="99"/>
      <c r="P511" s="101"/>
      <c r="Q511" s="99"/>
      <c r="R511" s="100"/>
      <c r="S511" s="99"/>
      <c r="T511" s="99"/>
      <c r="U511" s="99"/>
    </row>
    <row r="512" ht="12.75" customHeight="1">
      <c r="A512" s="99"/>
      <c r="B512" s="99"/>
      <c r="C512" s="99"/>
      <c r="D512" s="99"/>
      <c r="E512" s="50"/>
      <c r="F512" s="99"/>
      <c r="G512" s="99"/>
      <c r="H512" s="99"/>
      <c r="I512" s="99"/>
      <c r="J512" s="99"/>
      <c r="K512" s="99"/>
      <c r="L512" s="99"/>
      <c r="M512" s="100"/>
      <c r="N512" s="100"/>
      <c r="O512" s="99"/>
      <c r="P512" s="101"/>
      <c r="Q512" s="99"/>
      <c r="R512" s="100"/>
      <c r="S512" s="99"/>
      <c r="T512" s="99"/>
      <c r="U512" s="99"/>
    </row>
    <row r="513" ht="12.75" customHeight="1">
      <c r="A513" s="99"/>
      <c r="B513" s="99"/>
      <c r="C513" s="99"/>
      <c r="D513" s="99"/>
      <c r="E513" s="50"/>
      <c r="F513" s="99"/>
      <c r="G513" s="99"/>
      <c r="H513" s="99"/>
      <c r="I513" s="99"/>
      <c r="J513" s="99"/>
      <c r="K513" s="99"/>
      <c r="L513" s="99"/>
      <c r="M513" s="100"/>
      <c r="N513" s="100"/>
      <c r="O513" s="99"/>
      <c r="P513" s="101"/>
      <c r="Q513" s="99"/>
      <c r="R513" s="100"/>
      <c r="S513" s="99"/>
      <c r="T513" s="99"/>
      <c r="U513" s="99"/>
    </row>
    <row r="514" ht="12.75" customHeight="1">
      <c r="A514" s="99"/>
      <c r="B514" s="99"/>
      <c r="C514" s="99"/>
      <c r="D514" s="99"/>
      <c r="E514" s="50"/>
      <c r="F514" s="99"/>
      <c r="G514" s="99"/>
      <c r="H514" s="99"/>
      <c r="I514" s="99"/>
      <c r="J514" s="99"/>
      <c r="K514" s="99"/>
      <c r="L514" s="99"/>
      <c r="M514" s="100"/>
      <c r="N514" s="100"/>
      <c r="O514" s="99"/>
      <c r="P514" s="101"/>
      <c r="Q514" s="99"/>
      <c r="R514" s="100"/>
      <c r="S514" s="99"/>
      <c r="T514" s="99"/>
      <c r="U514" s="99"/>
    </row>
    <row r="515" ht="12.75" customHeight="1">
      <c r="A515" s="99"/>
      <c r="B515" s="99"/>
      <c r="C515" s="99"/>
      <c r="D515" s="99"/>
      <c r="E515" s="50"/>
      <c r="F515" s="99"/>
      <c r="G515" s="99"/>
      <c r="H515" s="99"/>
      <c r="I515" s="99"/>
      <c r="J515" s="99"/>
      <c r="K515" s="99"/>
      <c r="L515" s="99"/>
      <c r="M515" s="100"/>
      <c r="N515" s="100"/>
      <c r="O515" s="99"/>
      <c r="P515" s="101"/>
      <c r="Q515" s="99"/>
      <c r="R515" s="100"/>
      <c r="S515" s="99"/>
      <c r="T515" s="99"/>
      <c r="U515" s="99"/>
    </row>
    <row r="516" ht="12.75" customHeight="1">
      <c r="A516" s="99"/>
      <c r="B516" s="99"/>
      <c r="C516" s="99"/>
      <c r="D516" s="99"/>
      <c r="E516" s="50"/>
      <c r="F516" s="99"/>
      <c r="G516" s="99"/>
      <c r="H516" s="99"/>
      <c r="I516" s="99"/>
      <c r="J516" s="99"/>
      <c r="K516" s="99"/>
      <c r="L516" s="99"/>
      <c r="M516" s="100"/>
      <c r="N516" s="100"/>
      <c r="O516" s="99"/>
      <c r="P516" s="101"/>
      <c r="Q516" s="99"/>
      <c r="R516" s="100"/>
      <c r="S516" s="99"/>
      <c r="T516" s="99"/>
      <c r="U516" s="99"/>
    </row>
    <row r="517" ht="12.75" customHeight="1">
      <c r="A517" s="99"/>
      <c r="B517" s="99"/>
      <c r="C517" s="99"/>
      <c r="D517" s="99"/>
      <c r="E517" s="50"/>
      <c r="F517" s="99"/>
      <c r="G517" s="99"/>
      <c r="H517" s="99"/>
      <c r="I517" s="99"/>
      <c r="J517" s="99"/>
      <c r="K517" s="99"/>
      <c r="L517" s="99"/>
      <c r="M517" s="100"/>
      <c r="N517" s="100"/>
      <c r="O517" s="99"/>
      <c r="P517" s="101"/>
      <c r="Q517" s="99"/>
      <c r="R517" s="100"/>
      <c r="S517" s="99"/>
      <c r="T517" s="99"/>
      <c r="U517" s="99"/>
    </row>
    <row r="518" ht="12.75" customHeight="1">
      <c r="A518" s="99"/>
      <c r="B518" s="99"/>
      <c r="C518" s="99"/>
      <c r="D518" s="99"/>
      <c r="E518" s="50"/>
      <c r="F518" s="99"/>
      <c r="G518" s="99"/>
      <c r="H518" s="99"/>
      <c r="I518" s="99"/>
      <c r="J518" s="99"/>
      <c r="K518" s="99"/>
      <c r="L518" s="99"/>
      <c r="M518" s="100"/>
      <c r="N518" s="100"/>
      <c r="O518" s="99"/>
      <c r="P518" s="101"/>
      <c r="Q518" s="99"/>
      <c r="R518" s="100"/>
      <c r="S518" s="99"/>
      <c r="T518" s="99"/>
      <c r="U518" s="99"/>
    </row>
    <row r="519" ht="12.75" customHeight="1">
      <c r="A519" s="99"/>
      <c r="B519" s="99"/>
      <c r="C519" s="99"/>
      <c r="D519" s="99"/>
      <c r="E519" s="50"/>
      <c r="F519" s="99"/>
      <c r="G519" s="99"/>
      <c r="H519" s="99"/>
      <c r="I519" s="99"/>
      <c r="J519" s="99"/>
      <c r="K519" s="99"/>
      <c r="L519" s="99"/>
      <c r="M519" s="100"/>
      <c r="N519" s="100"/>
      <c r="O519" s="99"/>
      <c r="P519" s="101"/>
      <c r="Q519" s="99"/>
      <c r="R519" s="100"/>
      <c r="S519" s="99"/>
      <c r="T519" s="99"/>
      <c r="U519" s="99"/>
    </row>
    <row r="520" ht="12.75" customHeight="1">
      <c r="A520" s="99"/>
      <c r="B520" s="99"/>
      <c r="C520" s="99"/>
      <c r="D520" s="99"/>
      <c r="E520" s="50"/>
      <c r="F520" s="99"/>
      <c r="G520" s="99"/>
      <c r="H520" s="99"/>
      <c r="I520" s="99"/>
      <c r="J520" s="99"/>
      <c r="K520" s="99"/>
      <c r="L520" s="99"/>
      <c r="M520" s="100"/>
      <c r="N520" s="100"/>
      <c r="O520" s="99"/>
      <c r="P520" s="101"/>
      <c r="Q520" s="99"/>
      <c r="R520" s="100"/>
      <c r="S520" s="99"/>
      <c r="T520" s="99"/>
      <c r="U520" s="99"/>
    </row>
    <row r="521" ht="12.75" customHeight="1">
      <c r="A521" s="99"/>
      <c r="B521" s="99"/>
      <c r="C521" s="99"/>
      <c r="D521" s="99"/>
      <c r="E521" s="50"/>
      <c r="F521" s="99"/>
      <c r="G521" s="99"/>
      <c r="H521" s="99"/>
      <c r="I521" s="99"/>
      <c r="J521" s="99"/>
      <c r="K521" s="99"/>
      <c r="L521" s="99"/>
      <c r="M521" s="100"/>
      <c r="N521" s="100"/>
      <c r="O521" s="99"/>
      <c r="P521" s="101"/>
      <c r="Q521" s="99"/>
      <c r="R521" s="100"/>
      <c r="S521" s="99"/>
      <c r="T521" s="99"/>
      <c r="U521" s="99"/>
    </row>
    <row r="522" ht="12.75" customHeight="1">
      <c r="A522" s="99"/>
      <c r="B522" s="99"/>
      <c r="C522" s="99"/>
      <c r="D522" s="99"/>
      <c r="E522" s="50"/>
      <c r="F522" s="99"/>
      <c r="G522" s="99"/>
      <c r="H522" s="99"/>
      <c r="I522" s="99"/>
      <c r="J522" s="99"/>
      <c r="K522" s="99"/>
      <c r="L522" s="99"/>
      <c r="M522" s="100"/>
      <c r="N522" s="100"/>
      <c r="O522" s="99"/>
      <c r="P522" s="101"/>
      <c r="Q522" s="99"/>
      <c r="R522" s="100"/>
      <c r="S522" s="99"/>
      <c r="T522" s="99"/>
      <c r="U522" s="99"/>
    </row>
    <row r="523" ht="12.75" customHeight="1">
      <c r="A523" s="99"/>
      <c r="B523" s="99"/>
      <c r="C523" s="99"/>
      <c r="D523" s="99"/>
      <c r="E523" s="50"/>
      <c r="F523" s="99"/>
      <c r="G523" s="99"/>
      <c r="H523" s="99"/>
      <c r="I523" s="99"/>
      <c r="J523" s="99"/>
      <c r="K523" s="99"/>
      <c r="L523" s="99"/>
      <c r="M523" s="100"/>
      <c r="N523" s="100"/>
      <c r="O523" s="99"/>
      <c r="P523" s="101"/>
      <c r="Q523" s="99"/>
      <c r="R523" s="100"/>
      <c r="S523" s="99"/>
      <c r="T523" s="99"/>
      <c r="U523" s="99"/>
    </row>
    <row r="524" ht="12.75" customHeight="1">
      <c r="A524" s="99"/>
      <c r="B524" s="99"/>
      <c r="C524" s="99"/>
      <c r="D524" s="99"/>
      <c r="E524" s="50"/>
      <c r="F524" s="99"/>
      <c r="G524" s="99"/>
      <c r="H524" s="99"/>
      <c r="I524" s="99"/>
      <c r="J524" s="99"/>
      <c r="K524" s="99"/>
      <c r="L524" s="99"/>
      <c r="M524" s="100"/>
      <c r="N524" s="100"/>
      <c r="O524" s="99"/>
      <c r="P524" s="101"/>
      <c r="Q524" s="99"/>
      <c r="R524" s="100"/>
      <c r="S524" s="99"/>
      <c r="T524" s="99"/>
      <c r="U524" s="99"/>
    </row>
    <row r="525" ht="12.75" customHeight="1">
      <c r="A525" s="99"/>
      <c r="B525" s="99"/>
      <c r="C525" s="99"/>
      <c r="D525" s="99"/>
      <c r="E525" s="50"/>
      <c r="F525" s="99"/>
      <c r="G525" s="99"/>
      <c r="H525" s="99"/>
      <c r="I525" s="99"/>
      <c r="J525" s="99"/>
      <c r="K525" s="99"/>
      <c r="L525" s="99"/>
      <c r="M525" s="100"/>
      <c r="N525" s="100"/>
      <c r="O525" s="99"/>
      <c r="P525" s="101"/>
      <c r="Q525" s="99"/>
      <c r="R525" s="100"/>
      <c r="S525" s="99"/>
      <c r="T525" s="99"/>
      <c r="U525" s="99"/>
    </row>
    <row r="526" ht="12.75" customHeight="1">
      <c r="A526" s="99"/>
      <c r="B526" s="99"/>
      <c r="C526" s="99"/>
      <c r="D526" s="99"/>
      <c r="E526" s="50"/>
      <c r="F526" s="99"/>
      <c r="G526" s="99"/>
      <c r="H526" s="99"/>
      <c r="I526" s="99"/>
      <c r="J526" s="99"/>
      <c r="K526" s="99"/>
      <c r="L526" s="99"/>
      <c r="M526" s="100"/>
      <c r="N526" s="100"/>
      <c r="O526" s="99"/>
      <c r="P526" s="101"/>
      <c r="Q526" s="99"/>
      <c r="R526" s="100"/>
      <c r="S526" s="99"/>
      <c r="T526" s="99"/>
      <c r="U526" s="99"/>
    </row>
    <row r="527" ht="12.75" customHeight="1">
      <c r="A527" s="99"/>
      <c r="B527" s="99"/>
      <c r="C527" s="99"/>
      <c r="D527" s="99"/>
      <c r="E527" s="50"/>
      <c r="F527" s="99"/>
      <c r="G527" s="99"/>
      <c r="H527" s="99"/>
      <c r="I527" s="99"/>
      <c r="J527" s="99"/>
      <c r="K527" s="99"/>
      <c r="L527" s="99"/>
      <c r="M527" s="100"/>
      <c r="N527" s="100"/>
      <c r="O527" s="99"/>
      <c r="P527" s="101"/>
      <c r="Q527" s="99"/>
      <c r="R527" s="100"/>
      <c r="S527" s="99"/>
      <c r="T527" s="99"/>
      <c r="U527" s="99"/>
    </row>
    <row r="528" ht="12.75" customHeight="1">
      <c r="A528" s="99"/>
      <c r="B528" s="99"/>
      <c r="C528" s="99"/>
      <c r="D528" s="99"/>
      <c r="E528" s="50"/>
      <c r="F528" s="99"/>
      <c r="G528" s="99"/>
      <c r="H528" s="99"/>
      <c r="I528" s="99"/>
      <c r="J528" s="99"/>
      <c r="K528" s="99"/>
      <c r="L528" s="99"/>
      <c r="M528" s="100"/>
      <c r="N528" s="100"/>
      <c r="O528" s="99"/>
      <c r="P528" s="101"/>
      <c r="Q528" s="99"/>
      <c r="R528" s="100"/>
      <c r="S528" s="99"/>
      <c r="T528" s="99"/>
      <c r="U528" s="99"/>
    </row>
    <row r="529" ht="12.75" customHeight="1">
      <c r="A529" s="99"/>
      <c r="B529" s="99"/>
      <c r="C529" s="99"/>
      <c r="D529" s="99"/>
      <c r="E529" s="50"/>
      <c r="F529" s="99"/>
      <c r="G529" s="99"/>
      <c r="H529" s="99"/>
      <c r="I529" s="99"/>
      <c r="J529" s="99"/>
      <c r="K529" s="99"/>
      <c r="L529" s="99"/>
      <c r="M529" s="100"/>
      <c r="N529" s="100"/>
      <c r="O529" s="99"/>
      <c r="P529" s="101"/>
      <c r="Q529" s="99"/>
      <c r="R529" s="100"/>
      <c r="S529" s="99"/>
      <c r="T529" s="99"/>
      <c r="U529" s="99"/>
    </row>
    <row r="530" ht="12.75" customHeight="1">
      <c r="A530" s="99"/>
      <c r="B530" s="99"/>
      <c r="C530" s="99"/>
      <c r="D530" s="99"/>
      <c r="E530" s="50"/>
      <c r="F530" s="99"/>
      <c r="G530" s="99"/>
      <c r="H530" s="99"/>
      <c r="I530" s="99"/>
      <c r="J530" s="99"/>
      <c r="K530" s="99"/>
      <c r="L530" s="99"/>
      <c r="M530" s="100"/>
      <c r="N530" s="100"/>
      <c r="O530" s="99"/>
      <c r="P530" s="101"/>
      <c r="Q530" s="99"/>
      <c r="R530" s="100"/>
      <c r="S530" s="99"/>
      <c r="T530" s="99"/>
      <c r="U530" s="99"/>
    </row>
    <row r="531" ht="12.75" customHeight="1">
      <c r="A531" s="99"/>
      <c r="B531" s="99"/>
      <c r="C531" s="99"/>
      <c r="D531" s="99"/>
      <c r="E531" s="50"/>
      <c r="F531" s="99"/>
      <c r="G531" s="99"/>
      <c r="H531" s="99"/>
      <c r="I531" s="99"/>
      <c r="J531" s="99"/>
      <c r="K531" s="99"/>
      <c r="L531" s="99"/>
      <c r="M531" s="100"/>
      <c r="N531" s="100"/>
      <c r="O531" s="99"/>
      <c r="P531" s="101"/>
      <c r="Q531" s="99"/>
      <c r="R531" s="100"/>
      <c r="S531" s="99"/>
      <c r="T531" s="99"/>
      <c r="U531" s="99"/>
    </row>
    <row r="532" ht="12.75" customHeight="1">
      <c r="A532" s="99"/>
      <c r="B532" s="99"/>
      <c r="C532" s="99"/>
      <c r="D532" s="99"/>
      <c r="E532" s="50"/>
      <c r="F532" s="99"/>
      <c r="G532" s="99"/>
      <c r="H532" s="99"/>
      <c r="I532" s="99"/>
      <c r="J532" s="99"/>
      <c r="K532" s="99"/>
      <c r="L532" s="99"/>
      <c r="M532" s="100"/>
      <c r="N532" s="100"/>
      <c r="O532" s="99"/>
      <c r="P532" s="101"/>
      <c r="Q532" s="99"/>
      <c r="R532" s="100"/>
      <c r="S532" s="99"/>
      <c r="T532" s="99"/>
      <c r="U532" s="99"/>
    </row>
    <row r="533" ht="12.75" customHeight="1">
      <c r="A533" s="99"/>
      <c r="B533" s="99"/>
      <c r="C533" s="99"/>
      <c r="D533" s="99"/>
      <c r="E533" s="50"/>
      <c r="F533" s="99"/>
      <c r="G533" s="99"/>
      <c r="H533" s="99"/>
      <c r="I533" s="99"/>
      <c r="J533" s="99"/>
      <c r="K533" s="99"/>
      <c r="L533" s="99"/>
      <c r="M533" s="100"/>
      <c r="N533" s="100"/>
      <c r="O533" s="99"/>
      <c r="P533" s="101"/>
      <c r="Q533" s="99"/>
      <c r="R533" s="100"/>
      <c r="S533" s="99"/>
      <c r="T533" s="99"/>
      <c r="U533" s="99"/>
    </row>
    <row r="534" ht="12.75" customHeight="1">
      <c r="A534" s="99"/>
      <c r="B534" s="99"/>
      <c r="C534" s="99"/>
      <c r="D534" s="99"/>
      <c r="E534" s="50"/>
      <c r="F534" s="99"/>
      <c r="G534" s="99"/>
      <c r="H534" s="99"/>
      <c r="I534" s="99"/>
      <c r="J534" s="99"/>
      <c r="K534" s="99"/>
      <c r="L534" s="99"/>
      <c r="M534" s="100"/>
      <c r="N534" s="100"/>
      <c r="O534" s="99"/>
      <c r="P534" s="101"/>
      <c r="Q534" s="99"/>
      <c r="R534" s="100"/>
      <c r="S534" s="99"/>
      <c r="T534" s="99"/>
      <c r="U534" s="99"/>
    </row>
    <row r="535" ht="12.75" customHeight="1">
      <c r="A535" s="99"/>
      <c r="B535" s="99"/>
      <c r="C535" s="99"/>
      <c r="D535" s="99"/>
      <c r="E535" s="50"/>
      <c r="F535" s="99"/>
      <c r="G535" s="99"/>
      <c r="H535" s="99"/>
      <c r="I535" s="99"/>
      <c r="J535" s="99"/>
      <c r="K535" s="99"/>
      <c r="L535" s="99"/>
      <c r="M535" s="100"/>
      <c r="N535" s="100"/>
      <c r="O535" s="99"/>
      <c r="P535" s="101"/>
      <c r="Q535" s="99"/>
      <c r="R535" s="100"/>
      <c r="S535" s="99"/>
      <c r="T535" s="99"/>
      <c r="U535" s="99"/>
    </row>
    <row r="536" ht="12.75" customHeight="1">
      <c r="A536" s="99"/>
      <c r="B536" s="99"/>
      <c r="C536" s="99"/>
      <c r="D536" s="99"/>
      <c r="E536" s="50"/>
      <c r="F536" s="99"/>
      <c r="G536" s="99"/>
      <c r="H536" s="99"/>
      <c r="I536" s="99"/>
      <c r="J536" s="99"/>
      <c r="K536" s="99"/>
      <c r="L536" s="99"/>
      <c r="M536" s="100"/>
      <c r="N536" s="100"/>
      <c r="O536" s="99"/>
      <c r="P536" s="101"/>
      <c r="Q536" s="99"/>
      <c r="R536" s="100"/>
      <c r="S536" s="99"/>
      <c r="T536" s="99"/>
      <c r="U536" s="99"/>
    </row>
    <row r="537" ht="12.75" customHeight="1">
      <c r="A537" s="99"/>
      <c r="B537" s="99"/>
      <c r="C537" s="99"/>
      <c r="D537" s="99"/>
      <c r="E537" s="50"/>
      <c r="F537" s="99"/>
      <c r="G537" s="99"/>
      <c r="H537" s="99"/>
      <c r="I537" s="99"/>
      <c r="J537" s="99"/>
      <c r="K537" s="99"/>
      <c r="L537" s="99"/>
      <c r="M537" s="100"/>
      <c r="N537" s="100"/>
      <c r="O537" s="99"/>
      <c r="P537" s="101"/>
      <c r="Q537" s="99"/>
      <c r="R537" s="100"/>
      <c r="S537" s="99"/>
      <c r="T537" s="99"/>
      <c r="U537" s="99"/>
    </row>
    <row r="538" ht="12.75" customHeight="1">
      <c r="A538" s="99"/>
      <c r="B538" s="99"/>
      <c r="C538" s="99"/>
      <c r="D538" s="99"/>
      <c r="E538" s="50"/>
      <c r="F538" s="99"/>
      <c r="G538" s="99"/>
      <c r="H538" s="99"/>
      <c r="I538" s="99"/>
      <c r="J538" s="99"/>
      <c r="K538" s="99"/>
      <c r="L538" s="99"/>
      <c r="M538" s="100"/>
      <c r="N538" s="100"/>
      <c r="O538" s="99"/>
      <c r="P538" s="101"/>
      <c r="Q538" s="99"/>
      <c r="R538" s="100"/>
      <c r="S538" s="99"/>
      <c r="T538" s="99"/>
      <c r="U538" s="99"/>
    </row>
    <row r="539" ht="12.75" customHeight="1">
      <c r="A539" s="99"/>
      <c r="B539" s="99"/>
      <c r="C539" s="99"/>
      <c r="D539" s="99"/>
      <c r="E539" s="50"/>
      <c r="F539" s="99"/>
      <c r="G539" s="99"/>
      <c r="H539" s="99"/>
      <c r="I539" s="99"/>
      <c r="J539" s="99"/>
      <c r="K539" s="99"/>
      <c r="L539" s="99"/>
      <c r="M539" s="100"/>
      <c r="N539" s="100"/>
      <c r="O539" s="99"/>
      <c r="P539" s="101"/>
      <c r="Q539" s="99"/>
      <c r="R539" s="100"/>
      <c r="S539" s="99"/>
      <c r="T539" s="99"/>
      <c r="U539" s="99"/>
    </row>
    <row r="540" ht="12.75" customHeight="1">
      <c r="A540" s="99"/>
      <c r="B540" s="99"/>
      <c r="C540" s="99"/>
      <c r="D540" s="99"/>
      <c r="E540" s="50"/>
      <c r="F540" s="99"/>
      <c r="G540" s="99"/>
      <c r="H540" s="99"/>
      <c r="I540" s="99"/>
      <c r="J540" s="99"/>
      <c r="K540" s="99"/>
      <c r="L540" s="99"/>
      <c r="M540" s="100"/>
      <c r="N540" s="100"/>
      <c r="O540" s="99"/>
      <c r="P540" s="101"/>
      <c r="Q540" s="99"/>
      <c r="R540" s="100"/>
      <c r="S540" s="99"/>
      <c r="T540" s="99"/>
      <c r="U540" s="99"/>
    </row>
    <row r="541" ht="12.75" customHeight="1">
      <c r="A541" s="99"/>
      <c r="B541" s="99"/>
      <c r="C541" s="99"/>
      <c r="D541" s="99"/>
      <c r="E541" s="50"/>
      <c r="F541" s="99"/>
      <c r="G541" s="99"/>
      <c r="H541" s="99"/>
      <c r="I541" s="99"/>
      <c r="J541" s="99"/>
      <c r="K541" s="99"/>
      <c r="L541" s="99"/>
      <c r="M541" s="100"/>
      <c r="N541" s="100"/>
      <c r="O541" s="99"/>
      <c r="P541" s="101"/>
      <c r="Q541" s="99"/>
      <c r="R541" s="100"/>
      <c r="S541" s="99"/>
      <c r="T541" s="99"/>
      <c r="U541" s="99"/>
    </row>
    <row r="542" ht="12.75" customHeight="1">
      <c r="A542" s="99"/>
      <c r="B542" s="99"/>
      <c r="C542" s="99"/>
      <c r="D542" s="99"/>
      <c r="E542" s="50"/>
      <c r="F542" s="99"/>
      <c r="G542" s="99"/>
      <c r="H542" s="99"/>
      <c r="I542" s="99"/>
      <c r="J542" s="99"/>
      <c r="K542" s="99"/>
      <c r="L542" s="99"/>
      <c r="M542" s="100"/>
      <c r="N542" s="100"/>
      <c r="O542" s="99"/>
      <c r="P542" s="101"/>
      <c r="Q542" s="99"/>
      <c r="R542" s="100"/>
      <c r="S542" s="99"/>
      <c r="T542" s="99"/>
      <c r="U542" s="99"/>
    </row>
    <row r="543" ht="12.75" customHeight="1">
      <c r="A543" s="99"/>
      <c r="B543" s="99"/>
      <c r="C543" s="99"/>
      <c r="D543" s="99"/>
      <c r="E543" s="50"/>
      <c r="F543" s="99"/>
      <c r="G543" s="99"/>
      <c r="H543" s="99"/>
      <c r="I543" s="99"/>
      <c r="J543" s="99"/>
      <c r="K543" s="99"/>
      <c r="L543" s="99"/>
      <c r="M543" s="100"/>
      <c r="N543" s="100"/>
      <c r="O543" s="99"/>
      <c r="P543" s="101"/>
      <c r="Q543" s="99"/>
      <c r="R543" s="100"/>
      <c r="S543" s="99"/>
      <c r="T543" s="99"/>
      <c r="U543" s="99"/>
    </row>
    <row r="544" ht="12.75" customHeight="1">
      <c r="A544" s="99"/>
      <c r="B544" s="99"/>
      <c r="C544" s="99"/>
      <c r="D544" s="99"/>
      <c r="E544" s="50"/>
      <c r="F544" s="99"/>
      <c r="G544" s="99"/>
      <c r="H544" s="99"/>
      <c r="I544" s="99"/>
      <c r="J544" s="99"/>
      <c r="K544" s="99"/>
      <c r="L544" s="99"/>
      <c r="M544" s="100"/>
      <c r="N544" s="100"/>
      <c r="O544" s="99"/>
      <c r="P544" s="101"/>
      <c r="Q544" s="99"/>
      <c r="R544" s="100"/>
      <c r="S544" s="99"/>
      <c r="T544" s="99"/>
      <c r="U544" s="99"/>
    </row>
    <row r="545" ht="12.75" customHeight="1">
      <c r="A545" s="99"/>
      <c r="B545" s="99"/>
      <c r="C545" s="99"/>
      <c r="D545" s="99"/>
      <c r="E545" s="50"/>
      <c r="F545" s="99"/>
      <c r="G545" s="99"/>
      <c r="H545" s="99"/>
      <c r="I545" s="99"/>
      <c r="J545" s="99"/>
      <c r="K545" s="99"/>
      <c r="L545" s="99"/>
      <c r="M545" s="100"/>
      <c r="N545" s="100"/>
      <c r="O545" s="99"/>
      <c r="P545" s="101"/>
      <c r="Q545" s="99"/>
      <c r="R545" s="100"/>
      <c r="S545" s="99"/>
      <c r="T545" s="99"/>
      <c r="U545" s="99"/>
    </row>
    <row r="546" ht="12.75" customHeight="1">
      <c r="A546" s="99"/>
      <c r="B546" s="99"/>
      <c r="C546" s="99"/>
      <c r="D546" s="99"/>
      <c r="E546" s="50"/>
      <c r="F546" s="99"/>
      <c r="G546" s="99"/>
      <c r="H546" s="99"/>
      <c r="I546" s="99"/>
      <c r="J546" s="99"/>
      <c r="K546" s="99"/>
      <c r="L546" s="99"/>
      <c r="M546" s="100"/>
      <c r="N546" s="100"/>
      <c r="O546" s="99"/>
      <c r="P546" s="101"/>
      <c r="Q546" s="99"/>
      <c r="R546" s="100"/>
      <c r="S546" s="99"/>
      <c r="T546" s="99"/>
      <c r="U546" s="99"/>
    </row>
    <row r="547" ht="12.75" customHeight="1">
      <c r="A547" s="99"/>
      <c r="B547" s="99"/>
      <c r="C547" s="99"/>
      <c r="D547" s="99"/>
      <c r="E547" s="50"/>
      <c r="F547" s="99"/>
      <c r="G547" s="99"/>
      <c r="H547" s="99"/>
      <c r="I547" s="99"/>
      <c r="J547" s="99"/>
      <c r="K547" s="99"/>
      <c r="L547" s="99"/>
      <c r="M547" s="100"/>
      <c r="N547" s="100"/>
      <c r="O547" s="99"/>
      <c r="P547" s="101"/>
      <c r="Q547" s="99"/>
      <c r="R547" s="100"/>
      <c r="S547" s="99"/>
      <c r="T547" s="99"/>
      <c r="U547" s="99"/>
    </row>
    <row r="548" ht="12.75" customHeight="1">
      <c r="A548" s="99"/>
      <c r="B548" s="99"/>
      <c r="C548" s="99"/>
      <c r="D548" s="99"/>
      <c r="E548" s="50"/>
      <c r="F548" s="99"/>
      <c r="G548" s="99"/>
      <c r="H548" s="99"/>
      <c r="I548" s="99"/>
      <c r="J548" s="99"/>
      <c r="K548" s="99"/>
      <c r="L548" s="99"/>
      <c r="M548" s="100"/>
      <c r="N548" s="100"/>
      <c r="O548" s="99"/>
      <c r="P548" s="101"/>
      <c r="Q548" s="99"/>
      <c r="R548" s="100"/>
      <c r="S548" s="99"/>
      <c r="T548" s="99"/>
      <c r="U548" s="99"/>
    </row>
    <row r="549" ht="12.75" customHeight="1">
      <c r="A549" s="99"/>
      <c r="B549" s="99"/>
      <c r="C549" s="99"/>
      <c r="D549" s="99"/>
      <c r="E549" s="50"/>
      <c r="F549" s="99"/>
      <c r="G549" s="99"/>
      <c r="H549" s="99"/>
      <c r="I549" s="99"/>
      <c r="J549" s="99"/>
      <c r="K549" s="99"/>
      <c r="L549" s="99"/>
      <c r="M549" s="100"/>
      <c r="N549" s="100"/>
      <c r="O549" s="99"/>
      <c r="P549" s="101"/>
      <c r="Q549" s="99"/>
      <c r="R549" s="100"/>
      <c r="S549" s="99"/>
      <c r="T549" s="99"/>
      <c r="U549" s="99"/>
    </row>
    <row r="550" ht="12.75" customHeight="1">
      <c r="A550" s="99"/>
      <c r="B550" s="99"/>
      <c r="C550" s="99"/>
      <c r="D550" s="99"/>
      <c r="E550" s="50"/>
      <c r="F550" s="99"/>
      <c r="G550" s="99"/>
      <c r="H550" s="99"/>
      <c r="I550" s="99"/>
      <c r="J550" s="99"/>
      <c r="K550" s="99"/>
      <c r="L550" s="99"/>
      <c r="M550" s="100"/>
      <c r="N550" s="100"/>
      <c r="O550" s="99"/>
      <c r="P550" s="101"/>
      <c r="Q550" s="99"/>
      <c r="R550" s="100"/>
      <c r="S550" s="99"/>
      <c r="T550" s="99"/>
      <c r="U550" s="99"/>
    </row>
    <row r="551" ht="12.75" customHeight="1">
      <c r="A551" s="99"/>
      <c r="B551" s="99"/>
      <c r="C551" s="99"/>
      <c r="D551" s="99"/>
      <c r="E551" s="50"/>
      <c r="F551" s="99"/>
      <c r="G551" s="99"/>
      <c r="H551" s="99"/>
      <c r="I551" s="99"/>
      <c r="J551" s="99"/>
      <c r="K551" s="99"/>
      <c r="L551" s="99"/>
      <c r="M551" s="100"/>
      <c r="N551" s="100"/>
      <c r="O551" s="99"/>
      <c r="P551" s="101"/>
      <c r="Q551" s="99"/>
      <c r="R551" s="100"/>
      <c r="S551" s="99"/>
      <c r="T551" s="99"/>
      <c r="U551" s="99"/>
    </row>
    <row r="552" ht="12.75" customHeight="1">
      <c r="A552" s="99"/>
      <c r="B552" s="99"/>
      <c r="C552" s="99"/>
      <c r="D552" s="99"/>
      <c r="E552" s="50"/>
      <c r="F552" s="99"/>
      <c r="G552" s="99"/>
      <c r="H552" s="99"/>
      <c r="I552" s="99"/>
      <c r="J552" s="99"/>
      <c r="K552" s="99"/>
      <c r="L552" s="99"/>
      <c r="M552" s="100"/>
      <c r="N552" s="100"/>
      <c r="O552" s="99"/>
      <c r="P552" s="101"/>
      <c r="Q552" s="99"/>
      <c r="R552" s="100"/>
      <c r="S552" s="99"/>
      <c r="T552" s="99"/>
      <c r="U552" s="99"/>
    </row>
    <row r="553" ht="12.75" customHeight="1">
      <c r="A553" s="99"/>
      <c r="B553" s="99"/>
      <c r="C553" s="99"/>
      <c r="D553" s="99"/>
      <c r="E553" s="50"/>
      <c r="F553" s="99"/>
      <c r="G553" s="99"/>
      <c r="H553" s="99"/>
      <c r="I553" s="99"/>
      <c r="J553" s="99"/>
      <c r="K553" s="99"/>
      <c r="L553" s="99"/>
      <c r="M553" s="100"/>
      <c r="N553" s="100"/>
      <c r="O553" s="99"/>
      <c r="P553" s="101"/>
      <c r="Q553" s="99"/>
      <c r="R553" s="100"/>
      <c r="S553" s="99"/>
      <c r="T553" s="99"/>
      <c r="U553" s="99"/>
    </row>
    <row r="554" ht="12.75" customHeight="1">
      <c r="A554" s="99"/>
      <c r="B554" s="99"/>
      <c r="C554" s="99"/>
      <c r="D554" s="99"/>
      <c r="E554" s="50"/>
      <c r="F554" s="99"/>
      <c r="G554" s="99"/>
      <c r="H554" s="99"/>
      <c r="I554" s="99"/>
      <c r="J554" s="99"/>
      <c r="K554" s="99"/>
      <c r="L554" s="99"/>
      <c r="M554" s="100"/>
      <c r="N554" s="100"/>
      <c r="O554" s="99"/>
      <c r="P554" s="101"/>
      <c r="Q554" s="99"/>
      <c r="R554" s="100"/>
      <c r="S554" s="99"/>
      <c r="T554" s="99"/>
      <c r="U554" s="99"/>
    </row>
    <row r="555" ht="12.75" customHeight="1">
      <c r="A555" s="99"/>
      <c r="B555" s="99"/>
      <c r="C555" s="99"/>
      <c r="D555" s="99"/>
      <c r="E555" s="50"/>
      <c r="F555" s="99"/>
      <c r="G555" s="99"/>
      <c r="H555" s="99"/>
      <c r="I555" s="99"/>
      <c r="J555" s="99"/>
      <c r="K555" s="99"/>
      <c r="L555" s="99"/>
      <c r="M555" s="100"/>
      <c r="N555" s="100"/>
      <c r="O555" s="99"/>
      <c r="P555" s="101"/>
      <c r="Q555" s="99"/>
      <c r="R555" s="100"/>
      <c r="S555" s="99"/>
      <c r="T555" s="99"/>
      <c r="U555" s="99"/>
    </row>
    <row r="556" ht="12.75" customHeight="1">
      <c r="A556" s="99"/>
      <c r="B556" s="99"/>
      <c r="C556" s="99"/>
      <c r="D556" s="99"/>
      <c r="E556" s="50"/>
      <c r="F556" s="99"/>
      <c r="G556" s="99"/>
      <c r="H556" s="99"/>
      <c r="I556" s="99"/>
      <c r="J556" s="99"/>
      <c r="K556" s="99"/>
      <c r="L556" s="99"/>
      <c r="M556" s="100"/>
      <c r="N556" s="100"/>
      <c r="O556" s="99"/>
      <c r="P556" s="101"/>
      <c r="Q556" s="99"/>
      <c r="R556" s="100"/>
      <c r="S556" s="99"/>
      <c r="T556" s="99"/>
      <c r="U556" s="99"/>
    </row>
    <row r="557" ht="12.75" customHeight="1">
      <c r="A557" s="99"/>
      <c r="B557" s="99"/>
      <c r="C557" s="99"/>
      <c r="D557" s="99"/>
      <c r="E557" s="50"/>
      <c r="F557" s="99"/>
      <c r="G557" s="99"/>
      <c r="H557" s="99"/>
      <c r="I557" s="99"/>
      <c r="J557" s="99"/>
      <c r="K557" s="99"/>
      <c r="L557" s="99"/>
      <c r="M557" s="100"/>
      <c r="N557" s="100"/>
      <c r="O557" s="99"/>
      <c r="P557" s="101"/>
      <c r="Q557" s="99"/>
      <c r="R557" s="100"/>
      <c r="S557" s="99"/>
      <c r="T557" s="99"/>
      <c r="U557" s="99"/>
    </row>
    <row r="558" ht="12.75" customHeight="1">
      <c r="A558" s="99"/>
      <c r="B558" s="99"/>
      <c r="C558" s="99"/>
      <c r="D558" s="99"/>
      <c r="E558" s="50"/>
      <c r="F558" s="99"/>
      <c r="G558" s="99"/>
      <c r="H558" s="99"/>
      <c r="I558" s="99"/>
      <c r="J558" s="99"/>
      <c r="K558" s="99"/>
      <c r="L558" s="99"/>
      <c r="M558" s="100"/>
      <c r="N558" s="100"/>
      <c r="O558" s="99"/>
      <c r="P558" s="101"/>
      <c r="Q558" s="99"/>
      <c r="R558" s="100"/>
      <c r="S558" s="99"/>
      <c r="T558" s="99"/>
      <c r="U558" s="99"/>
    </row>
    <row r="559" ht="12.75" customHeight="1">
      <c r="A559" s="99"/>
      <c r="B559" s="99"/>
      <c r="C559" s="99"/>
      <c r="D559" s="99"/>
      <c r="E559" s="50"/>
      <c r="F559" s="99"/>
      <c r="G559" s="99"/>
      <c r="H559" s="99"/>
      <c r="I559" s="99"/>
      <c r="J559" s="99"/>
      <c r="K559" s="99"/>
      <c r="L559" s="99"/>
      <c r="M559" s="100"/>
      <c r="N559" s="100"/>
      <c r="O559" s="99"/>
      <c r="P559" s="101"/>
      <c r="Q559" s="99"/>
      <c r="R559" s="100"/>
      <c r="S559" s="99"/>
      <c r="T559" s="99"/>
      <c r="U559" s="99"/>
    </row>
    <row r="560" ht="12.75" customHeight="1">
      <c r="A560" s="99"/>
      <c r="B560" s="99"/>
      <c r="C560" s="99"/>
      <c r="D560" s="99"/>
      <c r="E560" s="50"/>
      <c r="F560" s="99"/>
      <c r="G560" s="99"/>
      <c r="H560" s="99"/>
      <c r="I560" s="99"/>
      <c r="J560" s="99"/>
      <c r="K560" s="99"/>
      <c r="L560" s="99"/>
      <c r="M560" s="100"/>
      <c r="N560" s="100"/>
      <c r="O560" s="99"/>
      <c r="P560" s="101"/>
      <c r="Q560" s="99"/>
      <c r="R560" s="100"/>
      <c r="S560" s="99"/>
      <c r="T560" s="99"/>
      <c r="U560" s="99"/>
    </row>
    <row r="561" ht="12.75" customHeight="1">
      <c r="A561" s="99"/>
      <c r="B561" s="99"/>
      <c r="C561" s="99"/>
      <c r="D561" s="99"/>
      <c r="E561" s="50"/>
      <c r="F561" s="99"/>
      <c r="G561" s="99"/>
      <c r="H561" s="99"/>
      <c r="I561" s="99"/>
      <c r="J561" s="99"/>
      <c r="K561" s="99"/>
      <c r="L561" s="99"/>
      <c r="M561" s="100"/>
      <c r="N561" s="100"/>
      <c r="O561" s="99"/>
      <c r="P561" s="101"/>
      <c r="Q561" s="99"/>
      <c r="R561" s="100"/>
      <c r="S561" s="99"/>
      <c r="T561" s="99"/>
      <c r="U561" s="99"/>
    </row>
    <row r="562" ht="12.75" customHeight="1">
      <c r="A562" s="99"/>
      <c r="B562" s="99"/>
      <c r="C562" s="99"/>
      <c r="D562" s="99"/>
      <c r="E562" s="50"/>
      <c r="F562" s="99"/>
      <c r="G562" s="99"/>
      <c r="H562" s="99"/>
      <c r="I562" s="99"/>
      <c r="J562" s="99"/>
      <c r="K562" s="99"/>
      <c r="L562" s="99"/>
      <c r="M562" s="100"/>
      <c r="N562" s="100"/>
      <c r="O562" s="99"/>
      <c r="P562" s="101"/>
      <c r="Q562" s="99"/>
      <c r="R562" s="100"/>
      <c r="S562" s="99"/>
      <c r="T562" s="99"/>
      <c r="U562" s="99"/>
    </row>
    <row r="563" ht="12.75" customHeight="1">
      <c r="A563" s="99"/>
      <c r="B563" s="99"/>
      <c r="C563" s="99"/>
      <c r="D563" s="99"/>
      <c r="E563" s="50"/>
      <c r="F563" s="99"/>
      <c r="G563" s="99"/>
      <c r="H563" s="99"/>
      <c r="I563" s="99"/>
      <c r="J563" s="99"/>
      <c r="K563" s="99"/>
      <c r="L563" s="99"/>
      <c r="M563" s="100"/>
      <c r="N563" s="100"/>
      <c r="O563" s="99"/>
      <c r="P563" s="101"/>
      <c r="Q563" s="99"/>
      <c r="R563" s="100"/>
      <c r="S563" s="99"/>
      <c r="T563" s="99"/>
      <c r="U563" s="99"/>
    </row>
    <row r="564" ht="12.75" customHeight="1">
      <c r="A564" s="99"/>
      <c r="B564" s="99"/>
      <c r="C564" s="99"/>
      <c r="D564" s="99"/>
      <c r="E564" s="50"/>
      <c r="F564" s="99"/>
      <c r="G564" s="99"/>
      <c r="H564" s="99"/>
      <c r="I564" s="99"/>
      <c r="J564" s="99"/>
      <c r="K564" s="99"/>
      <c r="L564" s="99"/>
      <c r="M564" s="100"/>
      <c r="N564" s="100"/>
      <c r="O564" s="99"/>
      <c r="P564" s="101"/>
      <c r="Q564" s="99"/>
      <c r="R564" s="100"/>
      <c r="S564" s="99"/>
      <c r="T564" s="99"/>
      <c r="U564" s="99"/>
    </row>
    <row r="565" ht="12.75" customHeight="1">
      <c r="A565" s="99"/>
      <c r="B565" s="99"/>
      <c r="C565" s="99"/>
      <c r="D565" s="99"/>
      <c r="E565" s="50"/>
      <c r="F565" s="99"/>
      <c r="G565" s="99"/>
      <c r="H565" s="99"/>
      <c r="I565" s="99"/>
      <c r="J565" s="99"/>
      <c r="K565" s="99"/>
      <c r="L565" s="99"/>
      <c r="M565" s="100"/>
      <c r="N565" s="100"/>
      <c r="O565" s="99"/>
      <c r="P565" s="101"/>
      <c r="Q565" s="99"/>
      <c r="R565" s="100"/>
      <c r="S565" s="99"/>
      <c r="T565" s="99"/>
      <c r="U565" s="99"/>
    </row>
    <row r="566" ht="12.75" customHeight="1">
      <c r="A566" s="99"/>
      <c r="B566" s="99"/>
      <c r="C566" s="99"/>
      <c r="D566" s="99"/>
      <c r="E566" s="50"/>
      <c r="F566" s="99"/>
      <c r="G566" s="99"/>
      <c r="H566" s="99"/>
      <c r="I566" s="99"/>
      <c r="J566" s="99"/>
      <c r="K566" s="99"/>
      <c r="L566" s="99"/>
      <c r="M566" s="100"/>
      <c r="N566" s="100"/>
      <c r="O566" s="99"/>
      <c r="P566" s="101"/>
      <c r="Q566" s="99"/>
      <c r="R566" s="100"/>
      <c r="S566" s="99"/>
      <c r="T566" s="99"/>
      <c r="U566" s="99"/>
    </row>
    <row r="567" ht="12.75" customHeight="1">
      <c r="A567" s="99"/>
      <c r="B567" s="99"/>
      <c r="C567" s="99"/>
      <c r="D567" s="99"/>
      <c r="E567" s="50"/>
      <c r="F567" s="99"/>
      <c r="G567" s="99"/>
      <c r="H567" s="99"/>
      <c r="I567" s="99"/>
      <c r="J567" s="99"/>
      <c r="K567" s="99"/>
      <c r="L567" s="99"/>
      <c r="M567" s="100"/>
      <c r="N567" s="100"/>
      <c r="O567" s="99"/>
      <c r="P567" s="101"/>
      <c r="Q567" s="99"/>
      <c r="R567" s="100"/>
      <c r="S567" s="99"/>
      <c r="T567" s="99"/>
      <c r="U567" s="99"/>
    </row>
    <row r="568" ht="12.75" customHeight="1">
      <c r="A568" s="99"/>
      <c r="B568" s="99"/>
      <c r="C568" s="99"/>
      <c r="D568" s="99"/>
      <c r="E568" s="50"/>
      <c r="F568" s="99"/>
      <c r="G568" s="99"/>
      <c r="H568" s="99"/>
      <c r="I568" s="99"/>
      <c r="J568" s="99"/>
      <c r="K568" s="99"/>
      <c r="L568" s="99"/>
      <c r="M568" s="100"/>
      <c r="N568" s="100"/>
      <c r="O568" s="99"/>
      <c r="P568" s="101"/>
      <c r="Q568" s="99"/>
      <c r="R568" s="100"/>
      <c r="S568" s="99"/>
      <c r="T568" s="99"/>
      <c r="U568" s="99"/>
    </row>
    <row r="569" ht="12.75" customHeight="1">
      <c r="A569" s="99"/>
      <c r="B569" s="99"/>
      <c r="C569" s="99"/>
      <c r="D569" s="99"/>
      <c r="E569" s="50"/>
      <c r="F569" s="99"/>
      <c r="G569" s="99"/>
      <c r="H569" s="99"/>
      <c r="I569" s="99"/>
      <c r="J569" s="99"/>
      <c r="K569" s="99"/>
      <c r="L569" s="99"/>
      <c r="M569" s="100"/>
      <c r="N569" s="100"/>
      <c r="O569" s="99"/>
      <c r="P569" s="101"/>
      <c r="Q569" s="99"/>
      <c r="R569" s="100"/>
      <c r="S569" s="99"/>
      <c r="T569" s="99"/>
      <c r="U569" s="99"/>
    </row>
    <row r="570" ht="12.75" customHeight="1">
      <c r="A570" s="99"/>
      <c r="B570" s="99"/>
      <c r="C570" s="99"/>
      <c r="D570" s="99"/>
      <c r="E570" s="50"/>
      <c r="F570" s="99"/>
      <c r="G570" s="99"/>
      <c r="H570" s="99"/>
      <c r="I570" s="99"/>
      <c r="J570" s="99"/>
      <c r="K570" s="99"/>
      <c r="L570" s="99"/>
      <c r="M570" s="100"/>
      <c r="N570" s="100"/>
      <c r="O570" s="99"/>
      <c r="P570" s="101"/>
      <c r="Q570" s="99"/>
      <c r="R570" s="100"/>
      <c r="S570" s="99"/>
      <c r="T570" s="99"/>
      <c r="U570" s="99"/>
    </row>
    <row r="571" ht="12.75" customHeight="1">
      <c r="A571" s="99"/>
      <c r="B571" s="99"/>
      <c r="C571" s="99"/>
      <c r="D571" s="99"/>
      <c r="E571" s="50"/>
      <c r="F571" s="99"/>
      <c r="G571" s="99"/>
      <c r="H571" s="99"/>
      <c r="I571" s="99"/>
      <c r="J571" s="99"/>
      <c r="K571" s="99"/>
      <c r="L571" s="99"/>
      <c r="M571" s="100"/>
      <c r="N571" s="100"/>
      <c r="O571" s="99"/>
      <c r="P571" s="101"/>
      <c r="Q571" s="99"/>
      <c r="R571" s="100"/>
      <c r="S571" s="99"/>
      <c r="T571" s="99"/>
      <c r="U571" s="99"/>
    </row>
    <row r="572" ht="12.75" customHeight="1">
      <c r="A572" s="99"/>
      <c r="B572" s="99"/>
      <c r="C572" s="99"/>
      <c r="D572" s="99"/>
      <c r="E572" s="50"/>
      <c r="F572" s="99"/>
      <c r="G572" s="99"/>
      <c r="H572" s="99"/>
      <c r="I572" s="99"/>
      <c r="J572" s="99"/>
      <c r="K572" s="99"/>
      <c r="L572" s="99"/>
      <c r="M572" s="100"/>
      <c r="N572" s="100"/>
      <c r="O572" s="99"/>
      <c r="P572" s="101"/>
      <c r="Q572" s="99"/>
      <c r="R572" s="100"/>
      <c r="S572" s="99"/>
      <c r="T572" s="99"/>
      <c r="U572" s="99"/>
    </row>
    <row r="573" ht="12.75" customHeight="1">
      <c r="A573" s="99"/>
      <c r="B573" s="99"/>
      <c r="C573" s="99"/>
      <c r="D573" s="99"/>
      <c r="E573" s="50"/>
      <c r="F573" s="99"/>
      <c r="G573" s="99"/>
      <c r="H573" s="99"/>
      <c r="I573" s="99"/>
      <c r="J573" s="99"/>
      <c r="K573" s="99"/>
      <c r="L573" s="99"/>
      <c r="M573" s="100"/>
      <c r="N573" s="100"/>
      <c r="O573" s="99"/>
      <c r="P573" s="101"/>
      <c r="Q573" s="99"/>
      <c r="R573" s="100"/>
      <c r="S573" s="99"/>
      <c r="T573" s="99"/>
      <c r="U573" s="99"/>
    </row>
    <row r="574" ht="12.75" customHeight="1">
      <c r="A574" s="99"/>
      <c r="B574" s="99"/>
      <c r="C574" s="99"/>
      <c r="D574" s="99"/>
      <c r="E574" s="50"/>
      <c r="F574" s="99"/>
      <c r="G574" s="99"/>
      <c r="H574" s="99"/>
      <c r="I574" s="99"/>
      <c r="J574" s="99"/>
      <c r="K574" s="99"/>
      <c r="L574" s="99"/>
      <c r="M574" s="100"/>
      <c r="N574" s="100"/>
      <c r="O574" s="99"/>
      <c r="P574" s="101"/>
      <c r="Q574" s="99"/>
      <c r="R574" s="100"/>
      <c r="S574" s="99"/>
      <c r="T574" s="99"/>
      <c r="U574" s="99"/>
    </row>
    <row r="575" ht="12.75" customHeight="1">
      <c r="A575" s="99"/>
      <c r="B575" s="99"/>
      <c r="C575" s="99"/>
      <c r="D575" s="99"/>
      <c r="E575" s="50"/>
      <c r="F575" s="99"/>
      <c r="G575" s="99"/>
      <c r="H575" s="99"/>
      <c r="I575" s="99"/>
      <c r="J575" s="99"/>
      <c r="K575" s="99"/>
      <c r="L575" s="99"/>
      <c r="M575" s="100"/>
      <c r="N575" s="100"/>
      <c r="O575" s="99"/>
      <c r="P575" s="101"/>
      <c r="Q575" s="99"/>
      <c r="R575" s="100"/>
      <c r="S575" s="99"/>
      <c r="T575" s="99"/>
      <c r="U575" s="99"/>
    </row>
    <row r="576" ht="12.75" customHeight="1">
      <c r="A576" s="99"/>
      <c r="B576" s="99"/>
      <c r="C576" s="99"/>
      <c r="D576" s="99"/>
      <c r="E576" s="50"/>
      <c r="F576" s="99"/>
      <c r="G576" s="99"/>
      <c r="H576" s="99"/>
      <c r="I576" s="99"/>
      <c r="J576" s="99"/>
      <c r="K576" s="99"/>
      <c r="L576" s="99"/>
      <c r="M576" s="100"/>
      <c r="N576" s="100"/>
      <c r="O576" s="99"/>
      <c r="P576" s="101"/>
      <c r="Q576" s="99"/>
      <c r="R576" s="100"/>
      <c r="S576" s="99"/>
      <c r="T576" s="99"/>
      <c r="U576" s="99"/>
    </row>
    <row r="577" ht="12.75" customHeight="1">
      <c r="A577" s="99"/>
      <c r="B577" s="99"/>
      <c r="C577" s="99"/>
      <c r="D577" s="99"/>
      <c r="E577" s="50"/>
      <c r="F577" s="99"/>
      <c r="G577" s="99"/>
      <c r="H577" s="99"/>
      <c r="I577" s="99"/>
      <c r="J577" s="99"/>
      <c r="K577" s="99"/>
      <c r="L577" s="99"/>
      <c r="M577" s="100"/>
      <c r="N577" s="100"/>
      <c r="O577" s="99"/>
      <c r="P577" s="101"/>
      <c r="Q577" s="99"/>
      <c r="R577" s="100"/>
      <c r="S577" s="99"/>
      <c r="T577" s="99"/>
      <c r="U577" s="99"/>
    </row>
    <row r="578" ht="12.75" customHeight="1">
      <c r="A578" s="99"/>
      <c r="B578" s="99"/>
      <c r="C578" s="99"/>
      <c r="D578" s="99"/>
      <c r="E578" s="50"/>
      <c r="F578" s="99"/>
      <c r="G578" s="99"/>
      <c r="H578" s="99"/>
      <c r="I578" s="99"/>
      <c r="J578" s="99"/>
      <c r="K578" s="99"/>
      <c r="L578" s="99"/>
      <c r="M578" s="100"/>
      <c r="N578" s="100"/>
      <c r="O578" s="99"/>
      <c r="P578" s="101"/>
      <c r="Q578" s="99"/>
      <c r="R578" s="100"/>
      <c r="S578" s="99"/>
      <c r="T578" s="99"/>
      <c r="U578" s="99"/>
    </row>
    <row r="579" ht="12.75" customHeight="1">
      <c r="A579" s="99"/>
      <c r="B579" s="99"/>
      <c r="C579" s="99"/>
      <c r="D579" s="99"/>
      <c r="E579" s="50"/>
      <c r="F579" s="99"/>
      <c r="G579" s="99"/>
      <c r="H579" s="99"/>
      <c r="I579" s="99"/>
      <c r="J579" s="99"/>
      <c r="K579" s="99"/>
      <c r="L579" s="99"/>
      <c r="M579" s="100"/>
      <c r="N579" s="100"/>
      <c r="O579" s="99"/>
      <c r="P579" s="101"/>
      <c r="Q579" s="99"/>
      <c r="R579" s="100"/>
      <c r="S579" s="99"/>
      <c r="T579" s="99"/>
      <c r="U579" s="99"/>
    </row>
    <row r="580" ht="12.75" customHeight="1">
      <c r="A580" s="99"/>
      <c r="B580" s="99"/>
      <c r="C580" s="99"/>
      <c r="D580" s="99"/>
      <c r="E580" s="50"/>
      <c r="F580" s="99"/>
      <c r="G580" s="99"/>
      <c r="H580" s="99"/>
      <c r="I580" s="99"/>
      <c r="J580" s="99"/>
      <c r="K580" s="99"/>
      <c r="L580" s="99"/>
      <c r="M580" s="100"/>
      <c r="N580" s="100"/>
      <c r="O580" s="99"/>
      <c r="P580" s="101"/>
      <c r="Q580" s="99"/>
      <c r="R580" s="100"/>
      <c r="S580" s="99"/>
      <c r="T580" s="99"/>
      <c r="U580" s="99"/>
    </row>
    <row r="581" ht="12.75" customHeight="1">
      <c r="A581" s="99"/>
      <c r="B581" s="99"/>
      <c r="C581" s="99"/>
      <c r="D581" s="99"/>
      <c r="E581" s="50"/>
      <c r="F581" s="99"/>
      <c r="G581" s="99"/>
      <c r="H581" s="99"/>
      <c r="I581" s="99"/>
      <c r="J581" s="99"/>
      <c r="K581" s="99"/>
      <c r="L581" s="99"/>
      <c r="M581" s="100"/>
      <c r="N581" s="100"/>
      <c r="O581" s="99"/>
      <c r="P581" s="101"/>
      <c r="Q581" s="99"/>
      <c r="R581" s="100"/>
      <c r="S581" s="99"/>
      <c r="T581" s="99"/>
      <c r="U581" s="99"/>
    </row>
    <row r="582" ht="12.75" customHeight="1">
      <c r="A582" s="99"/>
      <c r="B582" s="99"/>
      <c r="C582" s="99"/>
      <c r="D582" s="99"/>
      <c r="E582" s="50"/>
      <c r="F582" s="99"/>
      <c r="G582" s="99"/>
      <c r="H582" s="99"/>
      <c r="I582" s="99"/>
      <c r="J582" s="99"/>
      <c r="K582" s="99"/>
      <c r="L582" s="99"/>
      <c r="M582" s="100"/>
      <c r="N582" s="100"/>
      <c r="O582" s="99"/>
      <c r="P582" s="101"/>
      <c r="Q582" s="99"/>
      <c r="R582" s="100"/>
      <c r="S582" s="99"/>
      <c r="T582" s="99"/>
      <c r="U582" s="99"/>
    </row>
    <row r="583" ht="12.75" customHeight="1">
      <c r="A583" s="99"/>
      <c r="B583" s="99"/>
      <c r="C583" s="99"/>
      <c r="D583" s="99"/>
      <c r="E583" s="50"/>
      <c r="F583" s="99"/>
      <c r="G583" s="99"/>
      <c r="H583" s="99"/>
      <c r="I583" s="99"/>
      <c r="J583" s="99"/>
      <c r="K583" s="99"/>
      <c r="L583" s="99"/>
      <c r="M583" s="100"/>
      <c r="N583" s="100"/>
      <c r="O583" s="99"/>
      <c r="P583" s="101"/>
      <c r="Q583" s="99"/>
      <c r="R583" s="100"/>
      <c r="S583" s="99"/>
      <c r="T583" s="99"/>
      <c r="U583" s="99"/>
    </row>
    <row r="584" ht="12.75" customHeight="1">
      <c r="A584" s="99"/>
      <c r="B584" s="99"/>
      <c r="C584" s="99"/>
      <c r="D584" s="99"/>
      <c r="E584" s="50"/>
      <c r="F584" s="99"/>
      <c r="G584" s="99"/>
      <c r="H584" s="99"/>
      <c r="I584" s="99"/>
      <c r="J584" s="99"/>
      <c r="K584" s="99"/>
      <c r="L584" s="99"/>
      <c r="M584" s="100"/>
      <c r="N584" s="100"/>
      <c r="O584" s="99"/>
      <c r="P584" s="101"/>
      <c r="Q584" s="99"/>
      <c r="R584" s="100"/>
      <c r="S584" s="99"/>
      <c r="T584" s="99"/>
      <c r="U584" s="99"/>
    </row>
    <row r="585" ht="12.75" customHeight="1">
      <c r="A585" s="99"/>
      <c r="B585" s="99"/>
      <c r="C585" s="99"/>
      <c r="D585" s="99"/>
      <c r="E585" s="50"/>
      <c r="F585" s="99"/>
      <c r="G585" s="99"/>
      <c r="H585" s="99"/>
      <c r="I585" s="99"/>
      <c r="J585" s="99"/>
      <c r="K585" s="99"/>
      <c r="L585" s="99"/>
      <c r="M585" s="100"/>
      <c r="N585" s="100"/>
      <c r="O585" s="99"/>
      <c r="P585" s="101"/>
      <c r="Q585" s="99"/>
      <c r="R585" s="100"/>
      <c r="S585" s="99"/>
      <c r="T585" s="99"/>
      <c r="U585" s="99"/>
    </row>
    <row r="586" ht="12.75" customHeight="1">
      <c r="A586" s="99"/>
      <c r="B586" s="99"/>
      <c r="C586" s="99"/>
      <c r="D586" s="99"/>
      <c r="E586" s="50"/>
      <c r="F586" s="99"/>
      <c r="G586" s="99"/>
      <c r="H586" s="99"/>
      <c r="I586" s="99"/>
      <c r="J586" s="99"/>
      <c r="K586" s="99"/>
      <c r="L586" s="99"/>
      <c r="M586" s="100"/>
      <c r="N586" s="100"/>
      <c r="O586" s="99"/>
      <c r="P586" s="101"/>
      <c r="Q586" s="99"/>
      <c r="R586" s="100"/>
      <c r="S586" s="99"/>
      <c r="T586" s="99"/>
      <c r="U586" s="99"/>
    </row>
    <row r="587" ht="12.75" customHeight="1">
      <c r="A587" s="99"/>
      <c r="B587" s="99"/>
      <c r="C587" s="99"/>
      <c r="D587" s="99"/>
      <c r="E587" s="50"/>
      <c r="F587" s="99"/>
      <c r="G587" s="99"/>
      <c r="H587" s="99"/>
      <c r="I587" s="99"/>
      <c r="J587" s="99"/>
      <c r="K587" s="99"/>
      <c r="L587" s="99"/>
      <c r="M587" s="100"/>
      <c r="N587" s="100"/>
      <c r="O587" s="99"/>
      <c r="P587" s="101"/>
      <c r="Q587" s="99"/>
      <c r="R587" s="100"/>
      <c r="S587" s="99"/>
      <c r="T587" s="99"/>
      <c r="U587" s="99"/>
    </row>
    <row r="588" ht="12.75" customHeight="1">
      <c r="A588" s="99"/>
      <c r="B588" s="99"/>
      <c r="C588" s="99"/>
      <c r="D588" s="99"/>
      <c r="E588" s="50"/>
      <c r="F588" s="99"/>
      <c r="G588" s="99"/>
      <c r="H588" s="99"/>
      <c r="I588" s="99"/>
      <c r="J588" s="99"/>
      <c r="K588" s="99"/>
      <c r="L588" s="99"/>
      <c r="M588" s="100"/>
      <c r="N588" s="100"/>
      <c r="O588" s="99"/>
      <c r="P588" s="101"/>
      <c r="Q588" s="99"/>
      <c r="R588" s="100"/>
      <c r="S588" s="99"/>
      <c r="T588" s="99"/>
      <c r="U588" s="99"/>
    </row>
    <row r="589" ht="12.75" customHeight="1">
      <c r="A589" s="99"/>
      <c r="B589" s="99"/>
      <c r="C589" s="99"/>
      <c r="D589" s="99"/>
      <c r="E589" s="50"/>
      <c r="F589" s="99"/>
      <c r="G589" s="99"/>
      <c r="H589" s="99"/>
      <c r="I589" s="99"/>
      <c r="J589" s="99"/>
      <c r="K589" s="99"/>
      <c r="L589" s="99"/>
      <c r="M589" s="100"/>
      <c r="N589" s="100"/>
      <c r="O589" s="99"/>
      <c r="P589" s="101"/>
      <c r="Q589" s="99"/>
      <c r="R589" s="100"/>
      <c r="S589" s="99"/>
      <c r="T589" s="99"/>
      <c r="U589" s="99"/>
    </row>
    <row r="590" ht="12.75" customHeight="1">
      <c r="A590" s="99"/>
      <c r="B590" s="99"/>
      <c r="C590" s="99"/>
      <c r="D590" s="99"/>
      <c r="E590" s="50"/>
      <c r="F590" s="99"/>
      <c r="G590" s="99"/>
      <c r="H590" s="99"/>
      <c r="I590" s="99"/>
      <c r="J590" s="99"/>
      <c r="K590" s="99"/>
      <c r="L590" s="99"/>
      <c r="M590" s="100"/>
      <c r="N590" s="100"/>
      <c r="O590" s="99"/>
      <c r="P590" s="101"/>
      <c r="Q590" s="99"/>
      <c r="R590" s="100"/>
      <c r="S590" s="99"/>
      <c r="T590" s="99"/>
      <c r="U590" s="99"/>
    </row>
    <row r="591" ht="12.75" customHeight="1">
      <c r="A591" s="99"/>
      <c r="B591" s="99"/>
      <c r="C591" s="99"/>
      <c r="D591" s="99"/>
      <c r="E591" s="50"/>
      <c r="F591" s="99"/>
      <c r="G591" s="99"/>
      <c r="H591" s="99"/>
      <c r="I591" s="99"/>
      <c r="J591" s="99"/>
      <c r="K591" s="99"/>
      <c r="L591" s="99"/>
      <c r="M591" s="100"/>
      <c r="N591" s="100"/>
      <c r="O591" s="99"/>
      <c r="P591" s="101"/>
      <c r="Q591" s="99"/>
      <c r="R591" s="100"/>
      <c r="S591" s="99"/>
      <c r="T591" s="99"/>
      <c r="U591" s="99"/>
    </row>
    <row r="592" ht="12.75" customHeight="1">
      <c r="A592" s="99"/>
      <c r="B592" s="99"/>
      <c r="C592" s="99"/>
      <c r="D592" s="99"/>
      <c r="E592" s="50"/>
      <c r="F592" s="99"/>
      <c r="G592" s="99"/>
      <c r="H592" s="99"/>
      <c r="I592" s="99"/>
      <c r="J592" s="99"/>
      <c r="K592" s="99"/>
      <c r="L592" s="99"/>
      <c r="M592" s="100"/>
      <c r="N592" s="100"/>
      <c r="O592" s="99"/>
      <c r="P592" s="101"/>
      <c r="Q592" s="99"/>
      <c r="R592" s="100"/>
      <c r="S592" s="99"/>
      <c r="T592" s="99"/>
      <c r="U592" s="99"/>
    </row>
    <row r="593" ht="12.75" customHeight="1">
      <c r="A593" s="99"/>
      <c r="B593" s="99"/>
      <c r="C593" s="99"/>
      <c r="D593" s="99"/>
      <c r="E593" s="50"/>
      <c r="F593" s="99"/>
      <c r="G593" s="99"/>
      <c r="H593" s="99"/>
      <c r="I593" s="99"/>
      <c r="J593" s="99"/>
      <c r="K593" s="99"/>
      <c r="L593" s="99"/>
      <c r="M593" s="100"/>
      <c r="N593" s="100"/>
      <c r="O593" s="99"/>
      <c r="P593" s="101"/>
      <c r="Q593" s="99"/>
      <c r="R593" s="100"/>
      <c r="S593" s="99"/>
      <c r="T593" s="99"/>
      <c r="U593" s="99"/>
    </row>
    <row r="594" ht="12.75" customHeight="1">
      <c r="A594" s="99"/>
      <c r="B594" s="99"/>
      <c r="C594" s="99"/>
      <c r="D594" s="99"/>
      <c r="E594" s="50"/>
      <c r="F594" s="99"/>
      <c r="G594" s="99"/>
      <c r="H594" s="99"/>
      <c r="I594" s="99"/>
      <c r="J594" s="99"/>
      <c r="K594" s="99"/>
      <c r="L594" s="99"/>
      <c r="M594" s="100"/>
      <c r="N594" s="100"/>
      <c r="O594" s="99"/>
      <c r="P594" s="101"/>
      <c r="Q594" s="99"/>
      <c r="R594" s="100"/>
      <c r="S594" s="99"/>
      <c r="T594" s="99"/>
      <c r="U594" s="99"/>
    </row>
    <row r="595" ht="12.75" customHeight="1">
      <c r="A595" s="99"/>
      <c r="B595" s="99"/>
      <c r="C595" s="99"/>
      <c r="D595" s="99"/>
      <c r="E595" s="50"/>
      <c r="F595" s="99"/>
      <c r="G595" s="99"/>
      <c r="H595" s="99"/>
      <c r="I595" s="99"/>
      <c r="J595" s="99"/>
      <c r="K595" s="99"/>
      <c r="L595" s="99"/>
      <c r="M595" s="100"/>
      <c r="N595" s="100"/>
      <c r="O595" s="99"/>
      <c r="P595" s="101"/>
      <c r="Q595" s="99"/>
      <c r="R595" s="100"/>
      <c r="S595" s="99"/>
      <c r="T595" s="99"/>
      <c r="U595" s="99"/>
    </row>
    <row r="596" ht="12.75" customHeight="1">
      <c r="A596" s="99"/>
      <c r="B596" s="99"/>
      <c r="C596" s="99"/>
      <c r="D596" s="99"/>
      <c r="E596" s="50"/>
      <c r="F596" s="99"/>
      <c r="G596" s="99"/>
      <c r="H596" s="99"/>
      <c r="I596" s="99"/>
      <c r="J596" s="99"/>
      <c r="K596" s="99"/>
      <c r="L596" s="99"/>
      <c r="M596" s="100"/>
      <c r="N596" s="100"/>
      <c r="O596" s="99"/>
      <c r="P596" s="101"/>
      <c r="Q596" s="99"/>
      <c r="R596" s="100"/>
      <c r="S596" s="99"/>
      <c r="T596" s="99"/>
      <c r="U596" s="99"/>
    </row>
    <row r="597" ht="12.75" customHeight="1">
      <c r="A597" s="99"/>
      <c r="B597" s="99"/>
      <c r="C597" s="99"/>
      <c r="D597" s="99"/>
      <c r="E597" s="50"/>
      <c r="F597" s="99"/>
      <c r="G597" s="99"/>
      <c r="H597" s="99"/>
      <c r="I597" s="99"/>
      <c r="J597" s="99"/>
      <c r="K597" s="99"/>
      <c r="L597" s="99"/>
      <c r="M597" s="100"/>
      <c r="N597" s="100"/>
      <c r="O597" s="99"/>
      <c r="P597" s="101"/>
      <c r="Q597" s="99"/>
      <c r="R597" s="100"/>
      <c r="S597" s="99"/>
      <c r="T597" s="99"/>
      <c r="U597" s="99"/>
    </row>
    <row r="598" ht="12.75" customHeight="1">
      <c r="A598" s="99"/>
      <c r="B598" s="99"/>
      <c r="C598" s="99"/>
      <c r="D598" s="99"/>
      <c r="E598" s="50"/>
      <c r="F598" s="99"/>
      <c r="G598" s="99"/>
      <c r="H598" s="99"/>
      <c r="I598" s="99"/>
      <c r="J598" s="99"/>
      <c r="K598" s="99"/>
      <c r="L598" s="99"/>
      <c r="M598" s="100"/>
      <c r="N598" s="100"/>
      <c r="O598" s="99"/>
      <c r="P598" s="101"/>
      <c r="Q598" s="99"/>
      <c r="R598" s="100"/>
      <c r="S598" s="99"/>
      <c r="T598" s="99"/>
      <c r="U598" s="99"/>
    </row>
    <row r="599" ht="12.75" customHeight="1">
      <c r="A599" s="99"/>
      <c r="B599" s="99"/>
      <c r="C599" s="99"/>
      <c r="D599" s="99"/>
      <c r="E599" s="50"/>
      <c r="F599" s="99"/>
      <c r="G599" s="99"/>
      <c r="H599" s="99"/>
      <c r="I599" s="99"/>
      <c r="J599" s="99"/>
      <c r="K599" s="99"/>
      <c r="L599" s="99"/>
      <c r="M599" s="100"/>
      <c r="N599" s="100"/>
      <c r="O599" s="99"/>
      <c r="P599" s="101"/>
      <c r="Q599" s="99"/>
      <c r="R599" s="100"/>
      <c r="S599" s="99"/>
      <c r="T599" s="99"/>
      <c r="U599" s="99"/>
    </row>
    <row r="600" ht="12.75" customHeight="1">
      <c r="A600" s="99"/>
      <c r="B600" s="99"/>
      <c r="C600" s="99"/>
      <c r="D600" s="99"/>
      <c r="E600" s="50"/>
      <c r="F600" s="99"/>
      <c r="G600" s="99"/>
      <c r="H600" s="99"/>
      <c r="I600" s="99"/>
      <c r="J600" s="99"/>
      <c r="K600" s="99"/>
      <c r="L600" s="99"/>
      <c r="M600" s="100"/>
      <c r="N600" s="100"/>
      <c r="O600" s="99"/>
      <c r="P600" s="101"/>
      <c r="Q600" s="99"/>
      <c r="R600" s="100"/>
      <c r="S600" s="99"/>
      <c r="T600" s="99"/>
      <c r="U600" s="99"/>
    </row>
    <row r="601" ht="12.75" customHeight="1">
      <c r="A601" s="99"/>
      <c r="B601" s="99"/>
      <c r="C601" s="99"/>
      <c r="D601" s="99"/>
      <c r="E601" s="50"/>
      <c r="F601" s="99"/>
      <c r="G601" s="99"/>
      <c r="H601" s="99"/>
      <c r="I601" s="99"/>
      <c r="J601" s="99"/>
      <c r="K601" s="99"/>
      <c r="L601" s="99"/>
      <c r="M601" s="100"/>
      <c r="N601" s="100"/>
      <c r="O601" s="99"/>
      <c r="P601" s="101"/>
      <c r="Q601" s="99"/>
      <c r="R601" s="100"/>
      <c r="S601" s="99"/>
      <c r="T601" s="99"/>
      <c r="U601" s="99"/>
    </row>
    <row r="602" ht="12.75" customHeight="1">
      <c r="A602" s="99"/>
      <c r="B602" s="99"/>
      <c r="C602" s="99"/>
      <c r="D602" s="99"/>
      <c r="E602" s="50"/>
      <c r="F602" s="99"/>
      <c r="G602" s="99"/>
      <c r="H602" s="99"/>
      <c r="I602" s="99"/>
      <c r="J602" s="99"/>
      <c r="K602" s="99"/>
      <c r="L602" s="99"/>
      <c r="M602" s="100"/>
      <c r="N602" s="100"/>
      <c r="O602" s="99"/>
      <c r="P602" s="101"/>
      <c r="Q602" s="99"/>
      <c r="R602" s="100"/>
      <c r="S602" s="99"/>
      <c r="T602" s="99"/>
      <c r="U602" s="99"/>
    </row>
    <row r="603" ht="12.75" customHeight="1">
      <c r="A603" s="99"/>
      <c r="B603" s="99"/>
      <c r="C603" s="99"/>
      <c r="D603" s="99"/>
      <c r="E603" s="50"/>
      <c r="F603" s="99"/>
      <c r="G603" s="99"/>
      <c r="H603" s="99"/>
      <c r="I603" s="99"/>
      <c r="J603" s="99"/>
      <c r="K603" s="99"/>
      <c r="L603" s="99"/>
      <c r="M603" s="100"/>
      <c r="N603" s="100"/>
      <c r="O603" s="99"/>
      <c r="P603" s="101"/>
      <c r="Q603" s="99"/>
      <c r="R603" s="100"/>
      <c r="S603" s="99"/>
      <c r="T603" s="99"/>
      <c r="U603" s="99"/>
    </row>
    <row r="604" ht="12.75" customHeight="1">
      <c r="A604" s="99"/>
      <c r="B604" s="99"/>
      <c r="C604" s="99"/>
      <c r="D604" s="99"/>
      <c r="E604" s="50"/>
      <c r="F604" s="99"/>
      <c r="G604" s="99"/>
      <c r="H604" s="99"/>
      <c r="I604" s="99"/>
      <c r="J604" s="99"/>
      <c r="K604" s="99"/>
      <c r="L604" s="99"/>
      <c r="M604" s="100"/>
      <c r="N604" s="100"/>
      <c r="O604" s="99"/>
      <c r="P604" s="101"/>
      <c r="Q604" s="99"/>
      <c r="R604" s="100"/>
      <c r="S604" s="99"/>
      <c r="T604" s="99"/>
      <c r="U604" s="99"/>
    </row>
    <row r="605" ht="12.75" customHeight="1">
      <c r="A605" s="99"/>
      <c r="B605" s="99"/>
      <c r="C605" s="99"/>
      <c r="D605" s="99"/>
      <c r="E605" s="50"/>
      <c r="F605" s="99"/>
      <c r="G605" s="99"/>
      <c r="H605" s="99"/>
      <c r="I605" s="99"/>
      <c r="J605" s="99"/>
      <c r="K605" s="99"/>
      <c r="L605" s="99"/>
      <c r="M605" s="100"/>
      <c r="N605" s="100"/>
      <c r="O605" s="99"/>
      <c r="P605" s="101"/>
      <c r="Q605" s="99"/>
      <c r="R605" s="100"/>
      <c r="S605" s="99"/>
      <c r="T605" s="99"/>
      <c r="U605" s="99"/>
    </row>
    <row r="606" ht="12.75" customHeight="1">
      <c r="A606" s="99"/>
      <c r="B606" s="99"/>
      <c r="C606" s="99"/>
      <c r="D606" s="99"/>
      <c r="E606" s="50"/>
      <c r="F606" s="99"/>
      <c r="G606" s="99"/>
      <c r="H606" s="99"/>
      <c r="I606" s="99"/>
      <c r="J606" s="99"/>
      <c r="K606" s="99"/>
      <c r="L606" s="99"/>
      <c r="M606" s="100"/>
      <c r="N606" s="100"/>
      <c r="O606" s="99"/>
      <c r="P606" s="101"/>
      <c r="Q606" s="99"/>
      <c r="R606" s="100"/>
      <c r="S606" s="99"/>
      <c r="T606" s="99"/>
      <c r="U606" s="99"/>
    </row>
    <row r="607" ht="12.75" customHeight="1">
      <c r="A607" s="99"/>
      <c r="B607" s="99"/>
      <c r="C607" s="99"/>
      <c r="D607" s="99"/>
      <c r="E607" s="50"/>
      <c r="F607" s="99"/>
      <c r="G607" s="99"/>
      <c r="H607" s="99"/>
      <c r="I607" s="99"/>
      <c r="J607" s="99"/>
      <c r="K607" s="99"/>
      <c r="L607" s="99"/>
      <c r="M607" s="100"/>
      <c r="N607" s="100"/>
      <c r="O607" s="99"/>
      <c r="P607" s="101"/>
      <c r="Q607" s="99"/>
      <c r="R607" s="100"/>
      <c r="S607" s="99"/>
      <c r="T607" s="99"/>
      <c r="U607" s="99"/>
    </row>
    <row r="608" ht="12.75" customHeight="1">
      <c r="A608" s="99"/>
      <c r="B608" s="99"/>
      <c r="C608" s="99"/>
      <c r="D608" s="99"/>
      <c r="E608" s="50"/>
      <c r="F608" s="99"/>
      <c r="G608" s="99"/>
      <c r="H608" s="99"/>
      <c r="I608" s="99"/>
      <c r="J608" s="99"/>
      <c r="K608" s="99"/>
      <c r="L608" s="99"/>
      <c r="M608" s="100"/>
      <c r="N608" s="100"/>
      <c r="O608" s="99"/>
      <c r="P608" s="101"/>
      <c r="Q608" s="99"/>
      <c r="R608" s="100"/>
      <c r="S608" s="99"/>
      <c r="T608" s="99"/>
      <c r="U608" s="99"/>
    </row>
    <row r="609" ht="12.75" customHeight="1">
      <c r="A609" s="99"/>
      <c r="B609" s="99"/>
      <c r="C609" s="99"/>
      <c r="D609" s="99"/>
      <c r="E609" s="50"/>
      <c r="F609" s="99"/>
      <c r="G609" s="99"/>
      <c r="H609" s="99"/>
      <c r="I609" s="99"/>
      <c r="J609" s="99"/>
      <c r="K609" s="99"/>
      <c r="L609" s="99"/>
      <c r="M609" s="100"/>
      <c r="N609" s="100"/>
      <c r="O609" s="99"/>
      <c r="P609" s="101"/>
      <c r="Q609" s="99"/>
      <c r="R609" s="100"/>
      <c r="S609" s="99"/>
      <c r="T609" s="99"/>
      <c r="U609" s="99"/>
    </row>
    <row r="610" ht="12.75" customHeight="1">
      <c r="A610" s="99"/>
      <c r="B610" s="99"/>
      <c r="C610" s="99"/>
      <c r="D610" s="99"/>
      <c r="E610" s="50"/>
      <c r="F610" s="99"/>
      <c r="G610" s="99"/>
      <c r="H610" s="99"/>
      <c r="I610" s="99"/>
      <c r="J610" s="99"/>
      <c r="K610" s="99"/>
      <c r="L610" s="99"/>
      <c r="M610" s="100"/>
      <c r="N610" s="100"/>
      <c r="O610" s="99"/>
      <c r="P610" s="101"/>
      <c r="Q610" s="99"/>
      <c r="R610" s="100"/>
      <c r="S610" s="99"/>
      <c r="T610" s="99"/>
      <c r="U610" s="99"/>
    </row>
    <row r="611" ht="12.75" customHeight="1">
      <c r="A611" s="99"/>
      <c r="B611" s="99"/>
      <c r="C611" s="99"/>
      <c r="D611" s="99"/>
      <c r="E611" s="50"/>
      <c r="F611" s="99"/>
      <c r="G611" s="99"/>
      <c r="H611" s="99"/>
      <c r="I611" s="99"/>
      <c r="J611" s="99"/>
      <c r="K611" s="99"/>
      <c r="L611" s="99"/>
      <c r="M611" s="100"/>
      <c r="N611" s="100"/>
      <c r="O611" s="99"/>
      <c r="P611" s="101"/>
      <c r="Q611" s="99"/>
      <c r="R611" s="100"/>
      <c r="S611" s="99"/>
      <c r="T611" s="99"/>
      <c r="U611" s="99"/>
    </row>
    <row r="612" ht="12.75" customHeight="1">
      <c r="A612" s="99"/>
      <c r="B612" s="99"/>
      <c r="C612" s="99"/>
      <c r="D612" s="99"/>
      <c r="E612" s="50"/>
      <c r="F612" s="99"/>
      <c r="G612" s="99"/>
      <c r="H612" s="99"/>
      <c r="I612" s="99"/>
      <c r="J612" s="99"/>
      <c r="K612" s="99"/>
      <c r="L612" s="99"/>
      <c r="M612" s="100"/>
      <c r="N612" s="100"/>
      <c r="O612" s="99"/>
      <c r="P612" s="101"/>
      <c r="Q612" s="99"/>
      <c r="R612" s="100"/>
      <c r="S612" s="99"/>
      <c r="T612" s="99"/>
      <c r="U612" s="99"/>
    </row>
    <row r="613" ht="12.75" customHeight="1">
      <c r="A613" s="99"/>
      <c r="B613" s="99"/>
      <c r="C613" s="99"/>
      <c r="D613" s="99"/>
      <c r="E613" s="50"/>
      <c r="F613" s="99"/>
      <c r="G613" s="99"/>
      <c r="H613" s="99"/>
      <c r="I613" s="99"/>
      <c r="J613" s="99"/>
      <c r="K613" s="99"/>
      <c r="L613" s="99"/>
      <c r="M613" s="100"/>
      <c r="N613" s="100"/>
      <c r="O613" s="99"/>
      <c r="P613" s="101"/>
      <c r="Q613" s="99"/>
      <c r="R613" s="100"/>
      <c r="S613" s="99"/>
      <c r="T613" s="99"/>
      <c r="U613" s="99"/>
    </row>
    <row r="614" ht="12.75" customHeight="1">
      <c r="A614" s="99"/>
      <c r="B614" s="99"/>
      <c r="C614" s="99"/>
      <c r="D614" s="99"/>
      <c r="E614" s="50"/>
      <c r="F614" s="99"/>
      <c r="G614" s="99"/>
      <c r="H614" s="99"/>
      <c r="I614" s="99"/>
      <c r="J614" s="99"/>
      <c r="K614" s="99"/>
      <c r="L614" s="99"/>
      <c r="M614" s="100"/>
      <c r="N614" s="100"/>
      <c r="O614" s="99"/>
      <c r="P614" s="101"/>
      <c r="Q614" s="99"/>
      <c r="R614" s="100"/>
      <c r="S614" s="99"/>
      <c r="T614" s="99"/>
      <c r="U614" s="99"/>
    </row>
    <row r="615" ht="12.75" customHeight="1">
      <c r="A615" s="99"/>
      <c r="B615" s="99"/>
      <c r="C615" s="99"/>
      <c r="D615" s="99"/>
      <c r="E615" s="50"/>
      <c r="F615" s="99"/>
      <c r="G615" s="99"/>
      <c r="H615" s="99"/>
      <c r="I615" s="99"/>
      <c r="J615" s="99"/>
      <c r="K615" s="99"/>
      <c r="L615" s="99"/>
      <c r="M615" s="100"/>
      <c r="N615" s="100"/>
      <c r="O615" s="99"/>
      <c r="P615" s="101"/>
      <c r="Q615" s="99"/>
      <c r="R615" s="100"/>
      <c r="S615" s="99"/>
      <c r="T615" s="99"/>
      <c r="U615" s="99"/>
    </row>
    <row r="616" ht="12.75" customHeight="1">
      <c r="A616" s="99"/>
      <c r="B616" s="99"/>
      <c r="C616" s="99"/>
      <c r="D616" s="99"/>
      <c r="E616" s="50"/>
      <c r="F616" s="99"/>
      <c r="G616" s="99"/>
      <c r="H616" s="99"/>
      <c r="I616" s="99"/>
      <c r="J616" s="99"/>
      <c r="K616" s="99"/>
      <c r="L616" s="99"/>
      <c r="M616" s="100"/>
      <c r="N616" s="100"/>
      <c r="O616" s="99"/>
      <c r="P616" s="101"/>
      <c r="Q616" s="99"/>
      <c r="R616" s="100"/>
      <c r="S616" s="99"/>
      <c r="T616" s="99"/>
      <c r="U616" s="99"/>
    </row>
    <row r="617" ht="12.75" customHeight="1">
      <c r="A617" s="99"/>
      <c r="B617" s="99"/>
      <c r="C617" s="99"/>
      <c r="D617" s="99"/>
      <c r="E617" s="50"/>
      <c r="F617" s="99"/>
      <c r="G617" s="99"/>
      <c r="H617" s="99"/>
      <c r="I617" s="99"/>
      <c r="J617" s="99"/>
      <c r="K617" s="99"/>
      <c r="L617" s="99"/>
      <c r="M617" s="100"/>
      <c r="N617" s="100"/>
      <c r="O617" s="99"/>
      <c r="P617" s="101"/>
      <c r="Q617" s="99"/>
      <c r="R617" s="100"/>
      <c r="S617" s="99"/>
      <c r="T617" s="99"/>
      <c r="U617" s="99"/>
    </row>
    <row r="618" ht="12.75" customHeight="1">
      <c r="A618" s="99"/>
      <c r="B618" s="99"/>
      <c r="C618" s="99"/>
      <c r="D618" s="99"/>
      <c r="E618" s="50"/>
      <c r="F618" s="99"/>
      <c r="G618" s="99"/>
      <c r="H618" s="99"/>
      <c r="I618" s="99"/>
      <c r="J618" s="99"/>
      <c r="K618" s="99"/>
      <c r="L618" s="99"/>
      <c r="M618" s="100"/>
      <c r="N618" s="100"/>
      <c r="O618" s="99"/>
      <c r="P618" s="101"/>
      <c r="Q618" s="99"/>
      <c r="R618" s="100"/>
      <c r="S618" s="99"/>
      <c r="T618" s="99"/>
      <c r="U618" s="99"/>
    </row>
    <row r="619" ht="12.75" customHeight="1">
      <c r="A619" s="99"/>
      <c r="B619" s="99"/>
      <c r="C619" s="99"/>
      <c r="D619" s="99"/>
      <c r="E619" s="50"/>
      <c r="F619" s="99"/>
      <c r="G619" s="99"/>
      <c r="H619" s="99"/>
      <c r="I619" s="99"/>
      <c r="J619" s="99"/>
      <c r="K619" s="99"/>
      <c r="L619" s="99"/>
      <c r="M619" s="100"/>
      <c r="N619" s="100"/>
      <c r="O619" s="99"/>
      <c r="P619" s="101"/>
      <c r="Q619" s="99"/>
      <c r="R619" s="100"/>
      <c r="S619" s="99"/>
      <c r="T619" s="99"/>
      <c r="U619" s="99"/>
    </row>
    <row r="620" ht="12.75" customHeight="1">
      <c r="A620" s="99"/>
      <c r="B620" s="99"/>
      <c r="C620" s="99"/>
      <c r="D620" s="99"/>
      <c r="E620" s="50"/>
      <c r="F620" s="99"/>
      <c r="G620" s="99"/>
      <c r="H620" s="99"/>
      <c r="I620" s="99"/>
      <c r="J620" s="99"/>
      <c r="K620" s="99"/>
      <c r="L620" s="99"/>
      <c r="M620" s="100"/>
      <c r="N620" s="100"/>
      <c r="O620" s="99"/>
      <c r="P620" s="101"/>
      <c r="Q620" s="99"/>
      <c r="R620" s="100"/>
      <c r="S620" s="99"/>
      <c r="T620" s="99"/>
      <c r="U620" s="99"/>
    </row>
    <row r="621" ht="12.75" customHeight="1">
      <c r="A621" s="99"/>
      <c r="B621" s="99"/>
      <c r="C621" s="99"/>
      <c r="D621" s="99"/>
      <c r="E621" s="50"/>
      <c r="F621" s="99"/>
      <c r="G621" s="99"/>
      <c r="H621" s="99"/>
      <c r="I621" s="99"/>
      <c r="J621" s="99"/>
      <c r="K621" s="99"/>
      <c r="L621" s="99"/>
      <c r="M621" s="100"/>
      <c r="N621" s="100"/>
      <c r="O621" s="99"/>
      <c r="P621" s="101"/>
      <c r="Q621" s="99"/>
      <c r="R621" s="100"/>
      <c r="S621" s="99"/>
      <c r="T621" s="99"/>
      <c r="U621" s="99"/>
    </row>
    <row r="622" ht="12.75" customHeight="1">
      <c r="A622" s="99"/>
      <c r="B622" s="99"/>
      <c r="C622" s="99"/>
      <c r="D622" s="99"/>
      <c r="E622" s="50"/>
      <c r="F622" s="99"/>
      <c r="G622" s="99"/>
      <c r="H622" s="99"/>
      <c r="I622" s="99"/>
      <c r="J622" s="99"/>
      <c r="K622" s="99"/>
      <c r="L622" s="99"/>
      <c r="M622" s="100"/>
      <c r="N622" s="100"/>
      <c r="O622" s="99"/>
      <c r="P622" s="101"/>
      <c r="Q622" s="99"/>
      <c r="R622" s="100"/>
      <c r="S622" s="99"/>
      <c r="T622" s="99"/>
      <c r="U622" s="99"/>
    </row>
    <row r="623" ht="12.75" customHeight="1">
      <c r="A623" s="99"/>
      <c r="B623" s="99"/>
      <c r="C623" s="99"/>
      <c r="D623" s="99"/>
      <c r="E623" s="50"/>
      <c r="F623" s="99"/>
      <c r="G623" s="99"/>
      <c r="H623" s="99"/>
      <c r="I623" s="99"/>
      <c r="J623" s="99"/>
      <c r="K623" s="99"/>
      <c r="L623" s="99"/>
      <c r="M623" s="100"/>
      <c r="N623" s="100"/>
      <c r="O623" s="99"/>
      <c r="P623" s="101"/>
      <c r="Q623" s="99"/>
      <c r="R623" s="100"/>
      <c r="S623" s="99"/>
      <c r="T623" s="99"/>
      <c r="U623" s="99"/>
    </row>
    <row r="624" ht="12.75" customHeight="1">
      <c r="A624" s="99"/>
      <c r="B624" s="99"/>
      <c r="C624" s="99"/>
      <c r="D624" s="99"/>
      <c r="E624" s="50"/>
      <c r="F624" s="99"/>
      <c r="G624" s="99"/>
      <c r="H624" s="99"/>
      <c r="I624" s="99"/>
      <c r="J624" s="99"/>
      <c r="K624" s="99"/>
      <c r="L624" s="99"/>
      <c r="M624" s="100"/>
      <c r="N624" s="100"/>
      <c r="O624" s="99"/>
      <c r="P624" s="101"/>
      <c r="Q624" s="99"/>
      <c r="R624" s="100"/>
      <c r="S624" s="99"/>
      <c r="T624" s="99"/>
      <c r="U624" s="99"/>
    </row>
    <row r="625" ht="12.75" customHeight="1">
      <c r="A625" s="99"/>
      <c r="B625" s="99"/>
      <c r="C625" s="99"/>
      <c r="D625" s="99"/>
      <c r="E625" s="50"/>
      <c r="F625" s="99"/>
      <c r="G625" s="99"/>
      <c r="H625" s="99"/>
      <c r="I625" s="99"/>
      <c r="J625" s="99"/>
      <c r="K625" s="99"/>
      <c r="L625" s="99"/>
      <c r="M625" s="100"/>
      <c r="N625" s="100"/>
      <c r="O625" s="99"/>
      <c r="P625" s="101"/>
      <c r="Q625" s="99"/>
      <c r="R625" s="100"/>
      <c r="S625" s="99"/>
      <c r="T625" s="99"/>
      <c r="U625" s="99"/>
    </row>
    <row r="626" ht="12.75" customHeight="1">
      <c r="A626" s="99"/>
      <c r="B626" s="99"/>
      <c r="C626" s="99"/>
      <c r="D626" s="99"/>
      <c r="E626" s="50"/>
      <c r="F626" s="99"/>
      <c r="G626" s="99"/>
      <c r="H626" s="99"/>
      <c r="I626" s="99"/>
      <c r="J626" s="99"/>
      <c r="K626" s="99"/>
      <c r="L626" s="99"/>
      <c r="M626" s="100"/>
      <c r="N626" s="100"/>
      <c r="O626" s="99"/>
      <c r="P626" s="101"/>
      <c r="Q626" s="99"/>
      <c r="R626" s="100"/>
      <c r="S626" s="99"/>
      <c r="T626" s="99"/>
      <c r="U626" s="99"/>
    </row>
    <row r="627" ht="12.75" customHeight="1">
      <c r="A627" s="99"/>
      <c r="B627" s="99"/>
      <c r="C627" s="99"/>
      <c r="D627" s="99"/>
      <c r="E627" s="50"/>
      <c r="F627" s="99"/>
      <c r="G627" s="99"/>
      <c r="H627" s="99"/>
      <c r="I627" s="99"/>
      <c r="J627" s="99"/>
      <c r="K627" s="99"/>
      <c r="L627" s="99"/>
      <c r="M627" s="100"/>
      <c r="N627" s="100"/>
      <c r="O627" s="99"/>
      <c r="P627" s="101"/>
      <c r="Q627" s="99"/>
      <c r="R627" s="100"/>
      <c r="S627" s="99"/>
      <c r="T627" s="99"/>
      <c r="U627" s="99"/>
    </row>
    <row r="628" ht="12.75" customHeight="1">
      <c r="A628" s="99"/>
      <c r="B628" s="99"/>
      <c r="C628" s="99"/>
      <c r="D628" s="99"/>
      <c r="E628" s="50"/>
      <c r="F628" s="99"/>
      <c r="G628" s="99"/>
      <c r="H628" s="99"/>
      <c r="I628" s="99"/>
      <c r="J628" s="99"/>
      <c r="K628" s="99"/>
      <c r="L628" s="99"/>
      <c r="M628" s="100"/>
      <c r="N628" s="100"/>
      <c r="O628" s="99"/>
      <c r="P628" s="101"/>
      <c r="Q628" s="99"/>
      <c r="R628" s="100"/>
      <c r="S628" s="99"/>
      <c r="T628" s="99"/>
      <c r="U628" s="99"/>
    </row>
    <row r="629" ht="12.75" customHeight="1">
      <c r="A629" s="99"/>
      <c r="B629" s="99"/>
      <c r="C629" s="99"/>
      <c r="D629" s="99"/>
      <c r="E629" s="50"/>
      <c r="F629" s="99"/>
      <c r="G629" s="99"/>
      <c r="H629" s="99"/>
      <c r="I629" s="99"/>
      <c r="J629" s="99"/>
      <c r="K629" s="99"/>
      <c r="L629" s="99"/>
      <c r="M629" s="100"/>
      <c r="N629" s="100"/>
      <c r="O629" s="99"/>
      <c r="P629" s="101"/>
      <c r="Q629" s="99"/>
      <c r="R629" s="100"/>
      <c r="S629" s="99"/>
      <c r="T629" s="99"/>
      <c r="U629" s="99"/>
    </row>
    <row r="630" ht="12.75" customHeight="1">
      <c r="A630" s="99"/>
      <c r="B630" s="99"/>
      <c r="C630" s="99"/>
      <c r="D630" s="99"/>
      <c r="E630" s="50"/>
      <c r="F630" s="99"/>
      <c r="G630" s="99"/>
      <c r="H630" s="99"/>
      <c r="I630" s="99"/>
      <c r="J630" s="99"/>
      <c r="K630" s="99"/>
      <c r="L630" s="99"/>
      <c r="M630" s="100"/>
      <c r="N630" s="100"/>
      <c r="O630" s="99"/>
      <c r="P630" s="101"/>
      <c r="Q630" s="99"/>
      <c r="R630" s="100"/>
      <c r="S630" s="99"/>
      <c r="T630" s="99"/>
      <c r="U630" s="99"/>
    </row>
    <row r="631" ht="12.75" customHeight="1">
      <c r="A631" s="99"/>
      <c r="B631" s="99"/>
      <c r="C631" s="99"/>
      <c r="D631" s="99"/>
      <c r="E631" s="50"/>
      <c r="F631" s="99"/>
      <c r="G631" s="99"/>
      <c r="H631" s="99"/>
      <c r="I631" s="99"/>
      <c r="J631" s="99"/>
      <c r="K631" s="99"/>
      <c r="L631" s="99"/>
      <c r="M631" s="100"/>
      <c r="N631" s="100"/>
      <c r="O631" s="99"/>
      <c r="P631" s="101"/>
      <c r="Q631" s="99"/>
      <c r="R631" s="100"/>
      <c r="S631" s="99"/>
      <c r="T631" s="99"/>
      <c r="U631" s="99"/>
    </row>
    <row r="632" ht="12.75" customHeight="1">
      <c r="A632" s="99"/>
      <c r="B632" s="99"/>
      <c r="C632" s="99"/>
      <c r="D632" s="99"/>
      <c r="E632" s="50"/>
      <c r="F632" s="99"/>
      <c r="G632" s="99"/>
      <c r="H632" s="99"/>
      <c r="I632" s="99"/>
      <c r="J632" s="99"/>
      <c r="K632" s="99"/>
      <c r="L632" s="99"/>
      <c r="M632" s="100"/>
      <c r="N632" s="100"/>
      <c r="O632" s="99"/>
      <c r="P632" s="101"/>
      <c r="Q632" s="99"/>
      <c r="R632" s="100"/>
      <c r="S632" s="99"/>
      <c r="T632" s="99"/>
      <c r="U632" s="99"/>
    </row>
    <row r="633" ht="12.75" customHeight="1">
      <c r="A633" s="99"/>
      <c r="B633" s="99"/>
      <c r="C633" s="99"/>
      <c r="D633" s="99"/>
      <c r="E633" s="50"/>
      <c r="F633" s="99"/>
      <c r="G633" s="99"/>
      <c r="H633" s="99"/>
      <c r="I633" s="99"/>
      <c r="J633" s="99"/>
      <c r="K633" s="99"/>
      <c r="L633" s="99"/>
      <c r="M633" s="100"/>
      <c r="N633" s="100"/>
      <c r="O633" s="99"/>
      <c r="P633" s="101"/>
      <c r="Q633" s="99"/>
      <c r="R633" s="100"/>
      <c r="S633" s="99"/>
      <c r="T633" s="99"/>
      <c r="U633" s="99"/>
    </row>
    <row r="634" ht="12.75" customHeight="1">
      <c r="A634" s="99"/>
      <c r="B634" s="99"/>
      <c r="C634" s="99"/>
      <c r="D634" s="99"/>
      <c r="E634" s="50"/>
      <c r="F634" s="99"/>
      <c r="G634" s="99"/>
      <c r="H634" s="99"/>
      <c r="I634" s="99"/>
      <c r="J634" s="99"/>
      <c r="K634" s="99"/>
      <c r="L634" s="99"/>
      <c r="M634" s="100"/>
      <c r="N634" s="100"/>
      <c r="O634" s="99"/>
      <c r="P634" s="101"/>
      <c r="Q634" s="99"/>
      <c r="R634" s="100"/>
      <c r="S634" s="99"/>
      <c r="T634" s="99"/>
      <c r="U634" s="99"/>
    </row>
    <row r="635" ht="12.75" customHeight="1">
      <c r="A635" s="99"/>
      <c r="B635" s="99"/>
      <c r="C635" s="99"/>
      <c r="D635" s="99"/>
      <c r="E635" s="50"/>
      <c r="F635" s="99"/>
      <c r="G635" s="99"/>
      <c r="H635" s="99"/>
      <c r="I635" s="99"/>
      <c r="J635" s="99"/>
      <c r="K635" s="99"/>
      <c r="L635" s="99"/>
      <c r="M635" s="100"/>
      <c r="N635" s="100"/>
      <c r="O635" s="99"/>
      <c r="P635" s="101"/>
      <c r="Q635" s="99"/>
      <c r="R635" s="100"/>
      <c r="S635" s="99"/>
      <c r="T635" s="99"/>
      <c r="U635" s="99"/>
    </row>
    <row r="636" ht="12.75" customHeight="1">
      <c r="A636" s="99"/>
      <c r="B636" s="99"/>
      <c r="C636" s="99"/>
      <c r="D636" s="99"/>
      <c r="E636" s="50"/>
      <c r="F636" s="99"/>
      <c r="G636" s="99"/>
      <c r="H636" s="99"/>
      <c r="I636" s="99"/>
      <c r="J636" s="99"/>
      <c r="K636" s="99"/>
      <c r="L636" s="99"/>
      <c r="M636" s="100"/>
      <c r="N636" s="100"/>
      <c r="O636" s="99"/>
      <c r="P636" s="101"/>
      <c r="Q636" s="99"/>
      <c r="R636" s="100"/>
      <c r="S636" s="99"/>
      <c r="T636" s="99"/>
      <c r="U636" s="99"/>
    </row>
    <row r="637" ht="12.75" customHeight="1">
      <c r="A637" s="99"/>
      <c r="B637" s="99"/>
      <c r="C637" s="99"/>
      <c r="D637" s="99"/>
      <c r="E637" s="50"/>
      <c r="F637" s="99"/>
      <c r="G637" s="99"/>
      <c r="H637" s="99"/>
      <c r="I637" s="99"/>
      <c r="J637" s="99"/>
      <c r="K637" s="99"/>
      <c r="L637" s="99"/>
      <c r="M637" s="100"/>
      <c r="N637" s="100"/>
      <c r="O637" s="99"/>
      <c r="P637" s="101"/>
      <c r="Q637" s="99"/>
      <c r="R637" s="100"/>
      <c r="S637" s="99"/>
      <c r="T637" s="99"/>
      <c r="U637" s="99"/>
    </row>
    <row r="638" ht="12.75" customHeight="1">
      <c r="A638" s="99"/>
      <c r="B638" s="99"/>
      <c r="C638" s="99"/>
      <c r="D638" s="99"/>
      <c r="E638" s="50"/>
      <c r="F638" s="99"/>
      <c r="G638" s="99"/>
      <c r="H638" s="99"/>
      <c r="I638" s="99"/>
      <c r="J638" s="99"/>
      <c r="K638" s="99"/>
      <c r="L638" s="99"/>
      <c r="M638" s="100"/>
      <c r="N638" s="100"/>
      <c r="O638" s="99"/>
      <c r="P638" s="101"/>
      <c r="Q638" s="99"/>
      <c r="R638" s="100"/>
      <c r="S638" s="99"/>
      <c r="T638" s="99"/>
      <c r="U638" s="99"/>
    </row>
    <row r="639" ht="12.75" customHeight="1">
      <c r="A639" s="99"/>
      <c r="B639" s="99"/>
      <c r="C639" s="99"/>
      <c r="D639" s="99"/>
      <c r="E639" s="50"/>
      <c r="F639" s="99"/>
      <c r="G639" s="99"/>
      <c r="H639" s="99"/>
      <c r="I639" s="99"/>
      <c r="J639" s="99"/>
      <c r="K639" s="99"/>
      <c r="L639" s="99"/>
      <c r="M639" s="100"/>
      <c r="N639" s="100"/>
      <c r="O639" s="99"/>
      <c r="P639" s="101"/>
      <c r="Q639" s="99"/>
      <c r="R639" s="100"/>
      <c r="S639" s="99"/>
      <c r="T639" s="99"/>
      <c r="U639" s="99"/>
    </row>
    <row r="640" ht="12.75" customHeight="1">
      <c r="A640" s="99"/>
      <c r="B640" s="99"/>
      <c r="C640" s="99"/>
      <c r="D640" s="99"/>
      <c r="E640" s="50"/>
      <c r="F640" s="99"/>
      <c r="G640" s="99"/>
      <c r="H640" s="99"/>
      <c r="I640" s="99"/>
      <c r="J640" s="99"/>
      <c r="K640" s="99"/>
      <c r="L640" s="99"/>
      <c r="M640" s="100"/>
      <c r="N640" s="100"/>
      <c r="O640" s="99"/>
      <c r="P640" s="101"/>
      <c r="Q640" s="99"/>
      <c r="R640" s="100"/>
      <c r="S640" s="99"/>
      <c r="T640" s="99"/>
      <c r="U640" s="99"/>
    </row>
    <row r="641" ht="12.75" customHeight="1">
      <c r="A641" s="99"/>
      <c r="B641" s="99"/>
      <c r="C641" s="99"/>
      <c r="D641" s="99"/>
      <c r="E641" s="50"/>
      <c r="F641" s="99"/>
      <c r="G641" s="99"/>
      <c r="H641" s="99"/>
      <c r="I641" s="99"/>
      <c r="J641" s="99"/>
      <c r="K641" s="99"/>
      <c r="L641" s="99"/>
      <c r="M641" s="100"/>
      <c r="N641" s="100"/>
      <c r="O641" s="99"/>
      <c r="P641" s="101"/>
      <c r="Q641" s="99"/>
      <c r="R641" s="100"/>
      <c r="S641" s="99"/>
      <c r="T641" s="99"/>
      <c r="U641" s="99"/>
    </row>
    <row r="642" ht="12.75" customHeight="1">
      <c r="A642" s="99"/>
      <c r="B642" s="99"/>
      <c r="C642" s="99"/>
      <c r="D642" s="99"/>
      <c r="E642" s="50"/>
      <c r="F642" s="99"/>
      <c r="G642" s="99"/>
      <c r="H642" s="99"/>
      <c r="I642" s="99"/>
      <c r="J642" s="99"/>
      <c r="K642" s="99"/>
      <c r="L642" s="99"/>
      <c r="M642" s="100"/>
      <c r="N642" s="100"/>
      <c r="O642" s="99"/>
      <c r="P642" s="101"/>
      <c r="Q642" s="99"/>
      <c r="R642" s="100"/>
      <c r="S642" s="99"/>
      <c r="T642" s="99"/>
      <c r="U642" s="99"/>
    </row>
    <row r="643" ht="12.75" customHeight="1">
      <c r="A643" s="99"/>
      <c r="B643" s="99"/>
      <c r="C643" s="99"/>
      <c r="D643" s="99"/>
      <c r="E643" s="50"/>
      <c r="F643" s="99"/>
      <c r="G643" s="99"/>
      <c r="H643" s="99"/>
      <c r="I643" s="99"/>
      <c r="J643" s="99"/>
      <c r="K643" s="99"/>
      <c r="L643" s="99"/>
      <c r="M643" s="100"/>
      <c r="N643" s="100"/>
      <c r="O643" s="99"/>
      <c r="P643" s="101"/>
      <c r="Q643" s="99"/>
      <c r="R643" s="100"/>
      <c r="S643" s="99"/>
      <c r="T643" s="99"/>
      <c r="U643" s="99"/>
    </row>
    <row r="644" ht="12.75" customHeight="1">
      <c r="A644" s="99"/>
      <c r="B644" s="99"/>
      <c r="C644" s="99"/>
      <c r="D644" s="99"/>
      <c r="E644" s="50"/>
      <c r="F644" s="99"/>
      <c r="G644" s="99"/>
      <c r="H644" s="99"/>
      <c r="I644" s="99"/>
      <c r="J644" s="99"/>
      <c r="K644" s="99"/>
      <c r="L644" s="99"/>
      <c r="M644" s="100"/>
      <c r="N644" s="100"/>
      <c r="O644" s="99"/>
      <c r="P644" s="101"/>
      <c r="Q644" s="99"/>
      <c r="R644" s="100"/>
      <c r="S644" s="99"/>
      <c r="T644" s="99"/>
      <c r="U644" s="99"/>
    </row>
    <row r="645" ht="12.75" customHeight="1">
      <c r="A645" s="99"/>
      <c r="B645" s="99"/>
      <c r="C645" s="99"/>
      <c r="D645" s="99"/>
      <c r="E645" s="50"/>
      <c r="F645" s="99"/>
      <c r="G645" s="99"/>
      <c r="H645" s="99"/>
      <c r="I645" s="99"/>
      <c r="J645" s="99"/>
      <c r="K645" s="99"/>
      <c r="L645" s="99"/>
      <c r="M645" s="100"/>
      <c r="N645" s="100"/>
      <c r="O645" s="99"/>
      <c r="P645" s="101"/>
      <c r="Q645" s="99"/>
      <c r="R645" s="100"/>
      <c r="S645" s="99"/>
      <c r="T645" s="99"/>
      <c r="U645" s="99"/>
    </row>
    <row r="646" ht="12.75" customHeight="1">
      <c r="A646" s="99"/>
      <c r="B646" s="99"/>
      <c r="C646" s="99"/>
      <c r="D646" s="99"/>
      <c r="E646" s="50"/>
      <c r="F646" s="99"/>
      <c r="G646" s="99"/>
      <c r="H646" s="99"/>
      <c r="I646" s="99"/>
      <c r="J646" s="99"/>
      <c r="K646" s="99"/>
      <c r="L646" s="99"/>
      <c r="M646" s="100"/>
      <c r="N646" s="100"/>
      <c r="O646" s="99"/>
      <c r="P646" s="101"/>
      <c r="Q646" s="99"/>
      <c r="R646" s="100"/>
      <c r="S646" s="99"/>
      <c r="T646" s="99"/>
      <c r="U646" s="99"/>
    </row>
    <row r="647" ht="12.75" customHeight="1">
      <c r="A647" s="99"/>
      <c r="B647" s="99"/>
      <c r="C647" s="99"/>
      <c r="D647" s="99"/>
      <c r="E647" s="50"/>
      <c r="F647" s="99"/>
      <c r="G647" s="99"/>
      <c r="H647" s="99"/>
      <c r="I647" s="99"/>
      <c r="J647" s="99"/>
      <c r="K647" s="99"/>
      <c r="L647" s="99"/>
      <c r="M647" s="100"/>
      <c r="N647" s="100"/>
      <c r="O647" s="99"/>
      <c r="P647" s="101"/>
      <c r="Q647" s="99"/>
      <c r="R647" s="100"/>
      <c r="S647" s="99"/>
      <c r="T647" s="99"/>
      <c r="U647" s="99"/>
    </row>
    <row r="648" ht="12.75" customHeight="1">
      <c r="A648" s="99"/>
      <c r="B648" s="99"/>
      <c r="C648" s="99"/>
      <c r="D648" s="99"/>
      <c r="E648" s="50"/>
      <c r="F648" s="99"/>
      <c r="G648" s="99"/>
      <c r="H648" s="99"/>
      <c r="I648" s="99"/>
      <c r="J648" s="99"/>
      <c r="K648" s="99"/>
      <c r="L648" s="99"/>
      <c r="M648" s="100"/>
      <c r="N648" s="100"/>
      <c r="O648" s="99"/>
      <c r="P648" s="101"/>
      <c r="Q648" s="99"/>
      <c r="R648" s="100"/>
      <c r="S648" s="99"/>
      <c r="T648" s="99"/>
      <c r="U648" s="99"/>
    </row>
    <row r="649" ht="12.75" customHeight="1">
      <c r="A649" s="99"/>
      <c r="B649" s="99"/>
      <c r="C649" s="99"/>
      <c r="D649" s="99"/>
      <c r="E649" s="50"/>
      <c r="F649" s="99"/>
      <c r="G649" s="99"/>
      <c r="H649" s="99"/>
      <c r="I649" s="99"/>
      <c r="J649" s="99"/>
      <c r="K649" s="99"/>
      <c r="L649" s="99"/>
      <c r="M649" s="100"/>
      <c r="N649" s="100"/>
      <c r="O649" s="99"/>
      <c r="P649" s="101"/>
      <c r="Q649" s="99"/>
      <c r="R649" s="100"/>
      <c r="S649" s="99"/>
      <c r="T649" s="99"/>
      <c r="U649" s="99"/>
    </row>
    <row r="650" ht="12.75" customHeight="1">
      <c r="A650" s="99"/>
      <c r="B650" s="99"/>
      <c r="C650" s="99"/>
      <c r="D650" s="99"/>
      <c r="E650" s="50"/>
      <c r="F650" s="99"/>
      <c r="G650" s="99"/>
      <c r="H650" s="99"/>
      <c r="I650" s="99"/>
      <c r="J650" s="99"/>
      <c r="K650" s="99"/>
      <c r="L650" s="99"/>
      <c r="M650" s="100"/>
      <c r="N650" s="100"/>
      <c r="O650" s="99"/>
      <c r="P650" s="101"/>
      <c r="Q650" s="99"/>
      <c r="R650" s="100"/>
      <c r="S650" s="99"/>
      <c r="T650" s="99"/>
      <c r="U650" s="99"/>
    </row>
    <row r="651" ht="12.75" customHeight="1">
      <c r="A651" s="99"/>
      <c r="B651" s="99"/>
      <c r="C651" s="99"/>
      <c r="D651" s="99"/>
      <c r="E651" s="50"/>
      <c r="F651" s="99"/>
      <c r="G651" s="99"/>
      <c r="H651" s="99"/>
      <c r="I651" s="99"/>
      <c r="J651" s="99"/>
      <c r="K651" s="99"/>
      <c r="L651" s="99"/>
      <c r="M651" s="100"/>
      <c r="N651" s="100"/>
      <c r="O651" s="99"/>
      <c r="P651" s="101"/>
      <c r="Q651" s="99"/>
      <c r="R651" s="100"/>
      <c r="S651" s="99"/>
      <c r="T651" s="99"/>
      <c r="U651" s="99"/>
    </row>
    <row r="652" ht="12.75" customHeight="1">
      <c r="A652" s="99"/>
      <c r="B652" s="99"/>
      <c r="C652" s="99"/>
      <c r="D652" s="99"/>
      <c r="E652" s="50"/>
      <c r="F652" s="99"/>
      <c r="G652" s="99"/>
      <c r="H652" s="99"/>
      <c r="I652" s="99"/>
      <c r="J652" s="99"/>
      <c r="K652" s="99"/>
      <c r="L652" s="99"/>
      <c r="M652" s="100"/>
      <c r="N652" s="100"/>
      <c r="O652" s="99"/>
      <c r="P652" s="101"/>
      <c r="Q652" s="99"/>
      <c r="R652" s="100"/>
      <c r="S652" s="99"/>
      <c r="T652" s="99"/>
      <c r="U652" s="99"/>
    </row>
    <row r="653" ht="12.75" customHeight="1">
      <c r="A653" s="99"/>
      <c r="B653" s="99"/>
      <c r="C653" s="99"/>
      <c r="D653" s="99"/>
      <c r="E653" s="50"/>
      <c r="F653" s="99"/>
      <c r="G653" s="99"/>
      <c r="H653" s="99"/>
      <c r="I653" s="99"/>
      <c r="J653" s="99"/>
      <c r="K653" s="99"/>
      <c r="L653" s="99"/>
      <c r="M653" s="100"/>
      <c r="N653" s="100"/>
      <c r="O653" s="99"/>
      <c r="P653" s="101"/>
      <c r="Q653" s="99"/>
      <c r="R653" s="100"/>
      <c r="S653" s="99"/>
      <c r="T653" s="99"/>
      <c r="U653" s="99"/>
    </row>
    <row r="654" ht="12.75" customHeight="1">
      <c r="A654" s="99"/>
      <c r="B654" s="99"/>
      <c r="C654" s="99"/>
      <c r="D654" s="99"/>
      <c r="E654" s="50"/>
      <c r="F654" s="99"/>
      <c r="G654" s="99"/>
      <c r="H654" s="99"/>
      <c r="I654" s="99"/>
      <c r="J654" s="99"/>
      <c r="K654" s="99"/>
      <c r="L654" s="99"/>
      <c r="M654" s="100"/>
      <c r="N654" s="100"/>
      <c r="O654" s="99"/>
      <c r="P654" s="101"/>
      <c r="Q654" s="99"/>
      <c r="R654" s="100"/>
      <c r="S654" s="99"/>
      <c r="T654" s="99"/>
      <c r="U654" s="99"/>
    </row>
    <row r="655" ht="12.75" customHeight="1">
      <c r="A655" s="99"/>
      <c r="B655" s="99"/>
      <c r="C655" s="99"/>
      <c r="D655" s="99"/>
      <c r="E655" s="50"/>
      <c r="F655" s="99"/>
      <c r="G655" s="99"/>
      <c r="H655" s="99"/>
      <c r="I655" s="99"/>
      <c r="J655" s="99"/>
      <c r="K655" s="99"/>
      <c r="L655" s="99"/>
      <c r="M655" s="100"/>
      <c r="N655" s="100"/>
      <c r="O655" s="99"/>
      <c r="P655" s="101"/>
      <c r="Q655" s="99"/>
      <c r="R655" s="100"/>
      <c r="S655" s="99"/>
      <c r="T655" s="99"/>
      <c r="U655" s="99"/>
    </row>
    <row r="656" ht="12.75" customHeight="1">
      <c r="A656" s="99"/>
      <c r="B656" s="99"/>
      <c r="C656" s="99"/>
      <c r="D656" s="99"/>
      <c r="E656" s="50"/>
      <c r="F656" s="99"/>
      <c r="G656" s="99"/>
      <c r="H656" s="99"/>
      <c r="I656" s="99"/>
      <c r="J656" s="99"/>
      <c r="K656" s="99"/>
      <c r="L656" s="99"/>
      <c r="M656" s="100"/>
      <c r="N656" s="100"/>
      <c r="O656" s="99"/>
      <c r="P656" s="101"/>
      <c r="Q656" s="99"/>
      <c r="R656" s="100"/>
      <c r="S656" s="99"/>
      <c r="T656" s="99"/>
      <c r="U656" s="99"/>
    </row>
    <row r="657" ht="12.75" customHeight="1">
      <c r="A657" s="99"/>
      <c r="B657" s="99"/>
      <c r="C657" s="99"/>
      <c r="D657" s="99"/>
      <c r="E657" s="50"/>
      <c r="F657" s="99"/>
      <c r="G657" s="99"/>
      <c r="H657" s="99"/>
      <c r="I657" s="99"/>
      <c r="J657" s="99"/>
      <c r="K657" s="99"/>
      <c r="L657" s="99"/>
      <c r="M657" s="100"/>
      <c r="N657" s="100"/>
      <c r="O657" s="99"/>
      <c r="P657" s="101"/>
      <c r="Q657" s="99"/>
      <c r="R657" s="100"/>
      <c r="S657" s="99"/>
      <c r="T657" s="99"/>
      <c r="U657" s="99"/>
    </row>
    <row r="658" ht="12.75" customHeight="1">
      <c r="A658" s="99"/>
      <c r="B658" s="99"/>
      <c r="C658" s="99"/>
      <c r="D658" s="99"/>
      <c r="E658" s="50"/>
      <c r="F658" s="99"/>
      <c r="G658" s="99"/>
      <c r="H658" s="99"/>
      <c r="I658" s="99"/>
      <c r="J658" s="99"/>
      <c r="K658" s="99"/>
      <c r="L658" s="99"/>
      <c r="M658" s="100"/>
      <c r="N658" s="100"/>
      <c r="O658" s="99"/>
      <c r="P658" s="101"/>
      <c r="Q658" s="99"/>
      <c r="R658" s="100"/>
      <c r="S658" s="99"/>
      <c r="T658" s="99"/>
      <c r="U658" s="99"/>
    </row>
    <row r="659" ht="12.75" customHeight="1">
      <c r="A659" s="99"/>
      <c r="B659" s="99"/>
      <c r="C659" s="99"/>
      <c r="D659" s="99"/>
      <c r="E659" s="50"/>
      <c r="F659" s="99"/>
      <c r="G659" s="99"/>
      <c r="H659" s="99"/>
      <c r="I659" s="99"/>
      <c r="J659" s="99"/>
      <c r="K659" s="99"/>
      <c r="L659" s="99"/>
      <c r="M659" s="100"/>
      <c r="N659" s="100"/>
      <c r="O659" s="99"/>
      <c r="P659" s="101"/>
      <c r="Q659" s="99"/>
      <c r="R659" s="100"/>
      <c r="S659" s="99"/>
      <c r="T659" s="99"/>
      <c r="U659" s="99"/>
    </row>
    <row r="660" ht="12.75" customHeight="1">
      <c r="A660" s="99"/>
      <c r="B660" s="99"/>
      <c r="C660" s="99"/>
      <c r="D660" s="99"/>
      <c r="E660" s="50"/>
      <c r="F660" s="99"/>
      <c r="G660" s="99"/>
      <c r="H660" s="99"/>
      <c r="I660" s="99"/>
      <c r="J660" s="99"/>
      <c r="K660" s="99"/>
      <c r="L660" s="99"/>
      <c r="M660" s="100"/>
      <c r="N660" s="100"/>
      <c r="O660" s="99"/>
      <c r="P660" s="101"/>
      <c r="Q660" s="99"/>
      <c r="R660" s="100"/>
      <c r="S660" s="99"/>
      <c r="T660" s="99"/>
      <c r="U660" s="99"/>
    </row>
    <row r="661" ht="12.75" customHeight="1">
      <c r="A661" s="99"/>
      <c r="B661" s="99"/>
      <c r="C661" s="99"/>
      <c r="D661" s="99"/>
      <c r="E661" s="50"/>
      <c r="F661" s="99"/>
      <c r="G661" s="99"/>
      <c r="H661" s="99"/>
      <c r="I661" s="99"/>
      <c r="J661" s="99"/>
      <c r="K661" s="99"/>
      <c r="L661" s="99"/>
      <c r="M661" s="100"/>
      <c r="N661" s="100"/>
      <c r="O661" s="99"/>
      <c r="P661" s="101"/>
      <c r="Q661" s="99"/>
      <c r="R661" s="100"/>
      <c r="S661" s="99"/>
      <c r="T661" s="99"/>
      <c r="U661" s="99"/>
    </row>
    <row r="662" ht="12.75" customHeight="1">
      <c r="A662" s="99"/>
      <c r="B662" s="99"/>
      <c r="C662" s="99"/>
      <c r="D662" s="99"/>
      <c r="E662" s="50"/>
      <c r="F662" s="99"/>
      <c r="G662" s="99"/>
      <c r="H662" s="99"/>
      <c r="I662" s="99"/>
      <c r="J662" s="99"/>
      <c r="K662" s="99"/>
      <c r="L662" s="99"/>
      <c r="M662" s="100"/>
      <c r="N662" s="100"/>
      <c r="O662" s="99"/>
      <c r="P662" s="101"/>
      <c r="Q662" s="99"/>
      <c r="R662" s="100"/>
      <c r="S662" s="99"/>
      <c r="T662" s="99"/>
      <c r="U662" s="99"/>
    </row>
    <row r="663" ht="12.75" customHeight="1">
      <c r="A663" s="99"/>
      <c r="B663" s="99"/>
      <c r="C663" s="99"/>
      <c r="D663" s="99"/>
      <c r="E663" s="50"/>
      <c r="F663" s="99"/>
      <c r="G663" s="99"/>
      <c r="H663" s="99"/>
      <c r="I663" s="99"/>
      <c r="J663" s="99"/>
      <c r="K663" s="99"/>
      <c r="L663" s="99"/>
      <c r="M663" s="100"/>
      <c r="N663" s="100"/>
      <c r="O663" s="99"/>
      <c r="P663" s="101"/>
      <c r="Q663" s="99"/>
      <c r="R663" s="100"/>
      <c r="S663" s="99"/>
      <c r="T663" s="99"/>
      <c r="U663" s="99"/>
    </row>
    <row r="664" ht="12.75" customHeight="1">
      <c r="A664" s="99"/>
      <c r="B664" s="99"/>
      <c r="C664" s="99"/>
      <c r="D664" s="99"/>
      <c r="E664" s="50"/>
      <c r="F664" s="99"/>
      <c r="G664" s="99"/>
      <c r="H664" s="99"/>
      <c r="I664" s="99"/>
      <c r="J664" s="99"/>
      <c r="K664" s="99"/>
      <c r="L664" s="99"/>
      <c r="M664" s="100"/>
      <c r="N664" s="100"/>
      <c r="O664" s="99"/>
      <c r="P664" s="101"/>
      <c r="Q664" s="99"/>
      <c r="R664" s="100"/>
      <c r="S664" s="99"/>
      <c r="T664" s="99"/>
      <c r="U664" s="99"/>
    </row>
    <row r="665" ht="12.75" customHeight="1">
      <c r="A665" s="99"/>
      <c r="B665" s="99"/>
      <c r="C665" s="99"/>
      <c r="D665" s="99"/>
      <c r="E665" s="50"/>
      <c r="F665" s="99"/>
      <c r="G665" s="99"/>
      <c r="H665" s="99"/>
      <c r="I665" s="99"/>
      <c r="J665" s="99"/>
      <c r="K665" s="99"/>
      <c r="L665" s="99"/>
      <c r="M665" s="100"/>
      <c r="N665" s="100"/>
      <c r="O665" s="99"/>
      <c r="P665" s="101"/>
      <c r="Q665" s="99"/>
      <c r="R665" s="100"/>
      <c r="S665" s="99"/>
      <c r="T665" s="99"/>
      <c r="U665" s="99"/>
    </row>
    <row r="666" ht="12.75" customHeight="1">
      <c r="A666" s="99"/>
      <c r="B666" s="99"/>
      <c r="C666" s="99"/>
      <c r="D666" s="99"/>
      <c r="E666" s="50"/>
      <c r="F666" s="99"/>
      <c r="G666" s="99"/>
      <c r="H666" s="99"/>
      <c r="I666" s="99"/>
      <c r="J666" s="99"/>
      <c r="K666" s="99"/>
      <c r="L666" s="99"/>
      <c r="M666" s="100"/>
      <c r="N666" s="100"/>
      <c r="O666" s="99"/>
      <c r="P666" s="101"/>
      <c r="Q666" s="99"/>
      <c r="R666" s="100"/>
      <c r="S666" s="99"/>
      <c r="T666" s="99"/>
      <c r="U666" s="99"/>
    </row>
    <row r="667" ht="12.75" customHeight="1">
      <c r="A667" s="99"/>
      <c r="B667" s="99"/>
      <c r="C667" s="99"/>
      <c r="D667" s="99"/>
      <c r="E667" s="50"/>
      <c r="F667" s="99"/>
      <c r="G667" s="99"/>
      <c r="H667" s="99"/>
      <c r="I667" s="99"/>
      <c r="J667" s="99"/>
      <c r="K667" s="99"/>
      <c r="L667" s="99"/>
      <c r="M667" s="100"/>
      <c r="N667" s="100"/>
      <c r="O667" s="99"/>
      <c r="P667" s="101"/>
      <c r="Q667" s="99"/>
      <c r="R667" s="100"/>
      <c r="S667" s="99"/>
      <c r="T667" s="99"/>
      <c r="U667" s="99"/>
    </row>
    <row r="668" ht="12.75" customHeight="1">
      <c r="A668" s="99"/>
      <c r="B668" s="99"/>
      <c r="C668" s="99"/>
      <c r="D668" s="99"/>
      <c r="E668" s="50"/>
      <c r="F668" s="99"/>
      <c r="G668" s="99"/>
      <c r="H668" s="99"/>
      <c r="I668" s="99"/>
      <c r="J668" s="99"/>
      <c r="K668" s="99"/>
      <c r="L668" s="99"/>
      <c r="M668" s="100"/>
      <c r="N668" s="100"/>
      <c r="O668" s="99"/>
      <c r="P668" s="101"/>
      <c r="Q668" s="99"/>
      <c r="R668" s="100"/>
      <c r="S668" s="99"/>
      <c r="T668" s="99"/>
      <c r="U668" s="99"/>
    </row>
    <row r="669" ht="12.75" customHeight="1">
      <c r="A669" s="99"/>
      <c r="B669" s="99"/>
      <c r="C669" s="99"/>
      <c r="D669" s="99"/>
      <c r="E669" s="50"/>
      <c r="F669" s="99"/>
      <c r="G669" s="99"/>
      <c r="H669" s="99"/>
      <c r="I669" s="99"/>
      <c r="J669" s="99"/>
      <c r="K669" s="99"/>
      <c r="L669" s="99"/>
      <c r="M669" s="100"/>
      <c r="N669" s="100"/>
      <c r="O669" s="99"/>
      <c r="P669" s="101"/>
      <c r="Q669" s="99"/>
      <c r="R669" s="100"/>
      <c r="S669" s="99"/>
      <c r="T669" s="99"/>
      <c r="U669" s="99"/>
    </row>
    <row r="670" ht="12.75" customHeight="1">
      <c r="A670" s="99"/>
      <c r="B670" s="99"/>
      <c r="C670" s="99"/>
      <c r="D670" s="99"/>
      <c r="E670" s="50"/>
      <c r="F670" s="99"/>
      <c r="G670" s="99"/>
      <c r="H670" s="99"/>
      <c r="I670" s="99"/>
      <c r="J670" s="99"/>
      <c r="K670" s="99"/>
      <c r="L670" s="99"/>
      <c r="M670" s="100"/>
      <c r="N670" s="100"/>
      <c r="O670" s="99"/>
      <c r="P670" s="101"/>
      <c r="Q670" s="99"/>
      <c r="R670" s="100"/>
      <c r="S670" s="99"/>
      <c r="T670" s="99"/>
      <c r="U670" s="99"/>
    </row>
    <row r="671" ht="12.75" customHeight="1">
      <c r="A671" s="99"/>
      <c r="B671" s="99"/>
      <c r="C671" s="99"/>
      <c r="D671" s="99"/>
      <c r="E671" s="50"/>
      <c r="F671" s="99"/>
      <c r="G671" s="99"/>
      <c r="H671" s="99"/>
      <c r="I671" s="99"/>
      <c r="J671" s="99"/>
      <c r="K671" s="99"/>
      <c r="L671" s="99"/>
      <c r="M671" s="100"/>
      <c r="N671" s="100"/>
      <c r="O671" s="99"/>
      <c r="P671" s="101"/>
      <c r="Q671" s="99"/>
      <c r="R671" s="100"/>
      <c r="S671" s="99"/>
      <c r="T671" s="99"/>
      <c r="U671" s="99"/>
    </row>
    <row r="672" ht="12.75" customHeight="1">
      <c r="A672" s="99"/>
      <c r="B672" s="99"/>
      <c r="C672" s="99"/>
      <c r="D672" s="99"/>
      <c r="E672" s="50"/>
      <c r="F672" s="99"/>
      <c r="G672" s="99"/>
      <c r="H672" s="99"/>
      <c r="I672" s="99"/>
      <c r="J672" s="99"/>
      <c r="K672" s="99"/>
      <c r="L672" s="99"/>
      <c r="M672" s="100"/>
      <c r="N672" s="100"/>
      <c r="O672" s="99"/>
      <c r="P672" s="101"/>
      <c r="Q672" s="99"/>
      <c r="R672" s="100"/>
      <c r="S672" s="99"/>
      <c r="T672" s="99"/>
      <c r="U672" s="99"/>
    </row>
    <row r="673" ht="12.75" customHeight="1">
      <c r="A673" s="99"/>
      <c r="B673" s="99"/>
      <c r="C673" s="99"/>
      <c r="D673" s="99"/>
      <c r="E673" s="50"/>
      <c r="F673" s="99"/>
      <c r="G673" s="99"/>
      <c r="H673" s="99"/>
      <c r="I673" s="99"/>
      <c r="J673" s="99"/>
      <c r="K673" s="99"/>
      <c r="L673" s="99"/>
      <c r="M673" s="100"/>
      <c r="N673" s="100"/>
      <c r="O673" s="99"/>
      <c r="P673" s="101"/>
      <c r="Q673" s="99"/>
      <c r="R673" s="100"/>
      <c r="S673" s="99"/>
      <c r="T673" s="99"/>
      <c r="U673" s="99"/>
    </row>
    <row r="674" ht="12.75" customHeight="1">
      <c r="A674" s="99"/>
      <c r="B674" s="99"/>
      <c r="C674" s="99"/>
      <c r="D674" s="99"/>
      <c r="E674" s="50"/>
      <c r="F674" s="99"/>
      <c r="G674" s="99"/>
      <c r="H674" s="99"/>
      <c r="I674" s="99"/>
      <c r="J674" s="99"/>
      <c r="K674" s="99"/>
      <c r="L674" s="99"/>
      <c r="M674" s="100"/>
      <c r="N674" s="100"/>
      <c r="O674" s="99"/>
      <c r="P674" s="101"/>
      <c r="Q674" s="99"/>
      <c r="R674" s="100"/>
      <c r="S674" s="99"/>
      <c r="T674" s="99"/>
      <c r="U674" s="99"/>
    </row>
    <row r="675" ht="12.75" customHeight="1">
      <c r="A675" s="99"/>
      <c r="B675" s="99"/>
      <c r="C675" s="99"/>
      <c r="D675" s="99"/>
      <c r="E675" s="50"/>
      <c r="F675" s="99"/>
      <c r="G675" s="99"/>
      <c r="H675" s="99"/>
      <c r="I675" s="99"/>
      <c r="J675" s="99"/>
      <c r="K675" s="99"/>
      <c r="L675" s="99"/>
      <c r="M675" s="100"/>
      <c r="N675" s="100"/>
      <c r="O675" s="99"/>
      <c r="P675" s="101"/>
      <c r="Q675" s="99"/>
      <c r="R675" s="100"/>
      <c r="S675" s="99"/>
      <c r="T675" s="99"/>
      <c r="U675" s="99"/>
    </row>
    <row r="676" ht="12.75" customHeight="1">
      <c r="A676" s="99"/>
      <c r="B676" s="99"/>
      <c r="C676" s="99"/>
      <c r="D676" s="99"/>
      <c r="E676" s="50"/>
      <c r="F676" s="99"/>
      <c r="G676" s="99"/>
      <c r="H676" s="99"/>
      <c r="I676" s="99"/>
      <c r="J676" s="99"/>
      <c r="K676" s="99"/>
      <c r="L676" s="99"/>
      <c r="M676" s="100"/>
      <c r="N676" s="100"/>
      <c r="O676" s="99"/>
      <c r="P676" s="101"/>
      <c r="Q676" s="99"/>
      <c r="R676" s="100"/>
      <c r="S676" s="99"/>
      <c r="T676" s="99"/>
      <c r="U676" s="99"/>
    </row>
    <row r="677" ht="12.75" customHeight="1">
      <c r="A677" s="99"/>
      <c r="B677" s="99"/>
      <c r="C677" s="99"/>
      <c r="D677" s="99"/>
      <c r="E677" s="50"/>
      <c r="F677" s="99"/>
      <c r="G677" s="99"/>
      <c r="H677" s="99"/>
      <c r="I677" s="99"/>
      <c r="J677" s="99"/>
      <c r="K677" s="99"/>
      <c r="L677" s="99"/>
      <c r="M677" s="100"/>
      <c r="N677" s="100"/>
      <c r="O677" s="99"/>
      <c r="P677" s="101"/>
      <c r="Q677" s="99"/>
      <c r="R677" s="100"/>
      <c r="S677" s="99"/>
      <c r="T677" s="99"/>
      <c r="U677" s="99"/>
    </row>
    <row r="678" ht="12.75" customHeight="1">
      <c r="A678" s="99"/>
      <c r="B678" s="99"/>
      <c r="C678" s="99"/>
      <c r="D678" s="99"/>
      <c r="E678" s="50"/>
      <c r="F678" s="99"/>
      <c r="G678" s="99"/>
      <c r="H678" s="99"/>
      <c r="I678" s="99"/>
      <c r="J678" s="99"/>
      <c r="K678" s="99"/>
      <c r="L678" s="99"/>
      <c r="M678" s="100"/>
      <c r="N678" s="100"/>
      <c r="O678" s="99"/>
      <c r="P678" s="101"/>
      <c r="Q678" s="99"/>
      <c r="R678" s="100"/>
      <c r="S678" s="99"/>
      <c r="T678" s="99"/>
      <c r="U678" s="99"/>
    </row>
    <row r="679" ht="12.75" customHeight="1">
      <c r="A679" s="99"/>
      <c r="B679" s="99"/>
      <c r="C679" s="99"/>
      <c r="D679" s="99"/>
      <c r="E679" s="50"/>
      <c r="F679" s="99"/>
      <c r="G679" s="99"/>
      <c r="H679" s="99"/>
      <c r="I679" s="99"/>
      <c r="J679" s="99"/>
      <c r="K679" s="99"/>
      <c r="L679" s="99"/>
      <c r="M679" s="100"/>
      <c r="N679" s="100"/>
      <c r="O679" s="99"/>
      <c r="P679" s="101"/>
      <c r="Q679" s="99"/>
      <c r="R679" s="100"/>
      <c r="S679" s="99"/>
      <c r="T679" s="99"/>
      <c r="U679" s="99"/>
    </row>
    <row r="680" ht="12.75" customHeight="1">
      <c r="A680" s="99"/>
      <c r="B680" s="99"/>
      <c r="C680" s="99"/>
      <c r="D680" s="99"/>
      <c r="E680" s="50"/>
      <c r="F680" s="99"/>
      <c r="G680" s="99"/>
      <c r="H680" s="99"/>
      <c r="I680" s="99"/>
      <c r="J680" s="99"/>
      <c r="K680" s="99"/>
      <c r="L680" s="99"/>
      <c r="M680" s="100"/>
      <c r="N680" s="100"/>
      <c r="O680" s="99"/>
      <c r="P680" s="101"/>
      <c r="Q680" s="99"/>
      <c r="R680" s="100"/>
      <c r="S680" s="99"/>
      <c r="T680" s="99"/>
      <c r="U680" s="99"/>
    </row>
    <row r="681" ht="12.75" customHeight="1">
      <c r="A681" s="99"/>
      <c r="B681" s="99"/>
      <c r="C681" s="99"/>
      <c r="D681" s="99"/>
      <c r="E681" s="50"/>
      <c r="F681" s="99"/>
      <c r="G681" s="99"/>
      <c r="H681" s="99"/>
      <c r="I681" s="99"/>
      <c r="J681" s="99"/>
      <c r="K681" s="99"/>
      <c r="L681" s="99"/>
      <c r="M681" s="100"/>
      <c r="N681" s="100"/>
      <c r="O681" s="99"/>
      <c r="P681" s="101"/>
      <c r="Q681" s="99"/>
      <c r="R681" s="100"/>
      <c r="S681" s="99"/>
      <c r="T681" s="99"/>
      <c r="U681" s="99"/>
    </row>
    <row r="682" ht="12.75" customHeight="1">
      <c r="A682" s="99"/>
      <c r="B682" s="99"/>
      <c r="C682" s="99"/>
      <c r="D682" s="99"/>
      <c r="E682" s="50"/>
      <c r="F682" s="99"/>
      <c r="G682" s="99"/>
      <c r="H682" s="99"/>
      <c r="I682" s="99"/>
      <c r="J682" s="99"/>
      <c r="K682" s="99"/>
      <c r="L682" s="99"/>
      <c r="M682" s="100"/>
      <c r="N682" s="100"/>
      <c r="O682" s="99"/>
      <c r="P682" s="101"/>
      <c r="Q682" s="99"/>
      <c r="R682" s="100"/>
      <c r="S682" s="99"/>
      <c r="T682" s="99"/>
      <c r="U682" s="99"/>
    </row>
    <row r="683" ht="12.75" customHeight="1">
      <c r="A683" s="99"/>
      <c r="B683" s="99"/>
      <c r="C683" s="99"/>
      <c r="D683" s="99"/>
      <c r="E683" s="50"/>
      <c r="F683" s="99"/>
      <c r="G683" s="99"/>
      <c r="H683" s="99"/>
      <c r="I683" s="99"/>
      <c r="J683" s="99"/>
      <c r="K683" s="99"/>
      <c r="L683" s="99"/>
      <c r="M683" s="100"/>
      <c r="N683" s="100"/>
      <c r="O683" s="99"/>
      <c r="P683" s="101"/>
      <c r="Q683" s="99"/>
      <c r="R683" s="100"/>
      <c r="S683" s="99"/>
      <c r="T683" s="99"/>
      <c r="U683" s="99"/>
    </row>
    <row r="684" ht="12.75" customHeight="1">
      <c r="A684" s="99"/>
      <c r="B684" s="99"/>
      <c r="C684" s="99"/>
      <c r="D684" s="99"/>
      <c r="E684" s="50"/>
      <c r="F684" s="99"/>
      <c r="G684" s="99"/>
      <c r="H684" s="99"/>
      <c r="I684" s="99"/>
      <c r="J684" s="99"/>
      <c r="K684" s="99"/>
      <c r="L684" s="99"/>
      <c r="M684" s="100"/>
      <c r="N684" s="100"/>
      <c r="O684" s="99"/>
      <c r="P684" s="101"/>
      <c r="Q684" s="99"/>
      <c r="R684" s="100"/>
      <c r="S684" s="99"/>
      <c r="T684" s="99"/>
      <c r="U684" s="99"/>
    </row>
    <row r="685" ht="12.75" customHeight="1">
      <c r="A685" s="99"/>
      <c r="B685" s="99"/>
      <c r="C685" s="99"/>
      <c r="D685" s="99"/>
      <c r="E685" s="50"/>
      <c r="F685" s="99"/>
      <c r="G685" s="99"/>
      <c r="H685" s="99"/>
      <c r="I685" s="99"/>
      <c r="J685" s="99"/>
      <c r="K685" s="99"/>
      <c r="L685" s="99"/>
      <c r="M685" s="100"/>
      <c r="N685" s="100"/>
      <c r="O685" s="99"/>
      <c r="P685" s="101"/>
      <c r="Q685" s="99"/>
      <c r="R685" s="100"/>
      <c r="S685" s="99"/>
      <c r="T685" s="99"/>
      <c r="U685" s="99"/>
    </row>
    <row r="686" ht="12.75" customHeight="1">
      <c r="A686" s="99"/>
      <c r="B686" s="99"/>
      <c r="C686" s="99"/>
      <c r="D686" s="99"/>
      <c r="E686" s="50"/>
      <c r="F686" s="99"/>
      <c r="G686" s="99"/>
      <c r="H686" s="99"/>
      <c r="I686" s="99"/>
      <c r="J686" s="99"/>
      <c r="K686" s="99"/>
      <c r="L686" s="99"/>
      <c r="M686" s="100"/>
      <c r="N686" s="100"/>
      <c r="O686" s="99"/>
      <c r="P686" s="101"/>
      <c r="Q686" s="99"/>
      <c r="R686" s="100"/>
      <c r="S686" s="99"/>
      <c r="T686" s="99"/>
      <c r="U686" s="99"/>
    </row>
    <row r="687" ht="12.75" customHeight="1">
      <c r="A687" s="99"/>
      <c r="B687" s="99"/>
      <c r="C687" s="99"/>
      <c r="D687" s="99"/>
      <c r="E687" s="50"/>
      <c r="F687" s="99"/>
      <c r="G687" s="99"/>
      <c r="H687" s="99"/>
      <c r="I687" s="99"/>
      <c r="J687" s="99"/>
      <c r="K687" s="99"/>
      <c r="L687" s="99"/>
      <c r="M687" s="100"/>
      <c r="N687" s="100"/>
      <c r="O687" s="99"/>
      <c r="P687" s="101"/>
      <c r="Q687" s="99"/>
      <c r="R687" s="100"/>
      <c r="S687" s="99"/>
      <c r="T687" s="99"/>
      <c r="U687" s="99"/>
    </row>
    <row r="688" ht="12.75" customHeight="1">
      <c r="A688" s="99"/>
      <c r="B688" s="99"/>
      <c r="C688" s="99"/>
      <c r="D688" s="99"/>
      <c r="E688" s="50"/>
      <c r="F688" s="99"/>
      <c r="G688" s="99"/>
      <c r="H688" s="99"/>
      <c r="I688" s="99"/>
      <c r="J688" s="99"/>
      <c r="K688" s="99"/>
      <c r="L688" s="99"/>
      <c r="M688" s="100"/>
      <c r="N688" s="100"/>
      <c r="O688" s="99"/>
      <c r="P688" s="101"/>
      <c r="Q688" s="99"/>
      <c r="R688" s="100"/>
      <c r="S688" s="99"/>
      <c r="T688" s="99"/>
      <c r="U688" s="99"/>
    </row>
    <row r="689" ht="12.75" customHeight="1">
      <c r="A689" s="99"/>
      <c r="B689" s="99"/>
      <c r="C689" s="99"/>
      <c r="D689" s="99"/>
      <c r="E689" s="50"/>
      <c r="F689" s="99"/>
      <c r="G689" s="99"/>
      <c r="H689" s="99"/>
      <c r="I689" s="99"/>
      <c r="J689" s="99"/>
      <c r="K689" s="99"/>
      <c r="L689" s="99"/>
      <c r="M689" s="100"/>
      <c r="N689" s="100"/>
      <c r="O689" s="99"/>
      <c r="P689" s="101"/>
      <c r="Q689" s="99"/>
      <c r="R689" s="100"/>
      <c r="S689" s="99"/>
      <c r="T689" s="99"/>
      <c r="U689" s="99"/>
    </row>
    <row r="690" ht="12.75" customHeight="1">
      <c r="A690" s="99"/>
      <c r="B690" s="99"/>
      <c r="C690" s="99"/>
      <c r="D690" s="99"/>
      <c r="E690" s="50"/>
      <c r="F690" s="99"/>
      <c r="G690" s="99"/>
      <c r="H690" s="99"/>
      <c r="I690" s="99"/>
      <c r="J690" s="99"/>
      <c r="K690" s="99"/>
      <c r="L690" s="99"/>
      <c r="M690" s="100"/>
      <c r="N690" s="100"/>
      <c r="O690" s="99"/>
      <c r="P690" s="101"/>
      <c r="Q690" s="99"/>
      <c r="R690" s="100"/>
      <c r="S690" s="99"/>
      <c r="T690" s="99"/>
      <c r="U690" s="99"/>
    </row>
    <row r="691" ht="12.75" customHeight="1">
      <c r="A691" s="99"/>
      <c r="B691" s="99"/>
      <c r="C691" s="99"/>
      <c r="D691" s="99"/>
      <c r="E691" s="50"/>
      <c r="F691" s="99"/>
      <c r="G691" s="99"/>
      <c r="H691" s="99"/>
      <c r="I691" s="99"/>
      <c r="J691" s="99"/>
      <c r="K691" s="99"/>
      <c r="L691" s="99"/>
      <c r="M691" s="100"/>
      <c r="N691" s="100"/>
      <c r="O691" s="99"/>
      <c r="P691" s="101"/>
      <c r="Q691" s="99"/>
      <c r="R691" s="100"/>
      <c r="S691" s="99"/>
      <c r="T691" s="99"/>
      <c r="U691" s="99"/>
    </row>
    <row r="692" ht="12.75" customHeight="1">
      <c r="A692" s="99"/>
      <c r="B692" s="99"/>
      <c r="C692" s="99"/>
      <c r="D692" s="99"/>
      <c r="E692" s="50"/>
      <c r="F692" s="99"/>
      <c r="G692" s="99"/>
      <c r="H692" s="99"/>
      <c r="I692" s="99"/>
      <c r="J692" s="99"/>
      <c r="K692" s="99"/>
      <c r="L692" s="99"/>
      <c r="M692" s="100"/>
      <c r="N692" s="100"/>
      <c r="O692" s="99"/>
      <c r="P692" s="101"/>
      <c r="Q692" s="99"/>
      <c r="R692" s="100"/>
      <c r="S692" s="99"/>
      <c r="T692" s="99"/>
      <c r="U692" s="99"/>
    </row>
    <row r="693" ht="12.75" customHeight="1">
      <c r="A693" s="99"/>
      <c r="B693" s="99"/>
      <c r="C693" s="99"/>
      <c r="D693" s="99"/>
      <c r="E693" s="50"/>
      <c r="F693" s="99"/>
      <c r="G693" s="99"/>
      <c r="H693" s="99"/>
      <c r="I693" s="99"/>
      <c r="J693" s="99"/>
      <c r="K693" s="99"/>
      <c r="L693" s="99"/>
      <c r="M693" s="100"/>
      <c r="N693" s="100"/>
      <c r="O693" s="99"/>
      <c r="P693" s="101"/>
      <c r="Q693" s="99"/>
      <c r="R693" s="100"/>
      <c r="S693" s="99"/>
      <c r="T693" s="99"/>
      <c r="U693" s="99"/>
    </row>
    <row r="694" ht="12.75" customHeight="1">
      <c r="A694" s="99"/>
      <c r="B694" s="99"/>
      <c r="C694" s="99"/>
      <c r="D694" s="99"/>
      <c r="E694" s="50"/>
      <c r="F694" s="99"/>
      <c r="G694" s="99"/>
      <c r="H694" s="99"/>
      <c r="I694" s="99"/>
      <c r="J694" s="99"/>
      <c r="K694" s="99"/>
      <c r="L694" s="99"/>
      <c r="M694" s="100"/>
      <c r="N694" s="100"/>
      <c r="O694" s="99"/>
      <c r="P694" s="101"/>
      <c r="Q694" s="99"/>
      <c r="R694" s="100"/>
      <c r="S694" s="99"/>
      <c r="T694" s="99"/>
      <c r="U694" s="99"/>
    </row>
    <row r="695" ht="12.75" customHeight="1">
      <c r="A695" s="99"/>
      <c r="B695" s="99"/>
      <c r="C695" s="99"/>
      <c r="D695" s="99"/>
      <c r="E695" s="50"/>
      <c r="F695" s="99"/>
      <c r="G695" s="99"/>
      <c r="H695" s="99"/>
      <c r="I695" s="99"/>
      <c r="J695" s="99"/>
      <c r="K695" s="99"/>
      <c r="L695" s="99"/>
      <c r="M695" s="100"/>
      <c r="N695" s="100"/>
      <c r="O695" s="99"/>
      <c r="P695" s="101"/>
      <c r="Q695" s="99"/>
      <c r="R695" s="100"/>
      <c r="S695" s="99"/>
      <c r="T695" s="99"/>
      <c r="U695" s="99"/>
    </row>
    <row r="696" ht="12.75" customHeight="1">
      <c r="A696" s="99"/>
      <c r="B696" s="99"/>
      <c r="C696" s="99"/>
      <c r="D696" s="99"/>
      <c r="E696" s="50"/>
      <c r="F696" s="99"/>
      <c r="G696" s="99"/>
      <c r="H696" s="99"/>
      <c r="I696" s="99"/>
      <c r="J696" s="99"/>
      <c r="K696" s="99"/>
      <c r="L696" s="99"/>
      <c r="M696" s="100"/>
      <c r="N696" s="100"/>
      <c r="O696" s="99"/>
      <c r="P696" s="101"/>
      <c r="Q696" s="99"/>
      <c r="R696" s="100"/>
      <c r="S696" s="99"/>
      <c r="T696" s="99"/>
      <c r="U696" s="99"/>
    </row>
    <row r="697" ht="12.75" customHeight="1">
      <c r="A697" s="99"/>
      <c r="B697" s="99"/>
      <c r="C697" s="99"/>
      <c r="D697" s="99"/>
      <c r="E697" s="50"/>
      <c r="F697" s="99"/>
      <c r="G697" s="99"/>
      <c r="H697" s="99"/>
      <c r="I697" s="99"/>
      <c r="J697" s="99"/>
      <c r="K697" s="99"/>
      <c r="L697" s="99"/>
      <c r="M697" s="100"/>
      <c r="N697" s="100"/>
      <c r="O697" s="99"/>
      <c r="P697" s="101"/>
      <c r="Q697" s="99"/>
      <c r="R697" s="100"/>
      <c r="S697" s="99"/>
      <c r="T697" s="99"/>
      <c r="U697" s="99"/>
    </row>
    <row r="698" ht="12.75" customHeight="1">
      <c r="A698" s="99"/>
      <c r="B698" s="99"/>
      <c r="C698" s="99"/>
      <c r="D698" s="99"/>
      <c r="E698" s="50"/>
      <c r="F698" s="99"/>
      <c r="G698" s="99"/>
      <c r="H698" s="99"/>
      <c r="I698" s="99"/>
      <c r="J698" s="99"/>
      <c r="K698" s="99"/>
      <c r="L698" s="99"/>
      <c r="M698" s="100"/>
      <c r="N698" s="100"/>
      <c r="O698" s="99"/>
      <c r="P698" s="101"/>
      <c r="Q698" s="99"/>
      <c r="R698" s="100"/>
      <c r="S698" s="99"/>
      <c r="T698" s="99"/>
      <c r="U698" s="99"/>
    </row>
    <row r="699" ht="12.75" customHeight="1">
      <c r="A699" s="99"/>
      <c r="B699" s="99"/>
      <c r="C699" s="99"/>
      <c r="D699" s="99"/>
      <c r="E699" s="50"/>
      <c r="F699" s="99"/>
      <c r="G699" s="99"/>
      <c r="H699" s="99"/>
      <c r="I699" s="99"/>
      <c r="J699" s="99"/>
      <c r="K699" s="99"/>
      <c r="L699" s="99"/>
      <c r="M699" s="100"/>
      <c r="N699" s="100"/>
      <c r="O699" s="99"/>
      <c r="P699" s="101"/>
      <c r="Q699" s="99"/>
      <c r="R699" s="100"/>
      <c r="S699" s="99"/>
      <c r="T699" s="99"/>
      <c r="U699" s="99"/>
    </row>
    <row r="700" ht="12.75" customHeight="1">
      <c r="A700" s="99"/>
      <c r="B700" s="99"/>
      <c r="C700" s="99"/>
      <c r="D700" s="99"/>
      <c r="E700" s="50"/>
      <c r="F700" s="99"/>
      <c r="G700" s="99"/>
      <c r="H700" s="99"/>
      <c r="I700" s="99"/>
      <c r="J700" s="99"/>
      <c r="K700" s="99"/>
      <c r="L700" s="99"/>
      <c r="M700" s="100"/>
      <c r="N700" s="100"/>
      <c r="O700" s="99"/>
      <c r="P700" s="101"/>
      <c r="Q700" s="99"/>
      <c r="R700" s="100"/>
      <c r="S700" s="99"/>
      <c r="T700" s="99"/>
      <c r="U700" s="99"/>
    </row>
    <row r="701" ht="12.75" customHeight="1">
      <c r="A701" s="99"/>
      <c r="B701" s="99"/>
      <c r="C701" s="99"/>
      <c r="D701" s="99"/>
      <c r="E701" s="50"/>
      <c r="F701" s="99"/>
      <c r="G701" s="99"/>
      <c r="H701" s="99"/>
      <c r="I701" s="99"/>
      <c r="J701" s="99"/>
      <c r="K701" s="99"/>
      <c r="L701" s="99"/>
      <c r="M701" s="100"/>
      <c r="N701" s="100"/>
      <c r="O701" s="99"/>
      <c r="P701" s="101"/>
      <c r="Q701" s="99"/>
      <c r="R701" s="100"/>
      <c r="S701" s="99"/>
      <c r="T701" s="99"/>
      <c r="U701" s="99"/>
    </row>
    <row r="702" ht="12.75" customHeight="1">
      <c r="A702" s="99"/>
      <c r="B702" s="99"/>
      <c r="C702" s="99"/>
      <c r="D702" s="99"/>
      <c r="E702" s="50"/>
      <c r="F702" s="99"/>
      <c r="G702" s="99"/>
      <c r="H702" s="99"/>
      <c r="I702" s="99"/>
      <c r="J702" s="99"/>
      <c r="K702" s="99"/>
      <c r="L702" s="99"/>
      <c r="M702" s="100"/>
      <c r="N702" s="100"/>
      <c r="O702" s="99"/>
      <c r="P702" s="101"/>
      <c r="Q702" s="99"/>
      <c r="R702" s="100"/>
      <c r="S702" s="99"/>
      <c r="T702" s="99"/>
      <c r="U702" s="99"/>
    </row>
    <row r="703" ht="12.75" customHeight="1">
      <c r="A703" s="99"/>
      <c r="B703" s="99"/>
      <c r="C703" s="99"/>
      <c r="D703" s="99"/>
      <c r="E703" s="50"/>
      <c r="F703" s="99"/>
      <c r="G703" s="99"/>
      <c r="H703" s="99"/>
      <c r="I703" s="99"/>
      <c r="J703" s="99"/>
      <c r="K703" s="99"/>
      <c r="L703" s="99"/>
      <c r="M703" s="100"/>
      <c r="N703" s="100"/>
      <c r="O703" s="99"/>
      <c r="P703" s="101"/>
      <c r="Q703" s="99"/>
      <c r="R703" s="100"/>
      <c r="S703" s="99"/>
      <c r="T703" s="99"/>
      <c r="U703" s="99"/>
    </row>
    <row r="704" ht="12.75" customHeight="1">
      <c r="A704" s="99"/>
      <c r="B704" s="99"/>
      <c r="C704" s="99"/>
      <c r="D704" s="99"/>
      <c r="E704" s="50"/>
      <c r="F704" s="99"/>
      <c r="G704" s="99"/>
      <c r="H704" s="99"/>
      <c r="I704" s="99"/>
      <c r="J704" s="99"/>
      <c r="K704" s="99"/>
      <c r="L704" s="99"/>
      <c r="M704" s="100"/>
      <c r="N704" s="100"/>
      <c r="O704" s="99"/>
      <c r="P704" s="101"/>
      <c r="Q704" s="99"/>
      <c r="R704" s="100"/>
      <c r="S704" s="99"/>
      <c r="T704" s="99"/>
      <c r="U704" s="99"/>
    </row>
    <row r="705" ht="12.75" customHeight="1">
      <c r="A705" s="99"/>
      <c r="B705" s="99"/>
      <c r="C705" s="99"/>
      <c r="D705" s="99"/>
      <c r="E705" s="50"/>
      <c r="F705" s="99"/>
      <c r="G705" s="99"/>
      <c r="H705" s="99"/>
      <c r="I705" s="99"/>
      <c r="J705" s="99"/>
      <c r="K705" s="99"/>
      <c r="L705" s="99"/>
      <c r="M705" s="100"/>
      <c r="N705" s="100"/>
      <c r="O705" s="99"/>
      <c r="P705" s="101"/>
      <c r="Q705" s="99"/>
      <c r="R705" s="100"/>
      <c r="S705" s="99"/>
      <c r="T705" s="99"/>
      <c r="U705" s="99"/>
    </row>
    <row r="706" ht="12.75" customHeight="1">
      <c r="A706" s="99"/>
      <c r="B706" s="99"/>
      <c r="C706" s="99"/>
      <c r="D706" s="99"/>
      <c r="E706" s="50"/>
      <c r="F706" s="99"/>
      <c r="G706" s="99"/>
      <c r="H706" s="99"/>
      <c r="I706" s="99"/>
      <c r="J706" s="99"/>
      <c r="K706" s="99"/>
      <c r="L706" s="99"/>
      <c r="M706" s="100"/>
      <c r="N706" s="100"/>
      <c r="O706" s="99"/>
      <c r="P706" s="101"/>
      <c r="Q706" s="99"/>
      <c r="R706" s="100"/>
      <c r="S706" s="99"/>
      <c r="T706" s="99"/>
      <c r="U706" s="99"/>
    </row>
    <row r="707" ht="12.75" customHeight="1">
      <c r="A707" s="99"/>
      <c r="B707" s="99"/>
      <c r="C707" s="99"/>
      <c r="D707" s="99"/>
      <c r="E707" s="50"/>
      <c r="F707" s="99"/>
      <c r="G707" s="99"/>
      <c r="H707" s="99"/>
      <c r="I707" s="99"/>
      <c r="J707" s="99"/>
      <c r="K707" s="99"/>
      <c r="L707" s="99"/>
      <c r="M707" s="100"/>
      <c r="N707" s="100"/>
      <c r="O707" s="99"/>
      <c r="P707" s="101"/>
      <c r="Q707" s="99"/>
      <c r="R707" s="100"/>
      <c r="S707" s="99"/>
      <c r="T707" s="99"/>
      <c r="U707" s="99"/>
    </row>
    <row r="708" ht="12.75" customHeight="1">
      <c r="A708" s="99"/>
      <c r="B708" s="99"/>
      <c r="C708" s="99"/>
      <c r="D708" s="99"/>
      <c r="E708" s="50"/>
      <c r="F708" s="99"/>
      <c r="G708" s="99"/>
      <c r="H708" s="99"/>
      <c r="I708" s="99"/>
      <c r="J708" s="99"/>
      <c r="K708" s="99"/>
      <c r="L708" s="99"/>
      <c r="M708" s="100"/>
      <c r="N708" s="100"/>
      <c r="O708" s="99"/>
      <c r="P708" s="101"/>
      <c r="Q708" s="99"/>
      <c r="R708" s="100"/>
      <c r="S708" s="99"/>
      <c r="T708" s="99"/>
      <c r="U708" s="99"/>
    </row>
    <row r="709" ht="12.75" customHeight="1">
      <c r="A709" s="99"/>
      <c r="B709" s="99"/>
      <c r="C709" s="99"/>
      <c r="D709" s="99"/>
      <c r="E709" s="50"/>
      <c r="F709" s="99"/>
      <c r="G709" s="99"/>
      <c r="H709" s="99"/>
      <c r="I709" s="99"/>
      <c r="J709" s="99"/>
      <c r="K709" s="99"/>
      <c r="L709" s="99"/>
      <c r="M709" s="100"/>
      <c r="N709" s="100"/>
      <c r="O709" s="99"/>
      <c r="P709" s="101"/>
      <c r="Q709" s="99"/>
      <c r="R709" s="100"/>
      <c r="S709" s="99"/>
      <c r="T709" s="99"/>
      <c r="U709" s="99"/>
    </row>
    <row r="710" ht="12.75" customHeight="1">
      <c r="A710" s="99"/>
      <c r="B710" s="99"/>
      <c r="C710" s="99"/>
      <c r="D710" s="99"/>
      <c r="E710" s="50"/>
      <c r="F710" s="99"/>
      <c r="G710" s="99"/>
      <c r="H710" s="99"/>
      <c r="I710" s="99"/>
      <c r="J710" s="99"/>
      <c r="K710" s="99"/>
      <c r="L710" s="99"/>
      <c r="M710" s="100"/>
      <c r="N710" s="100"/>
      <c r="O710" s="99"/>
      <c r="P710" s="101"/>
      <c r="Q710" s="99"/>
      <c r="R710" s="100"/>
      <c r="S710" s="99"/>
      <c r="T710" s="99"/>
      <c r="U710" s="99"/>
    </row>
    <row r="711" ht="12.75" customHeight="1">
      <c r="A711" s="99"/>
      <c r="B711" s="99"/>
      <c r="C711" s="99"/>
      <c r="D711" s="99"/>
      <c r="E711" s="50"/>
      <c r="F711" s="99"/>
      <c r="G711" s="99"/>
      <c r="H711" s="99"/>
      <c r="I711" s="99"/>
      <c r="J711" s="99"/>
      <c r="K711" s="99"/>
      <c r="L711" s="99"/>
      <c r="M711" s="100"/>
      <c r="N711" s="100"/>
      <c r="O711" s="99"/>
      <c r="P711" s="101"/>
      <c r="Q711" s="99"/>
      <c r="R711" s="100"/>
      <c r="S711" s="99"/>
      <c r="T711" s="99"/>
      <c r="U711" s="99"/>
    </row>
    <row r="712" ht="12.75" customHeight="1">
      <c r="A712" s="99"/>
      <c r="B712" s="99"/>
      <c r="C712" s="99"/>
      <c r="D712" s="99"/>
      <c r="E712" s="50"/>
      <c r="F712" s="99"/>
      <c r="G712" s="99"/>
      <c r="H712" s="99"/>
      <c r="I712" s="99"/>
      <c r="J712" s="99"/>
      <c r="K712" s="99"/>
      <c r="L712" s="99"/>
      <c r="M712" s="100"/>
      <c r="N712" s="100"/>
      <c r="O712" s="99"/>
      <c r="P712" s="101"/>
      <c r="Q712" s="99"/>
      <c r="R712" s="100"/>
      <c r="S712" s="99"/>
      <c r="T712" s="99"/>
      <c r="U712" s="99"/>
    </row>
    <row r="713" ht="12.75" customHeight="1">
      <c r="A713" s="99"/>
      <c r="B713" s="99"/>
      <c r="C713" s="99"/>
      <c r="D713" s="99"/>
      <c r="E713" s="50"/>
      <c r="F713" s="99"/>
      <c r="G713" s="99"/>
      <c r="H713" s="99"/>
      <c r="I713" s="99"/>
      <c r="J713" s="99"/>
      <c r="K713" s="99"/>
      <c r="L713" s="99"/>
      <c r="M713" s="100"/>
      <c r="N713" s="100"/>
      <c r="O713" s="99"/>
      <c r="P713" s="101"/>
      <c r="Q713" s="99"/>
      <c r="R713" s="100"/>
      <c r="S713" s="99"/>
      <c r="T713" s="99"/>
      <c r="U713" s="99"/>
    </row>
    <row r="714" ht="12.75" customHeight="1">
      <c r="A714" s="99"/>
      <c r="B714" s="99"/>
      <c r="C714" s="99"/>
      <c r="D714" s="99"/>
      <c r="E714" s="50"/>
      <c r="F714" s="99"/>
      <c r="G714" s="99"/>
      <c r="H714" s="99"/>
      <c r="I714" s="99"/>
      <c r="J714" s="99"/>
      <c r="K714" s="99"/>
      <c r="L714" s="99"/>
      <c r="M714" s="100"/>
      <c r="N714" s="100"/>
      <c r="O714" s="99"/>
      <c r="P714" s="101"/>
      <c r="Q714" s="99"/>
      <c r="R714" s="100"/>
      <c r="S714" s="99"/>
      <c r="T714" s="99"/>
      <c r="U714" s="99"/>
    </row>
    <row r="715" ht="12.75" customHeight="1">
      <c r="A715" s="99"/>
      <c r="B715" s="99"/>
      <c r="C715" s="99"/>
      <c r="D715" s="99"/>
      <c r="E715" s="50"/>
      <c r="F715" s="99"/>
      <c r="G715" s="99"/>
      <c r="H715" s="99"/>
      <c r="I715" s="99"/>
      <c r="J715" s="99"/>
      <c r="K715" s="99"/>
      <c r="L715" s="99"/>
      <c r="M715" s="100"/>
      <c r="N715" s="100"/>
      <c r="O715" s="99"/>
      <c r="P715" s="101"/>
      <c r="Q715" s="99"/>
      <c r="R715" s="100"/>
      <c r="S715" s="99"/>
      <c r="T715" s="99"/>
      <c r="U715" s="99"/>
    </row>
    <row r="716" ht="12.75" customHeight="1">
      <c r="A716" s="99"/>
      <c r="B716" s="99"/>
      <c r="C716" s="99"/>
      <c r="D716" s="99"/>
      <c r="E716" s="50"/>
      <c r="F716" s="99"/>
      <c r="G716" s="99"/>
      <c r="H716" s="99"/>
      <c r="I716" s="99"/>
      <c r="J716" s="99"/>
      <c r="K716" s="99"/>
      <c r="L716" s="99"/>
      <c r="M716" s="100"/>
      <c r="N716" s="100"/>
      <c r="O716" s="99"/>
      <c r="P716" s="101"/>
      <c r="Q716" s="99"/>
      <c r="R716" s="100"/>
      <c r="S716" s="99"/>
      <c r="T716" s="99"/>
      <c r="U716" s="99"/>
    </row>
    <row r="717" ht="12.75" customHeight="1">
      <c r="A717" s="99"/>
      <c r="B717" s="99"/>
      <c r="C717" s="99"/>
      <c r="D717" s="99"/>
      <c r="E717" s="50"/>
      <c r="F717" s="99"/>
      <c r="G717" s="99"/>
      <c r="H717" s="99"/>
      <c r="I717" s="99"/>
      <c r="J717" s="99"/>
      <c r="K717" s="99"/>
      <c r="L717" s="99"/>
      <c r="M717" s="100"/>
      <c r="N717" s="100"/>
      <c r="O717" s="99"/>
      <c r="P717" s="101"/>
      <c r="Q717" s="99"/>
      <c r="R717" s="100"/>
      <c r="S717" s="99"/>
      <c r="T717" s="99"/>
      <c r="U717" s="99"/>
    </row>
    <row r="718" ht="12.75" customHeight="1">
      <c r="A718" s="99"/>
      <c r="B718" s="99"/>
      <c r="C718" s="99"/>
      <c r="D718" s="99"/>
      <c r="E718" s="50"/>
      <c r="F718" s="99"/>
      <c r="G718" s="99"/>
      <c r="H718" s="99"/>
      <c r="I718" s="99"/>
      <c r="J718" s="99"/>
      <c r="K718" s="99"/>
      <c r="L718" s="99"/>
      <c r="M718" s="100"/>
      <c r="N718" s="100"/>
      <c r="O718" s="99"/>
      <c r="P718" s="101"/>
      <c r="Q718" s="99"/>
      <c r="R718" s="100"/>
      <c r="S718" s="99"/>
      <c r="T718" s="99"/>
      <c r="U718" s="99"/>
    </row>
    <row r="719" ht="12.75" customHeight="1">
      <c r="A719" s="99"/>
      <c r="B719" s="99"/>
      <c r="C719" s="99"/>
      <c r="D719" s="99"/>
      <c r="E719" s="50"/>
      <c r="F719" s="99"/>
      <c r="G719" s="99"/>
      <c r="H719" s="99"/>
      <c r="I719" s="99"/>
      <c r="J719" s="99"/>
      <c r="K719" s="99"/>
      <c r="L719" s="99"/>
      <c r="M719" s="100"/>
      <c r="N719" s="100"/>
      <c r="O719" s="99"/>
      <c r="P719" s="101"/>
      <c r="Q719" s="99"/>
      <c r="R719" s="100"/>
      <c r="S719" s="99"/>
      <c r="T719" s="99"/>
      <c r="U719" s="99"/>
    </row>
    <row r="720" ht="12.75" customHeight="1">
      <c r="A720" s="99"/>
      <c r="B720" s="99"/>
      <c r="C720" s="99"/>
      <c r="D720" s="99"/>
      <c r="E720" s="50"/>
      <c r="F720" s="99"/>
      <c r="G720" s="99"/>
      <c r="H720" s="99"/>
      <c r="I720" s="99"/>
      <c r="J720" s="99"/>
      <c r="K720" s="99"/>
      <c r="L720" s="99"/>
      <c r="M720" s="100"/>
      <c r="N720" s="100"/>
      <c r="O720" s="99"/>
      <c r="P720" s="101"/>
      <c r="Q720" s="99"/>
      <c r="R720" s="100"/>
      <c r="S720" s="99"/>
      <c r="T720" s="99"/>
      <c r="U720" s="99"/>
    </row>
    <row r="721" ht="12.75" customHeight="1">
      <c r="A721" s="99"/>
      <c r="B721" s="99"/>
      <c r="C721" s="99"/>
      <c r="D721" s="99"/>
      <c r="E721" s="50"/>
      <c r="F721" s="99"/>
      <c r="G721" s="99"/>
      <c r="H721" s="99"/>
      <c r="I721" s="99"/>
      <c r="J721" s="99"/>
      <c r="K721" s="99"/>
      <c r="L721" s="99"/>
      <c r="M721" s="100"/>
      <c r="N721" s="100"/>
      <c r="O721" s="99"/>
      <c r="P721" s="101"/>
      <c r="Q721" s="99"/>
      <c r="R721" s="100"/>
      <c r="S721" s="99"/>
      <c r="T721" s="99"/>
      <c r="U721" s="99"/>
    </row>
    <row r="722" ht="12.75" customHeight="1">
      <c r="A722" s="99"/>
      <c r="B722" s="99"/>
      <c r="C722" s="99"/>
      <c r="D722" s="99"/>
      <c r="E722" s="50"/>
      <c r="F722" s="99"/>
      <c r="G722" s="99"/>
      <c r="H722" s="99"/>
      <c r="I722" s="99"/>
      <c r="J722" s="99"/>
      <c r="K722" s="99"/>
      <c r="L722" s="99"/>
      <c r="M722" s="100"/>
      <c r="N722" s="100"/>
      <c r="O722" s="99"/>
      <c r="P722" s="101"/>
      <c r="Q722" s="99"/>
      <c r="R722" s="100"/>
      <c r="S722" s="99"/>
      <c r="T722" s="99"/>
      <c r="U722" s="99"/>
    </row>
    <row r="723" ht="12.75" customHeight="1">
      <c r="A723" s="99"/>
      <c r="B723" s="99"/>
      <c r="C723" s="99"/>
      <c r="D723" s="99"/>
      <c r="E723" s="50"/>
      <c r="F723" s="99"/>
      <c r="G723" s="99"/>
      <c r="H723" s="99"/>
      <c r="I723" s="99"/>
      <c r="J723" s="99"/>
      <c r="K723" s="99"/>
      <c r="L723" s="99"/>
      <c r="M723" s="100"/>
      <c r="N723" s="100"/>
      <c r="O723" s="99"/>
      <c r="P723" s="101"/>
      <c r="Q723" s="99"/>
      <c r="R723" s="100"/>
      <c r="S723" s="99"/>
      <c r="T723" s="99"/>
      <c r="U723" s="99"/>
    </row>
    <row r="724" ht="12.75" customHeight="1">
      <c r="A724" s="99"/>
      <c r="B724" s="99"/>
      <c r="C724" s="99"/>
      <c r="D724" s="99"/>
      <c r="E724" s="50"/>
      <c r="F724" s="99"/>
      <c r="G724" s="99"/>
      <c r="H724" s="99"/>
      <c r="I724" s="99"/>
      <c r="J724" s="99"/>
      <c r="K724" s="99"/>
      <c r="L724" s="99"/>
      <c r="M724" s="100"/>
      <c r="N724" s="100"/>
      <c r="O724" s="99"/>
      <c r="P724" s="101"/>
      <c r="Q724" s="99"/>
      <c r="R724" s="100"/>
      <c r="S724" s="99"/>
      <c r="T724" s="99"/>
      <c r="U724" s="99"/>
    </row>
    <row r="725" ht="12.75" customHeight="1">
      <c r="A725" s="99"/>
      <c r="B725" s="99"/>
      <c r="C725" s="99"/>
      <c r="D725" s="99"/>
      <c r="E725" s="50"/>
      <c r="F725" s="99"/>
      <c r="G725" s="99"/>
      <c r="H725" s="99"/>
      <c r="I725" s="99"/>
      <c r="J725" s="99"/>
      <c r="K725" s="99"/>
      <c r="L725" s="99"/>
      <c r="M725" s="100"/>
      <c r="N725" s="100"/>
      <c r="O725" s="99"/>
      <c r="P725" s="101"/>
      <c r="Q725" s="99"/>
      <c r="R725" s="100"/>
      <c r="S725" s="99"/>
      <c r="T725" s="99"/>
      <c r="U725" s="99"/>
    </row>
    <row r="726" ht="12.75" customHeight="1">
      <c r="A726" s="99"/>
      <c r="B726" s="99"/>
      <c r="C726" s="99"/>
      <c r="D726" s="99"/>
      <c r="E726" s="50"/>
      <c r="F726" s="99"/>
      <c r="G726" s="99"/>
      <c r="H726" s="99"/>
      <c r="I726" s="99"/>
      <c r="J726" s="99"/>
      <c r="K726" s="99"/>
      <c r="L726" s="99"/>
      <c r="M726" s="100"/>
      <c r="N726" s="100"/>
      <c r="O726" s="99"/>
      <c r="P726" s="101"/>
      <c r="Q726" s="99"/>
      <c r="R726" s="100"/>
      <c r="S726" s="99"/>
      <c r="T726" s="99"/>
      <c r="U726" s="99"/>
    </row>
    <row r="727" ht="12.75" customHeight="1">
      <c r="A727" s="99"/>
      <c r="B727" s="99"/>
      <c r="C727" s="99"/>
      <c r="D727" s="99"/>
      <c r="E727" s="50"/>
      <c r="F727" s="99"/>
      <c r="G727" s="99"/>
      <c r="H727" s="99"/>
      <c r="I727" s="99"/>
      <c r="J727" s="99"/>
      <c r="K727" s="99"/>
      <c r="L727" s="99"/>
      <c r="M727" s="100"/>
      <c r="N727" s="100"/>
      <c r="O727" s="99"/>
      <c r="P727" s="101"/>
      <c r="Q727" s="99"/>
      <c r="R727" s="100"/>
      <c r="S727" s="99"/>
      <c r="T727" s="99"/>
      <c r="U727" s="99"/>
    </row>
    <row r="728" ht="12.75" customHeight="1">
      <c r="A728" s="99"/>
      <c r="B728" s="99"/>
      <c r="C728" s="99"/>
      <c r="D728" s="99"/>
      <c r="E728" s="50"/>
      <c r="F728" s="99"/>
      <c r="G728" s="99"/>
      <c r="H728" s="99"/>
      <c r="I728" s="99"/>
      <c r="J728" s="99"/>
      <c r="K728" s="99"/>
      <c r="L728" s="99"/>
      <c r="M728" s="100"/>
      <c r="N728" s="100"/>
      <c r="O728" s="99"/>
      <c r="P728" s="101"/>
      <c r="Q728" s="99"/>
      <c r="R728" s="100"/>
      <c r="S728" s="99"/>
      <c r="T728" s="99"/>
      <c r="U728" s="99"/>
    </row>
    <row r="729" ht="12.75" customHeight="1">
      <c r="A729" s="99"/>
      <c r="B729" s="99"/>
      <c r="C729" s="99"/>
      <c r="D729" s="99"/>
      <c r="E729" s="50"/>
      <c r="F729" s="99"/>
      <c r="G729" s="99"/>
      <c r="H729" s="99"/>
      <c r="I729" s="99"/>
      <c r="J729" s="99"/>
      <c r="K729" s="99"/>
      <c r="L729" s="99"/>
      <c r="M729" s="100"/>
      <c r="N729" s="100"/>
      <c r="O729" s="99"/>
      <c r="P729" s="101"/>
      <c r="Q729" s="99"/>
      <c r="R729" s="100"/>
      <c r="S729" s="99"/>
      <c r="T729" s="99"/>
      <c r="U729" s="99"/>
    </row>
    <row r="730" ht="12.75" customHeight="1">
      <c r="A730" s="99"/>
      <c r="B730" s="99"/>
      <c r="C730" s="99"/>
      <c r="D730" s="99"/>
      <c r="E730" s="50"/>
      <c r="F730" s="99"/>
      <c r="G730" s="99"/>
      <c r="H730" s="99"/>
      <c r="I730" s="99"/>
      <c r="J730" s="99"/>
      <c r="K730" s="99"/>
      <c r="L730" s="99"/>
      <c r="M730" s="100"/>
      <c r="N730" s="100"/>
      <c r="O730" s="99"/>
      <c r="P730" s="101"/>
      <c r="Q730" s="99"/>
      <c r="R730" s="100"/>
      <c r="S730" s="99"/>
      <c r="T730" s="99"/>
      <c r="U730" s="99"/>
    </row>
    <row r="731" ht="12.75" customHeight="1">
      <c r="A731" s="99"/>
      <c r="B731" s="99"/>
      <c r="C731" s="99"/>
      <c r="D731" s="99"/>
      <c r="E731" s="50"/>
      <c r="F731" s="99"/>
      <c r="G731" s="99"/>
      <c r="H731" s="99"/>
      <c r="I731" s="99"/>
      <c r="J731" s="99"/>
      <c r="K731" s="99"/>
      <c r="L731" s="99"/>
      <c r="M731" s="100"/>
      <c r="N731" s="100"/>
      <c r="O731" s="99"/>
      <c r="P731" s="101"/>
      <c r="Q731" s="99"/>
      <c r="R731" s="100"/>
      <c r="S731" s="99"/>
      <c r="T731" s="99"/>
      <c r="U731" s="99"/>
    </row>
    <row r="732" ht="12.75" customHeight="1">
      <c r="A732" s="99"/>
      <c r="B732" s="99"/>
      <c r="C732" s="99"/>
      <c r="D732" s="99"/>
      <c r="E732" s="50"/>
      <c r="F732" s="99"/>
      <c r="G732" s="99"/>
      <c r="H732" s="99"/>
      <c r="I732" s="99"/>
      <c r="J732" s="99"/>
      <c r="K732" s="99"/>
      <c r="L732" s="99"/>
      <c r="M732" s="100"/>
      <c r="N732" s="100"/>
      <c r="O732" s="99"/>
      <c r="P732" s="101"/>
      <c r="Q732" s="99"/>
      <c r="R732" s="100"/>
      <c r="S732" s="99"/>
      <c r="T732" s="99"/>
      <c r="U732" s="99"/>
    </row>
    <row r="733" ht="12.75" customHeight="1">
      <c r="A733" s="99"/>
      <c r="B733" s="99"/>
      <c r="C733" s="99"/>
      <c r="D733" s="99"/>
      <c r="E733" s="50"/>
      <c r="F733" s="99"/>
      <c r="G733" s="99"/>
      <c r="H733" s="99"/>
      <c r="I733" s="99"/>
      <c r="J733" s="99"/>
      <c r="K733" s="99"/>
      <c r="L733" s="99"/>
      <c r="M733" s="100"/>
      <c r="N733" s="100"/>
      <c r="O733" s="99"/>
      <c r="P733" s="101"/>
      <c r="Q733" s="99"/>
      <c r="R733" s="100"/>
      <c r="S733" s="99"/>
      <c r="T733" s="99"/>
      <c r="U733" s="99"/>
    </row>
    <row r="734" ht="12.75" customHeight="1">
      <c r="A734" s="99"/>
      <c r="B734" s="99"/>
      <c r="C734" s="99"/>
      <c r="D734" s="99"/>
      <c r="E734" s="50"/>
      <c r="F734" s="99"/>
      <c r="G734" s="99"/>
      <c r="H734" s="99"/>
      <c r="I734" s="99"/>
      <c r="J734" s="99"/>
      <c r="K734" s="99"/>
      <c r="L734" s="99"/>
      <c r="M734" s="100"/>
      <c r="N734" s="100"/>
      <c r="O734" s="99"/>
      <c r="P734" s="101"/>
      <c r="Q734" s="99"/>
      <c r="R734" s="100"/>
      <c r="S734" s="99"/>
      <c r="T734" s="99"/>
      <c r="U734" s="99"/>
    </row>
    <row r="735" ht="12.75" customHeight="1">
      <c r="A735" s="99"/>
      <c r="B735" s="99"/>
      <c r="C735" s="99"/>
      <c r="D735" s="99"/>
      <c r="E735" s="50"/>
      <c r="F735" s="99"/>
      <c r="G735" s="99"/>
      <c r="H735" s="99"/>
      <c r="I735" s="99"/>
      <c r="J735" s="99"/>
      <c r="K735" s="99"/>
      <c r="L735" s="99"/>
      <c r="M735" s="100"/>
      <c r="N735" s="100"/>
      <c r="O735" s="99"/>
      <c r="P735" s="101"/>
      <c r="Q735" s="99"/>
      <c r="R735" s="100"/>
      <c r="S735" s="99"/>
      <c r="T735" s="99"/>
      <c r="U735" s="99"/>
    </row>
    <row r="736" ht="12.75" customHeight="1">
      <c r="A736" s="99"/>
      <c r="B736" s="99"/>
      <c r="C736" s="99"/>
      <c r="D736" s="99"/>
      <c r="E736" s="50"/>
      <c r="F736" s="99"/>
      <c r="G736" s="99"/>
      <c r="H736" s="99"/>
      <c r="I736" s="99"/>
      <c r="J736" s="99"/>
      <c r="K736" s="99"/>
      <c r="L736" s="99"/>
      <c r="M736" s="100"/>
      <c r="N736" s="100"/>
      <c r="O736" s="99"/>
      <c r="P736" s="101"/>
      <c r="Q736" s="99"/>
      <c r="R736" s="100"/>
      <c r="S736" s="99"/>
      <c r="T736" s="99"/>
      <c r="U736" s="99"/>
    </row>
    <row r="737" ht="12.75" customHeight="1">
      <c r="A737" s="99"/>
      <c r="B737" s="99"/>
      <c r="C737" s="99"/>
      <c r="D737" s="99"/>
      <c r="E737" s="50"/>
      <c r="F737" s="99"/>
      <c r="G737" s="99"/>
      <c r="H737" s="99"/>
      <c r="I737" s="99"/>
      <c r="J737" s="99"/>
      <c r="K737" s="99"/>
      <c r="L737" s="99"/>
      <c r="M737" s="100"/>
      <c r="N737" s="100"/>
      <c r="O737" s="99"/>
      <c r="P737" s="101"/>
      <c r="Q737" s="99"/>
      <c r="R737" s="100"/>
      <c r="S737" s="99"/>
      <c r="T737" s="99"/>
      <c r="U737" s="99"/>
    </row>
    <row r="738" ht="12.75" customHeight="1">
      <c r="A738" s="99"/>
      <c r="B738" s="99"/>
      <c r="C738" s="99"/>
      <c r="D738" s="99"/>
      <c r="E738" s="50"/>
      <c r="F738" s="99"/>
      <c r="G738" s="99"/>
      <c r="H738" s="99"/>
      <c r="I738" s="99"/>
      <c r="J738" s="99"/>
      <c r="K738" s="99"/>
      <c r="L738" s="99"/>
      <c r="M738" s="100"/>
      <c r="N738" s="100"/>
      <c r="O738" s="99"/>
      <c r="P738" s="101"/>
      <c r="Q738" s="99"/>
      <c r="R738" s="100"/>
      <c r="S738" s="99"/>
      <c r="T738" s="99"/>
      <c r="U738" s="99"/>
    </row>
    <row r="739" ht="12.75" customHeight="1">
      <c r="A739" s="99"/>
      <c r="B739" s="99"/>
      <c r="C739" s="99"/>
      <c r="D739" s="99"/>
      <c r="E739" s="50"/>
      <c r="F739" s="99"/>
      <c r="G739" s="99"/>
      <c r="H739" s="99"/>
      <c r="I739" s="99"/>
      <c r="J739" s="99"/>
      <c r="K739" s="99"/>
      <c r="L739" s="99"/>
      <c r="M739" s="100"/>
      <c r="N739" s="100"/>
      <c r="O739" s="99"/>
      <c r="P739" s="101"/>
      <c r="Q739" s="99"/>
      <c r="R739" s="100"/>
      <c r="S739" s="99"/>
      <c r="T739" s="99"/>
      <c r="U739" s="99"/>
    </row>
    <row r="740" ht="12.75" customHeight="1">
      <c r="A740" s="99"/>
      <c r="B740" s="99"/>
      <c r="C740" s="99"/>
      <c r="D740" s="99"/>
      <c r="E740" s="50"/>
      <c r="F740" s="99"/>
      <c r="G740" s="99"/>
      <c r="H740" s="99"/>
      <c r="I740" s="99"/>
      <c r="J740" s="99"/>
      <c r="K740" s="99"/>
      <c r="L740" s="99"/>
      <c r="M740" s="100"/>
      <c r="N740" s="100"/>
      <c r="O740" s="99"/>
      <c r="P740" s="101"/>
      <c r="Q740" s="99"/>
      <c r="R740" s="100"/>
      <c r="S740" s="99"/>
      <c r="T740" s="99"/>
      <c r="U740" s="99"/>
    </row>
    <row r="741" ht="12.75" customHeight="1">
      <c r="A741" s="99"/>
      <c r="B741" s="99"/>
      <c r="C741" s="99"/>
      <c r="D741" s="99"/>
      <c r="E741" s="50"/>
      <c r="F741" s="99"/>
      <c r="G741" s="99"/>
      <c r="H741" s="99"/>
      <c r="I741" s="99"/>
      <c r="J741" s="99"/>
      <c r="K741" s="99"/>
      <c r="L741" s="99"/>
      <c r="M741" s="100"/>
      <c r="N741" s="100"/>
      <c r="O741" s="99"/>
      <c r="P741" s="101"/>
      <c r="Q741" s="99"/>
      <c r="R741" s="100"/>
      <c r="S741" s="99"/>
      <c r="T741" s="99"/>
      <c r="U741" s="99"/>
    </row>
    <row r="742" ht="12.75" customHeight="1">
      <c r="A742" s="99"/>
      <c r="B742" s="99"/>
      <c r="C742" s="99"/>
      <c r="D742" s="99"/>
      <c r="E742" s="50"/>
      <c r="F742" s="99"/>
      <c r="G742" s="99"/>
      <c r="H742" s="99"/>
      <c r="I742" s="99"/>
      <c r="J742" s="99"/>
      <c r="K742" s="99"/>
      <c r="L742" s="99"/>
      <c r="M742" s="100"/>
      <c r="N742" s="100"/>
      <c r="O742" s="99"/>
      <c r="P742" s="101"/>
      <c r="Q742" s="99"/>
      <c r="R742" s="100"/>
      <c r="S742" s="99"/>
      <c r="T742" s="99"/>
      <c r="U742" s="99"/>
    </row>
    <row r="743" ht="12.75" customHeight="1">
      <c r="A743" s="99"/>
      <c r="B743" s="99"/>
      <c r="C743" s="99"/>
      <c r="D743" s="99"/>
      <c r="E743" s="50"/>
      <c r="F743" s="99"/>
      <c r="G743" s="99"/>
      <c r="H743" s="99"/>
      <c r="I743" s="99"/>
      <c r="J743" s="99"/>
      <c r="K743" s="99"/>
      <c r="L743" s="99"/>
      <c r="M743" s="100"/>
      <c r="N743" s="100"/>
      <c r="O743" s="99"/>
      <c r="P743" s="101"/>
      <c r="Q743" s="99"/>
      <c r="R743" s="100"/>
      <c r="S743" s="99"/>
      <c r="T743" s="99"/>
      <c r="U743" s="99"/>
    </row>
    <row r="744" ht="12.75" customHeight="1">
      <c r="A744" s="99"/>
      <c r="B744" s="99"/>
      <c r="C744" s="99"/>
      <c r="D744" s="99"/>
      <c r="E744" s="50"/>
      <c r="F744" s="99"/>
      <c r="G744" s="99"/>
      <c r="H744" s="99"/>
      <c r="I744" s="99"/>
      <c r="J744" s="99"/>
      <c r="K744" s="99"/>
      <c r="L744" s="99"/>
      <c r="M744" s="100"/>
      <c r="N744" s="100"/>
      <c r="O744" s="99"/>
      <c r="P744" s="101"/>
      <c r="Q744" s="99"/>
      <c r="R744" s="100"/>
      <c r="S744" s="99"/>
      <c r="T744" s="99"/>
      <c r="U744" s="99"/>
    </row>
    <row r="745" ht="12.75" customHeight="1">
      <c r="A745" s="99"/>
      <c r="B745" s="99"/>
      <c r="C745" s="99"/>
      <c r="D745" s="99"/>
      <c r="E745" s="50"/>
      <c r="F745" s="99"/>
      <c r="G745" s="99"/>
      <c r="H745" s="99"/>
      <c r="I745" s="99"/>
      <c r="J745" s="99"/>
      <c r="K745" s="99"/>
      <c r="L745" s="99"/>
      <c r="M745" s="100"/>
      <c r="N745" s="100"/>
      <c r="O745" s="99"/>
      <c r="P745" s="101"/>
      <c r="Q745" s="99"/>
      <c r="R745" s="100"/>
      <c r="S745" s="99"/>
      <c r="T745" s="99"/>
      <c r="U745" s="99"/>
    </row>
    <row r="746" ht="12.75" customHeight="1">
      <c r="A746" s="99"/>
      <c r="B746" s="99"/>
      <c r="C746" s="99"/>
      <c r="D746" s="99"/>
      <c r="E746" s="50"/>
      <c r="F746" s="99"/>
      <c r="G746" s="99"/>
      <c r="H746" s="99"/>
      <c r="I746" s="99"/>
      <c r="J746" s="99"/>
      <c r="K746" s="99"/>
      <c r="L746" s="99"/>
      <c r="M746" s="100"/>
      <c r="N746" s="100"/>
      <c r="O746" s="99"/>
      <c r="P746" s="101"/>
      <c r="Q746" s="99"/>
      <c r="R746" s="100"/>
      <c r="S746" s="99"/>
      <c r="T746" s="99"/>
      <c r="U746" s="99"/>
    </row>
    <row r="747" ht="12.75" customHeight="1">
      <c r="A747" s="99"/>
      <c r="B747" s="99"/>
      <c r="C747" s="99"/>
      <c r="D747" s="99"/>
      <c r="E747" s="50"/>
      <c r="F747" s="99"/>
      <c r="G747" s="99"/>
      <c r="H747" s="99"/>
      <c r="I747" s="99"/>
      <c r="J747" s="99"/>
      <c r="K747" s="99"/>
      <c r="L747" s="99"/>
      <c r="M747" s="100"/>
      <c r="N747" s="100"/>
      <c r="O747" s="99"/>
      <c r="P747" s="101"/>
      <c r="Q747" s="99"/>
      <c r="R747" s="100"/>
      <c r="S747" s="99"/>
      <c r="T747" s="99"/>
      <c r="U747" s="99"/>
    </row>
    <row r="748" ht="12.75" customHeight="1">
      <c r="A748" s="99"/>
      <c r="B748" s="99"/>
      <c r="C748" s="99"/>
      <c r="D748" s="99"/>
      <c r="E748" s="50"/>
      <c r="F748" s="99"/>
      <c r="G748" s="99"/>
      <c r="H748" s="99"/>
      <c r="I748" s="99"/>
      <c r="J748" s="99"/>
      <c r="K748" s="99"/>
      <c r="L748" s="99"/>
      <c r="M748" s="100"/>
      <c r="N748" s="100"/>
      <c r="O748" s="99"/>
      <c r="P748" s="101"/>
      <c r="Q748" s="99"/>
      <c r="R748" s="100"/>
      <c r="S748" s="99"/>
      <c r="T748" s="99"/>
      <c r="U748" s="99"/>
    </row>
    <row r="749" ht="12.75" customHeight="1">
      <c r="A749" s="99"/>
      <c r="B749" s="99"/>
      <c r="C749" s="99"/>
      <c r="D749" s="99"/>
      <c r="E749" s="50"/>
      <c r="F749" s="99"/>
      <c r="G749" s="99"/>
      <c r="H749" s="99"/>
      <c r="I749" s="99"/>
      <c r="J749" s="99"/>
      <c r="K749" s="99"/>
      <c r="L749" s="99"/>
      <c r="M749" s="100"/>
      <c r="N749" s="100"/>
      <c r="O749" s="99"/>
      <c r="P749" s="101"/>
      <c r="Q749" s="99"/>
      <c r="R749" s="100"/>
      <c r="S749" s="99"/>
      <c r="T749" s="99"/>
      <c r="U749" s="99"/>
    </row>
    <row r="750" ht="12.75" customHeight="1">
      <c r="A750" s="99"/>
      <c r="B750" s="99"/>
      <c r="C750" s="99"/>
      <c r="D750" s="99"/>
      <c r="E750" s="50"/>
      <c r="F750" s="99"/>
      <c r="G750" s="99"/>
      <c r="H750" s="99"/>
      <c r="I750" s="99"/>
      <c r="J750" s="99"/>
      <c r="K750" s="99"/>
      <c r="L750" s="99"/>
      <c r="M750" s="100"/>
      <c r="N750" s="100"/>
      <c r="O750" s="99"/>
      <c r="P750" s="101"/>
      <c r="Q750" s="99"/>
      <c r="R750" s="100"/>
      <c r="S750" s="99"/>
      <c r="T750" s="99"/>
      <c r="U750" s="99"/>
    </row>
    <row r="751" ht="12.75" customHeight="1">
      <c r="A751" s="99"/>
      <c r="B751" s="99"/>
      <c r="C751" s="99"/>
      <c r="D751" s="99"/>
      <c r="E751" s="50"/>
      <c r="F751" s="99"/>
      <c r="G751" s="99"/>
      <c r="H751" s="99"/>
      <c r="I751" s="99"/>
      <c r="J751" s="99"/>
      <c r="K751" s="99"/>
      <c r="L751" s="99"/>
      <c r="M751" s="100"/>
      <c r="N751" s="100"/>
      <c r="O751" s="99"/>
      <c r="P751" s="101"/>
      <c r="Q751" s="99"/>
      <c r="R751" s="100"/>
      <c r="S751" s="99"/>
      <c r="T751" s="99"/>
      <c r="U751" s="99"/>
    </row>
    <row r="752" ht="12.75" customHeight="1">
      <c r="A752" s="99"/>
      <c r="B752" s="99"/>
      <c r="C752" s="99"/>
      <c r="D752" s="99"/>
      <c r="E752" s="50"/>
      <c r="F752" s="99"/>
      <c r="G752" s="99"/>
      <c r="H752" s="99"/>
      <c r="I752" s="99"/>
      <c r="J752" s="99"/>
      <c r="K752" s="99"/>
      <c r="L752" s="99"/>
      <c r="M752" s="100"/>
      <c r="N752" s="100"/>
      <c r="O752" s="99"/>
      <c r="P752" s="101"/>
      <c r="Q752" s="99"/>
      <c r="R752" s="100"/>
      <c r="S752" s="99"/>
      <c r="T752" s="99"/>
      <c r="U752" s="99"/>
    </row>
    <row r="753" ht="12.75" customHeight="1">
      <c r="A753" s="99"/>
      <c r="B753" s="99"/>
      <c r="C753" s="99"/>
      <c r="D753" s="99"/>
      <c r="E753" s="50"/>
      <c r="F753" s="99"/>
      <c r="G753" s="99"/>
      <c r="H753" s="99"/>
      <c r="I753" s="99"/>
      <c r="J753" s="99"/>
      <c r="K753" s="99"/>
      <c r="L753" s="99"/>
      <c r="M753" s="100"/>
      <c r="N753" s="100"/>
      <c r="O753" s="99"/>
      <c r="P753" s="101"/>
      <c r="Q753" s="99"/>
      <c r="R753" s="100"/>
      <c r="S753" s="99"/>
      <c r="T753" s="99"/>
      <c r="U753" s="99"/>
    </row>
    <row r="754" ht="12.75" customHeight="1">
      <c r="A754" s="99"/>
      <c r="B754" s="99"/>
      <c r="C754" s="99"/>
      <c r="D754" s="99"/>
      <c r="E754" s="50"/>
      <c r="F754" s="99"/>
      <c r="G754" s="99"/>
      <c r="H754" s="99"/>
      <c r="I754" s="99"/>
      <c r="J754" s="99"/>
      <c r="K754" s="99"/>
      <c r="L754" s="99"/>
      <c r="M754" s="100"/>
      <c r="N754" s="100"/>
      <c r="O754" s="99"/>
      <c r="P754" s="101"/>
      <c r="Q754" s="99"/>
      <c r="R754" s="100"/>
      <c r="S754" s="99"/>
      <c r="T754" s="99"/>
      <c r="U754" s="99"/>
    </row>
    <row r="755" ht="12.75" customHeight="1">
      <c r="A755" s="99"/>
      <c r="B755" s="99"/>
      <c r="C755" s="99"/>
      <c r="D755" s="99"/>
      <c r="E755" s="50"/>
      <c r="F755" s="99"/>
      <c r="G755" s="99"/>
      <c r="H755" s="99"/>
      <c r="I755" s="99"/>
      <c r="J755" s="99"/>
      <c r="K755" s="99"/>
      <c r="L755" s="99"/>
      <c r="M755" s="100"/>
      <c r="N755" s="100"/>
      <c r="O755" s="99"/>
      <c r="P755" s="101"/>
      <c r="Q755" s="99"/>
      <c r="R755" s="100"/>
      <c r="S755" s="99"/>
      <c r="T755" s="99"/>
      <c r="U755" s="99"/>
    </row>
    <row r="756" ht="12.75" customHeight="1">
      <c r="A756" s="99"/>
      <c r="B756" s="99"/>
      <c r="C756" s="99"/>
      <c r="D756" s="99"/>
      <c r="E756" s="50"/>
      <c r="F756" s="99"/>
      <c r="G756" s="99"/>
      <c r="H756" s="99"/>
      <c r="I756" s="99"/>
      <c r="J756" s="99"/>
      <c r="K756" s="99"/>
      <c r="L756" s="99"/>
      <c r="M756" s="100"/>
      <c r="N756" s="100"/>
      <c r="O756" s="99"/>
      <c r="P756" s="101"/>
      <c r="Q756" s="99"/>
      <c r="R756" s="100"/>
      <c r="S756" s="99"/>
      <c r="T756" s="99"/>
      <c r="U756" s="99"/>
    </row>
    <row r="757" ht="12.75" customHeight="1">
      <c r="A757" s="99"/>
      <c r="B757" s="99"/>
      <c r="C757" s="99"/>
      <c r="D757" s="99"/>
      <c r="E757" s="50"/>
      <c r="F757" s="99"/>
      <c r="G757" s="99"/>
      <c r="H757" s="99"/>
      <c r="I757" s="99"/>
      <c r="J757" s="99"/>
      <c r="K757" s="99"/>
      <c r="L757" s="99"/>
      <c r="M757" s="100"/>
      <c r="N757" s="100"/>
      <c r="O757" s="99"/>
      <c r="P757" s="101"/>
      <c r="Q757" s="99"/>
      <c r="R757" s="100"/>
      <c r="S757" s="99"/>
      <c r="T757" s="99"/>
      <c r="U757" s="99"/>
    </row>
    <row r="758" ht="12.75" customHeight="1">
      <c r="A758" s="99"/>
      <c r="B758" s="99"/>
      <c r="C758" s="99"/>
      <c r="D758" s="99"/>
      <c r="E758" s="50"/>
      <c r="F758" s="99"/>
      <c r="G758" s="99"/>
      <c r="H758" s="99"/>
      <c r="I758" s="99"/>
      <c r="J758" s="99"/>
      <c r="K758" s="99"/>
      <c r="L758" s="99"/>
      <c r="M758" s="100"/>
      <c r="N758" s="100"/>
      <c r="O758" s="99"/>
      <c r="P758" s="101"/>
      <c r="Q758" s="99"/>
      <c r="R758" s="100"/>
      <c r="S758" s="99"/>
      <c r="T758" s="99"/>
      <c r="U758" s="99"/>
    </row>
    <row r="759" ht="12.75" customHeight="1">
      <c r="A759" s="99"/>
      <c r="B759" s="99"/>
      <c r="C759" s="99"/>
      <c r="D759" s="99"/>
      <c r="E759" s="50"/>
      <c r="F759" s="99"/>
      <c r="G759" s="99"/>
      <c r="H759" s="99"/>
      <c r="I759" s="99"/>
      <c r="J759" s="99"/>
      <c r="K759" s="99"/>
      <c r="L759" s="99"/>
      <c r="M759" s="100"/>
      <c r="N759" s="100"/>
      <c r="O759" s="99"/>
      <c r="P759" s="101"/>
      <c r="Q759" s="99"/>
      <c r="R759" s="100"/>
      <c r="S759" s="99"/>
      <c r="T759" s="99"/>
      <c r="U759" s="99"/>
    </row>
    <row r="760" ht="12.75" customHeight="1">
      <c r="A760" s="99"/>
      <c r="B760" s="99"/>
      <c r="C760" s="99"/>
      <c r="D760" s="99"/>
      <c r="E760" s="50"/>
      <c r="F760" s="99"/>
      <c r="G760" s="99"/>
      <c r="H760" s="99"/>
      <c r="I760" s="99"/>
      <c r="J760" s="99"/>
      <c r="K760" s="99"/>
      <c r="L760" s="99"/>
      <c r="M760" s="100"/>
      <c r="N760" s="100"/>
      <c r="O760" s="99"/>
      <c r="P760" s="101"/>
      <c r="Q760" s="99"/>
      <c r="R760" s="100"/>
      <c r="S760" s="99"/>
      <c r="T760" s="99"/>
      <c r="U760" s="99"/>
    </row>
    <row r="761" ht="12.75" customHeight="1">
      <c r="A761" s="99"/>
      <c r="B761" s="99"/>
      <c r="C761" s="99"/>
      <c r="D761" s="99"/>
      <c r="E761" s="50"/>
      <c r="F761" s="99"/>
      <c r="G761" s="99"/>
      <c r="H761" s="99"/>
      <c r="I761" s="99"/>
      <c r="J761" s="99"/>
      <c r="K761" s="99"/>
      <c r="L761" s="99"/>
      <c r="M761" s="100"/>
      <c r="N761" s="100"/>
      <c r="O761" s="99"/>
      <c r="P761" s="101"/>
      <c r="Q761" s="99"/>
      <c r="R761" s="100"/>
      <c r="S761" s="99"/>
      <c r="T761" s="99"/>
      <c r="U761" s="99"/>
    </row>
    <row r="762" ht="12.75" customHeight="1">
      <c r="A762" s="99"/>
      <c r="B762" s="99"/>
      <c r="C762" s="99"/>
      <c r="D762" s="99"/>
      <c r="E762" s="50"/>
      <c r="F762" s="99"/>
      <c r="G762" s="99"/>
      <c r="H762" s="99"/>
      <c r="I762" s="99"/>
      <c r="J762" s="99"/>
      <c r="K762" s="99"/>
      <c r="L762" s="99"/>
      <c r="M762" s="100"/>
      <c r="N762" s="100"/>
      <c r="O762" s="99"/>
      <c r="P762" s="101"/>
      <c r="Q762" s="99"/>
      <c r="R762" s="100"/>
      <c r="S762" s="99"/>
      <c r="T762" s="99"/>
      <c r="U762" s="99"/>
    </row>
    <row r="763" ht="12.75" customHeight="1">
      <c r="A763" s="99"/>
      <c r="B763" s="99"/>
      <c r="C763" s="99"/>
      <c r="D763" s="99"/>
      <c r="E763" s="50"/>
      <c r="F763" s="99"/>
      <c r="G763" s="99"/>
      <c r="H763" s="99"/>
      <c r="I763" s="99"/>
      <c r="J763" s="99"/>
      <c r="K763" s="99"/>
      <c r="L763" s="99"/>
      <c r="M763" s="100"/>
      <c r="N763" s="100"/>
      <c r="O763" s="99"/>
      <c r="P763" s="101"/>
      <c r="Q763" s="99"/>
      <c r="R763" s="100"/>
      <c r="S763" s="99"/>
      <c r="T763" s="99"/>
      <c r="U763" s="99"/>
    </row>
    <row r="764" ht="12.75" customHeight="1">
      <c r="A764" s="99"/>
      <c r="B764" s="99"/>
      <c r="C764" s="99"/>
      <c r="D764" s="99"/>
      <c r="E764" s="50"/>
      <c r="F764" s="99"/>
      <c r="G764" s="99"/>
      <c r="H764" s="99"/>
      <c r="I764" s="99"/>
      <c r="J764" s="99"/>
      <c r="K764" s="99"/>
      <c r="L764" s="99"/>
      <c r="M764" s="100"/>
      <c r="N764" s="100"/>
      <c r="O764" s="99"/>
      <c r="P764" s="101"/>
      <c r="Q764" s="99"/>
      <c r="R764" s="100"/>
      <c r="S764" s="99"/>
      <c r="T764" s="99"/>
      <c r="U764" s="99"/>
    </row>
    <row r="765" ht="12.75" customHeight="1">
      <c r="A765" s="99"/>
      <c r="B765" s="99"/>
      <c r="C765" s="99"/>
      <c r="D765" s="99"/>
      <c r="E765" s="50"/>
      <c r="F765" s="99"/>
      <c r="G765" s="99"/>
      <c r="H765" s="99"/>
      <c r="I765" s="99"/>
      <c r="J765" s="99"/>
      <c r="K765" s="99"/>
      <c r="L765" s="99"/>
      <c r="M765" s="100"/>
      <c r="N765" s="100"/>
      <c r="O765" s="99"/>
      <c r="P765" s="101"/>
      <c r="Q765" s="99"/>
      <c r="R765" s="100"/>
      <c r="S765" s="99"/>
      <c r="T765" s="99"/>
      <c r="U765" s="99"/>
    </row>
    <row r="766" ht="12.75" customHeight="1">
      <c r="A766" s="99"/>
      <c r="B766" s="99"/>
      <c r="C766" s="99"/>
      <c r="D766" s="99"/>
      <c r="E766" s="50"/>
      <c r="F766" s="99"/>
      <c r="G766" s="99"/>
      <c r="H766" s="99"/>
      <c r="I766" s="99"/>
      <c r="J766" s="99"/>
      <c r="K766" s="99"/>
      <c r="L766" s="99"/>
      <c r="M766" s="100"/>
      <c r="N766" s="100"/>
      <c r="O766" s="99"/>
      <c r="P766" s="101"/>
      <c r="Q766" s="99"/>
      <c r="R766" s="100"/>
      <c r="S766" s="99"/>
      <c r="T766" s="99"/>
      <c r="U766" s="99"/>
    </row>
    <row r="767" ht="12.75" customHeight="1">
      <c r="A767" s="99"/>
      <c r="B767" s="99"/>
      <c r="C767" s="99"/>
      <c r="D767" s="99"/>
      <c r="E767" s="50"/>
      <c r="F767" s="99"/>
      <c r="G767" s="99"/>
      <c r="H767" s="99"/>
      <c r="I767" s="99"/>
      <c r="J767" s="99"/>
      <c r="K767" s="99"/>
      <c r="L767" s="99"/>
      <c r="M767" s="100"/>
      <c r="N767" s="100"/>
      <c r="O767" s="99"/>
      <c r="P767" s="101"/>
      <c r="Q767" s="99"/>
      <c r="R767" s="100"/>
      <c r="S767" s="99"/>
      <c r="T767" s="99"/>
      <c r="U767" s="99"/>
    </row>
    <row r="768" ht="12.75" customHeight="1">
      <c r="A768" s="99"/>
      <c r="B768" s="99"/>
      <c r="C768" s="99"/>
      <c r="D768" s="99"/>
      <c r="E768" s="50"/>
      <c r="F768" s="99"/>
      <c r="G768" s="99"/>
      <c r="H768" s="99"/>
      <c r="I768" s="99"/>
      <c r="J768" s="99"/>
      <c r="K768" s="99"/>
      <c r="L768" s="99"/>
      <c r="M768" s="100"/>
      <c r="N768" s="100"/>
      <c r="O768" s="99"/>
      <c r="P768" s="101"/>
      <c r="Q768" s="99"/>
      <c r="R768" s="100"/>
      <c r="S768" s="99"/>
      <c r="T768" s="99"/>
      <c r="U768" s="99"/>
    </row>
    <row r="769" ht="12.75" customHeight="1">
      <c r="A769" s="99"/>
      <c r="B769" s="99"/>
      <c r="C769" s="99"/>
      <c r="D769" s="99"/>
      <c r="E769" s="50"/>
      <c r="F769" s="99"/>
      <c r="G769" s="99"/>
      <c r="H769" s="99"/>
      <c r="I769" s="99"/>
      <c r="J769" s="99"/>
      <c r="K769" s="99"/>
      <c r="L769" s="99"/>
      <c r="M769" s="100"/>
      <c r="N769" s="100"/>
      <c r="O769" s="99"/>
      <c r="P769" s="101"/>
      <c r="Q769" s="99"/>
      <c r="R769" s="100"/>
      <c r="S769" s="99"/>
      <c r="T769" s="99"/>
      <c r="U769" s="99"/>
    </row>
    <row r="770" ht="12.75" customHeight="1">
      <c r="A770" s="99"/>
      <c r="B770" s="99"/>
      <c r="C770" s="99"/>
      <c r="D770" s="99"/>
      <c r="E770" s="50"/>
      <c r="F770" s="99"/>
      <c r="G770" s="99"/>
      <c r="H770" s="99"/>
      <c r="I770" s="99"/>
      <c r="J770" s="99"/>
      <c r="K770" s="99"/>
      <c r="L770" s="99"/>
      <c r="M770" s="100"/>
      <c r="N770" s="100"/>
      <c r="O770" s="99"/>
      <c r="P770" s="101"/>
      <c r="Q770" s="99"/>
      <c r="R770" s="100"/>
      <c r="S770" s="99"/>
      <c r="T770" s="99"/>
      <c r="U770" s="99"/>
    </row>
    <row r="771" ht="12.75" customHeight="1">
      <c r="A771" s="99"/>
      <c r="B771" s="99"/>
      <c r="C771" s="99"/>
      <c r="D771" s="99"/>
      <c r="E771" s="50"/>
      <c r="F771" s="99"/>
      <c r="G771" s="99"/>
      <c r="H771" s="99"/>
      <c r="I771" s="99"/>
      <c r="J771" s="99"/>
      <c r="K771" s="99"/>
      <c r="L771" s="99"/>
      <c r="M771" s="100"/>
      <c r="N771" s="100"/>
      <c r="O771" s="99"/>
      <c r="P771" s="101"/>
      <c r="Q771" s="99"/>
      <c r="R771" s="100"/>
      <c r="S771" s="99"/>
      <c r="T771" s="99"/>
      <c r="U771" s="99"/>
    </row>
    <row r="772" ht="12.75" customHeight="1">
      <c r="A772" s="99"/>
      <c r="B772" s="99"/>
      <c r="C772" s="99"/>
      <c r="D772" s="99"/>
      <c r="E772" s="50"/>
      <c r="F772" s="99"/>
      <c r="G772" s="99"/>
      <c r="H772" s="99"/>
      <c r="I772" s="99"/>
      <c r="J772" s="99"/>
      <c r="K772" s="99"/>
      <c r="L772" s="99"/>
      <c r="M772" s="100"/>
      <c r="N772" s="100"/>
      <c r="O772" s="99"/>
      <c r="P772" s="101"/>
      <c r="Q772" s="99"/>
      <c r="R772" s="100"/>
      <c r="S772" s="99"/>
      <c r="T772" s="99"/>
      <c r="U772" s="99"/>
    </row>
    <row r="773" ht="12.75" customHeight="1">
      <c r="A773" s="99"/>
      <c r="B773" s="99"/>
      <c r="C773" s="99"/>
      <c r="D773" s="99"/>
      <c r="E773" s="50"/>
      <c r="F773" s="99"/>
      <c r="G773" s="99"/>
      <c r="H773" s="99"/>
      <c r="I773" s="99"/>
      <c r="J773" s="99"/>
      <c r="K773" s="99"/>
      <c r="L773" s="99"/>
      <c r="M773" s="100"/>
      <c r="N773" s="100"/>
      <c r="O773" s="99"/>
      <c r="P773" s="101"/>
      <c r="Q773" s="99"/>
      <c r="R773" s="100"/>
      <c r="S773" s="99"/>
      <c r="T773" s="99"/>
      <c r="U773" s="99"/>
    </row>
    <row r="774" ht="12.75" customHeight="1">
      <c r="A774" s="99"/>
      <c r="B774" s="99"/>
      <c r="C774" s="99"/>
      <c r="D774" s="99"/>
      <c r="E774" s="50"/>
      <c r="F774" s="99"/>
      <c r="G774" s="99"/>
      <c r="H774" s="99"/>
      <c r="I774" s="99"/>
      <c r="J774" s="99"/>
      <c r="K774" s="99"/>
      <c r="L774" s="99"/>
      <c r="M774" s="100"/>
      <c r="N774" s="100"/>
      <c r="O774" s="99"/>
      <c r="P774" s="101"/>
      <c r="Q774" s="99"/>
      <c r="R774" s="100"/>
      <c r="S774" s="99"/>
      <c r="T774" s="99"/>
      <c r="U774" s="99"/>
    </row>
    <row r="775" ht="12.75" customHeight="1">
      <c r="A775" s="99"/>
      <c r="B775" s="99"/>
      <c r="C775" s="99"/>
      <c r="D775" s="99"/>
      <c r="E775" s="50"/>
      <c r="F775" s="99"/>
      <c r="G775" s="99"/>
      <c r="H775" s="99"/>
      <c r="I775" s="99"/>
      <c r="J775" s="99"/>
      <c r="K775" s="99"/>
      <c r="L775" s="99"/>
      <c r="M775" s="100"/>
      <c r="N775" s="100"/>
      <c r="O775" s="99"/>
      <c r="P775" s="101"/>
      <c r="Q775" s="99"/>
      <c r="R775" s="100"/>
      <c r="S775" s="99"/>
      <c r="T775" s="99"/>
      <c r="U775" s="99"/>
    </row>
    <row r="776" ht="12.75" customHeight="1">
      <c r="A776" s="99"/>
      <c r="B776" s="99"/>
      <c r="C776" s="99"/>
      <c r="D776" s="99"/>
      <c r="E776" s="50"/>
      <c r="F776" s="99"/>
      <c r="G776" s="99"/>
      <c r="H776" s="99"/>
      <c r="I776" s="99"/>
      <c r="J776" s="99"/>
      <c r="K776" s="99"/>
      <c r="L776" s="99"/>
      <c r="M776" s="100"/>
      <c r="N776" s="100"/>
      <c r="O776" s="99"/>
      <c r="P776" s="101"/>
      <c r="Q776" s="99"/>
      <c r="R776" s="100"/>
      <c r="S776" s="99"/>
      <c r="T776" s="99"/>
      <c r="U776" s="99"/>
    </row>
    <row r="777" ht="12.75" customHeight="1">
      <c r="A777" s="99"/>
      <c r="B777" s="99"/>
      <c r="C777" s="99"/>
      <c r="D777" s="99"/>
      <c r="E777" s="50"/>
      <c r="F777" s="99"/>
      <c r="G777" s="99"/>
      <c r="H777" s="99"/>
      <c r="I777" s="99"/>
      <c r="J777" s="99"/>
      <c r="K777" s="99"/>
      <c r="L777" s="99"/>
      <c r="M777" s="100"/>
      <c r="N777" s="100"/>
      <c r="O777" s="99"/>
      <c r="P777" s="101"/>
      <c r="Q777" s="99"/>
      <c r="R777" s="100"/>
      <c r="S777" s="99"/>
      <c r="T777" s="99"/>
      <c r="U777" s="99"/>
    </row>
    <row r="778" ht="12.75" customHeight="1">
      <c r="A778" s="99"/>
      <c r="B778" s="99"/>
      <c r="C778" s="99"/>
      <c r="D778" s="99"/>
      <c r="E778" s="50"/>
      <c r="F778" s="99"/>
      <c r="G778" s="99"/>
      <c r="H778" s="99"/>
      <c r="I778" s="99"/>
      <c r="J778" s="99"/>
      <c r="K778" s="99"/>
      <c r="L778" s="99"/>
      <c r="M778" s="100"/>
      <c r="N778" s="100"/>
      <c r="O778" s="99"/>
      <c r="P778" s="101"/>
      <c r="Q778" s="99"/>
      <c r="R778" s="100"/>
      <c r="S778" s="99"/>
      <c r="T778" s="99"/>
      <c r="U778" s="99"/>
    </row>
    <row r="779" ht="12.75" customHeight="1">
      <c r="A779" s="99"/>
      <c r="B779" s="99"/>
      <c r="C779" s="99"/>
      <c r="D779" s="99"/>
      <c r="E779" s="50"/>
      <c r="F779" s="99"/>
      <c r="G779" s="99"/>
      <c r="H779" s="99"/>
      <c r="I779" s="99"/>
      <c r="J779" s="99"/>
      <c r="K779" s="99"/>
      <c r="L779" s="99"/>
      <c r="M779" s="100"/>
      <c r="N779" s="100"/>
      <c r="O779" s="99"/>
      <c r="P779" s="101"/>
      <c r="Q779" s="99"/>
      <c r="R779" s="100"/>
      <c r="S779" s="99"/>
      <c r="T779" s="99"/>
      <c r="U779" s="99"/>
    </row>
    <row r="780" ht="12.75" customHeight="1">
      <c r="A780" s="99"/>
      <c r="B780" s="99"/>
      <c r="C780" s="99"/>
      <c r="D780" s="99"/>
      <c r="E780" s="50"/>
      <c r="F780" s="99"/>
      <c r="G780" s="99"/>
      <c r="H780" s="99"/>
      <c r="I780" s="99"/>
      <c r="J780" s="99"/>
      <c r="K780" s="99"/>
      <c r="L780" s="99"/>
      <c r="M780" s="100"/>
      <c r="N780" s="100"/>
      <c r="O780" s="99"/>
      <c r="P780" s="101"/>
      <c r="Q780" s="99"/>
      <c r="R780" s="100"/>
      <c r="S780" s="99"/>
      <c r="T780" s="99"/>
      <c r="U780" s="99"/>
    </row>
    <row r="781" ht="12.75" customHeight="1">
      <c r="A781" s="99"/>
      <c r="B781" s="99"/>
      <c r="C781" s="99"/>
      <c r="D781" s="99"/>
      <c r="E781" s="50"/>
      <c r="F781" s="99"/>
      <c r="G781" s="99"/>
      <c r="H781" s="99"/>
      <c r="I781" s="99"/>
      <c r="J781" s="99"/>
      <c r="K781" s="99"/>
      <c r="L781" s="99"/>
      <c r="M781" s="100"/>
      <c r="N781" s="100"/>
      <c r="O781" s="99"/>
      <c r="P781" s="101"/>
      <c r="Q781" s="99"/>
      <c r="R781" s="100"/>
      <c r="S781" s="99"/>
      <c r="T781" s="99"/>
      <c r="U781" s="99"/>
    </row>
    <row r="782" ht="12.75" customHeight="1">
      <c r="A782" s="99"/>
      <c r="B782" s="99"/>
      <c r="C782" s="99"/>
      <c r="D782" s="99"/>
      <c r="E782" s="50"/>
      <c r="F782" s="99"/>
      <c r="G782" s="99"/>
      <c r="H782" s="99"/>
      <c r="I782" s="99"/>
      <c r="J782" s="99"/>
      <c r="K782" s="99"/>
      <c r="L782" s="99"/>
      <c r="M782" s="100"/>
      <c r="N782" s="100"/>
      <c r="O782" s="99"/>
      <c r="P782" s="101"/>
      <c r="Q782" s="99"/>
      <c r="R782" s="100"/>
      <c r="S782" s="99"/>
      <c r="T782" s="99"/>
      <c r="U782" s="99"/>
    </row>
    <row r="783" ht="12.75" customHeight="1">
      <c r="A783" s="99"/>
      <c r="B783" s="99"/>
      <c r="C783" s="99"/>
      <c r="D783" s="99"/>
      <c r="E783" s="50"/>
      <c r="F783" s="99"/>
      <c r="G783" s="99"/>
      <c r="H783" s="99"/>
      <c r="I783" s="99"/>
      <c r="J783" s="99"/>
      <c r="K783" s="99"/>
      <c r="L783" s="99"/>
      <c r="M783" s="100"/>
      <c r="N783" s="100"/>
      <c r="O783" s="99"/>
      <c r="P783" s="101"/>
      <c r="Q783" s="99"/>
      <c r="R783" s="100"/>
      <c r="S783" s="99"/>
      <c r="T783" s="99"/>
      <c r="U783" s="99"/>
    </row>
    <row r="784" ht="12.75" customHeight="1">
      <c r="A784" s="99"/>
      <c r="B784" s="99"/>
      <c r="C784" s="99"/>
      <c r="D784" s="99"/>
      <c r="E784" s="50"/>
      <c r="F784" s="99"/>
      <c r="G784" s="99"/>
      <c r="H784" s="99"/>
      <c r="I784" s="99"/>
      <c r="J784" s="99"/>
      <c r="K784" s="99"/>
      <c r="L784" s="99"/>
      <c r="M784" s="100"/>
      <c r="N784" s="100"/>
      <c r="O784" s="99"/>
      <c r="P784" s="101"/>
      <c r="Q784" s="99"/>
      <c r="R784" s="100"/>
      <c r="S784" s="99"/>
      <c r="T784" s="99"/>
      <c r="U784" s="99"/>
    </row>
    <row r="785" ht="12.75" customHeight="1">
      <c r="A785" s="99"/>
      <c r="B785" s="99"/>
      <c r="C785" s="99"/>
      <c r="D785" s="99"/>
      <c r="E785" s="50"/>
      <c r="F785" s="99"/>
      <c r="G785" s="99"/>
      <c r="H785" s="99"/>
      <c r="I785" s="99"/>
      <c r="J785" s="99"/>
      <c r="K785" s="99"/>
      <c r="L785" s="99"/>
      <c r="M785" s="100"/>
      <c r="N785" s="100"/>
      <c r="O785" s="99"/>
      <c r="P785" s="101"/>
      <c r="Q785" s="99"/>
      <c r="R785" s="100"/>
      <c r="S785" s="99"/>
      <c r="T785" s="99"/>
      <c r="U785" s="99"/>
    </row>
    <row r="786" ht="12.75" customHeight="1">
      <c r="A786" s="99"/>
      <c r="B786" s="99"/>
      <c r="C786" s="99"/>
      <c r="D786" s="99"/>
      <c r="E786" s="50"/>
      <c r="F786" s="99"/>
      <c r="G786" s="99"/>
      <c r="H786" s="99"/>
      <c r="I786" s="99"/>
      <c r="J786" s="99"/>
      <c r="K786" s="99"/>
      <c r="L786" s="99"/>
      <c r="M786" s="100"/>
      <c r="N786" s="100"/>
      <c r="O786" s="99"/>
      <c r="P786" s="101"/>
      <c r="Q786" s="99"/>
      <c r="R786" s="100"/>
      <c r="S786" s="99"/>
      <c r="T786" s="99"/>
      <c r="U786" s="99"/>
    </row>
    <row r="787" ht="12.75" customHeight="1">
      <c r="A787" s="99"/>
      <c r="B787" s="99"/>
      <c r="C787" s="99"/>
      <c r="D787" s="99"/>
      <c r="E787" s="50"/>
      <c r="F787" s="99"/>
      <c r="G787" s="99"/>
      <c r="H787" s="99"/>
      <c r="I787" s="99"/>
      <c r="J787" s="99"/>
      <c r="K787" s="99"/>
      <c r="L787" s="99"/>
      <c r="M787" s="100"/>
      <c r="N787" s="100"/>
      <c r="O787" s="99"/>
      <c r="P787" s="101"/>
      <c r="Q787" s="99"/>
      <c r="R787" s="100"/>
      <c r="S787" s="99"/>
      <c r="T787" s="99"/>
      <c r="U787" s="99"/>
    </row>
    <row r="788" ht="12.75" customHeight="1">
      <c r="A788" s="99"/>
      <c r="B788" s="99"/>
      <c r="C788" s="99"/>
      <c r="D788" s="99"/>
      <c r="E788" s="50"/>
      <c r="F788" s="99"/>
      <c r="G788" s="99"/>
      <c r="H788" s="99"/>
      <c r="I788" s="99"/>
      <c r="J788" s="99"/>
      <c r="K788" s="99"/>
      <c r="L788" s="99"/>
      <c r="M788" s="100"/>
      <c r="N788" s="100"/>
      <c r="O788" s="99"/>
      <c r="P788" s="101"/>
      <c r="Q788" s="99"/>
      <c r="R788" s="100"/>
      <c r="S788" s="99"/>
      <c r="T788" s="99"/>
      <c r="U788" s="99"/>
    </row>
    <row r="789" ht="12.75" customHeight="1">
      <c r="A789" s="99"/>
      <c r="B789" s="99"/>
      <c r="C789" s="99"/>
      <c r="D789" s="99"/>
      <c r="E789" s="50"/>
      <c r="F789" s="99"/>
      <c r="G789" s="99"/>
      <c r="H789" s="99"/>
      <c r="I789" s="99"/>
      <c r="J789" s="99"/>
      <c r="K789" s="99"/>
      <c r="L789" s="99"/>
      <c r="M789" s="100"/>
      <c r="N789" s="100"/>
      <c r="O789" s="99"/>
      <c r="P789" s="101"/>
      <c r="Q789" s="99"/>
      <c r="R789" s="100"/>
      <c r="S789" s="99"/>
      <c r="T789" s="99"/>
      <c r="U789" s="99"/>
    </row>
    <row r="790" ht="12.75" customHeight="1">
      <c r="A790" s="99"/>
      <c r="B790" s="99"/>
      <c r="C790" s="99"/>
      <c r="D790" s="99"/>
      <c r="E790" s="50"/>
      <c r="F790" s="99"/>
      <c r="G790" s="99"/>
      <c r="H790" s="99"/>
      <c r="I790" s="99"/>
      <c r="J790" s="99"/>
      <c r="K790" s="99"/>
      <c r="L790" s="99"/>
      <c r="M790" s="100"/>
      <c r="N790" s="100"/>
      <c r="O790" s="99"/>
      <c r="P790" s="101"/>
      <c r="Q790" s="99"/>
      <c r="R790" s="100"/>
      <c r="S790" s="99"/>
      <c r="T790" s="99"/>
      <c r="U790" s="99"/>
    </row>
    <row r="791" ht="12.75" customHeight="1">
      <c r="A791" s="99"/>
      <c r="B791" s="99"/>
      <c r="C791" s="99"/>
      <c r="D791" s="99"/>
      <c r="E791" s="50"/>
      <c r="F791" s="99"/>
      <c r="G791" s="99"/>
      <c r="H791" s="99"/>
      <c r="I791" s="99"/>
      <c r="J791" s="99"/>
      <c r="K791" s="99"/>
      <c r="L791" s="99"/>
      <c r="M791" s="100"/>
      <c r="N791" s="100"/>
      <c r="O791" s="99"/>
      <c r="P791" s="101"/>
      <c r="Q791" s="99"/>
      <c r="R791" s="100"/>
      <c r="S791" s="99"/>
      <c r="T791" s="99"/>
      <c r="U791" s="99"/>
    </row>
    <row r="792" ht="12.75" customHeight="1">
      <c r="A792" s="99"/>
      <c r="B792" s="99"/>
      <c r="C792" s="99"/>
      <c r="D792" s="99"/>
      <c r="E792" s="50"/>
      <c r="F792" s="99"/>
      <c r="G792" s="99"/>
      <c r="H792" s="99"/>
      <c r="I792" s="99"/>
      <c r="J792" s="99"/>
      <c r="K792" s="99"/>
      <c r="L792" s="99"/>
      <c r="M792" s="100"/>
      <c r="N792" s="100"/>
      <c r="O792" s="99"/>
      <c r="P792" s="101"/>
      <c r="Q792" s="99"/>
      <c r="R792" s="100"/>
      <c r="S792" s="99"/>
      <c r="T792" s="99"/>
      <c r="U792" s="99"/>
    </row>
    <row r="793" ht="12.75" customHeight="1">
      <c r="A793" s="99"/>
      <c r="B793" s="99"/>
      <c r="C793" s="99"/>
      <c r="D793" s="99"/>
      <c r="E793" s="50"/>
      <c r="F793" s="99"/>
      <c r="G793" s="99"/>
      <c r="H793" s="99"/>
      <c r="I793" s="99"/>
      <c r="J793" s="99"/>
      <c r="K793" s="99"/>
      <c r="L793" s="99"/>
      <c r="M793" s="100"/>
      <c r="N793" s="100"/>
      <c r="O793" s="99"/>
      <c r="P793" s="101"/>
      <c r="Q793" s="99"/>
      <c r="R793" s="100"/>
      <c r="S793" s="99"/>
      <c r="T793" s="99"/>
      <c r="U793" s="99"/>
    </row>
    <row r="794" ht="12.75" customHeight="1">
      <c r="A794" s="99"/>
      <c r="B794" s="99"/>
      <c r="C794" s="99"/>
      <c r="D794" s="99"/>
      <c r="E794" s="50"/>
      <c r="F794" s="99"/>
      <c r="G794" s="99"/>
      <c r="H794" s="99"/>
      <c r="I794" s="99"/>
      <c r="J794" s="99"/>
      <c r="K794" s="99"/>
      <c r="L794" s="99"/>
      <c r="M794" s="100"/>
      <c r="N794" s="100"/>
      <c r="O794" s="99"/>
      <c r="P794" s="101"/>
      <c r="Q794" s="99"/>
      <c r="R794" s="100"/>
      <c r="S794" s="99"/>
      <c r="T794" s="99"/>
      <c r="U794" s="99"/>
    </row>
    <row r="795" ht="12.75" customHeight="1">
      <c r="A795" s="99"/>
      <c r="B795" s="99"/>
      <c r="C795" s="99"/>
      <c r="D795" s="99"/>
      <c r="E795" s="50"/>
      <c r="F795" s="99"/>
      <c r="G795" s="99"/>
      <c r="H795" s="99"/>
      <c r="I795" s="99"/>
      <c r="J795" s="99"/>
      <c r="K795" s="99"/>
      <c r="L795" s="99"/>
      <c r="M795" s="100"/>
      <c r="N795" s="100"/>
      <c r="O795" s="99"/>
      <c r="P795" s="101"/>
      <c r="Q795" s="99"/>
      <c r="R795" s="100"/>
      <c r="S795" s="99"/>
      <c r="T795" s="99"/>
      <c r="U795" s="99"/>
    </row>
    <row r="796" ht="12.75" customHeight="1">
      <c r="A796" s="99"/>
      <c r="B796" s="99"/>
      <c r="C796" s="99"/>
      <c r="D796" s="99"/>
      <c r="E796" s="50"/>
      <c r="F796" s="99"/>
      <c r="G796" s="99"/>
      <c r="H796" s="99"/>
      <c r="I796" s="99"/>
      <c r="J796" s="99"/>
      <c r="K796" s="99"/>
      <c r="L796" s="99"/>
      <c r="M796" s="100"/>
      <c r="N796" s="100"/>
      <c r="O796" s="99"/>
      <c r="P796" s="101"/>
      <c r="Q796" s="99"/>
      <c r="R796" s="100"/>
      <c r="S796" s="99"/>
      <c r="T796" s="99"/>
      <c r="U796" s="99"/>
    </row>
    <row r="797" ht="12.75" customHeight="1">
      <c r="A797" s="99"/>
      <c r="B797" s="99"/>
      <c r="C797" s="99"/>
      <c r="D797" s="99"/>
      <c r="E797" s="50"/>
      <c r="F797" s="99"/>
      <c r="G797" s="99"/>
      <c r="H797" s="99"/>
      <c r="I797" s="99"/>
      <c r="J797" s="99"/>
      <c r="K797" s="99"/>
      <c r="L797" s="99"/>
      <c r="M797" s="100"/>
      <c r="N797" s="100"/>
      <c r="O797" s="99"/>
      <c r="P797" s="101"/>
      <c r="Q797" s="99"/>
      <c r="R797" s="100"/>
      <c r="S797" s="99"/>
      <c r="T797" s="99"/>
      <c r="U797" s="99"/>
    </row>
    <row r="798" ht="12.75" customHeight="1">
      <c r="A798" s="99"/>
      <c r="B798" s="99"/>
      <c r="C798" s="99"/>
      <c r="D798" s="99"/>
      <c r="E798" s="50"/>
      <c r="F798" s="99"/>
      <c r="G798" s="99"/>
      <c r="H798" s="99"/>
      <c r="I798" s="99"/>
      <c r="J798" s="99"/>
      <c r="K798" s="99"/>
      <c r="L798" s="99"/>
      <c r="M798" s="100"/>
      <c r="N798" s="100"/>
      <c r="O798" s="99"/>
      <c r="P798" s="101"/>
      <c r="Q798" s="99"/>
      <c r="R798" s="100"/>
      <c r="S798" s="99"/>
      <c r="T798" s="99"/>
      <c r="U798" s="99"/>
    </row>
    <row r="799" ht="12.75" customHeight="1">
      <c r="A799" s="99"/>
      <c r="B799" s="99"/>
      <c r="C799" s="99"/>
      <c r="D799" s="99"/>
      <c r="E799" s="50"/>
      <c r="F799" s="99"/>
      <c r="G799" s="99"/>
      <c r="H799" s="99"/>
      <c r="I799" s="99"/>
      <c r="J799" s="99"/>
      <c r="K799" s="99"/>
      <c r="L799" s="99"/>
      <c r="M799" s="100"/>
      <c r="N799" s="100"/>
      <c r="O799" s="99"/>
      <c r="P799" s="101"/>
      <c r="Q799" s="99"/>
      <c r="R799" s="100"/>
      <c r="S799" s="99"/>
      <c r="T799" s="99"/>
      <c r="U799" s="99"/>
    </row>
    <row r="800" ht="12.75" customHeight="1">
      <c r="A800" s="99"/>
      <c r="B800" s="99"/>
      <c r="C800" s="99"/>
      <c r="D800" s="99"/>
      <c r="E800" s="50"/>
      <c r="F800" s="99"/>
      <c r="G800" s="99"/>
      <c r="H800" s="99"/>
      <c r="I800" s="99"/>
      <c r="J800" s="99"/>
      <c r="K800" s="99"/>
      <c r="L800" s="99"/>
      <c r="M800" s="100"/>
      <c r="N800" s="100"/>
      <c r="O800" s="99"/>
      <c r="P800" s="101"/>
      <c r="Q800" s="99"/>
      <c r="R800" s="100"/>
      <c r="S800" s="99"/>
      <c r="T800" s="99"/>
      <c r="U800" s="99"/>
    </row>
    <row r="801" ht="12.75" customHeight="1">
      <c r="A801" s="99"/>
      <c r="B801" s="99"/>
      <c r="C801" s="99"/>
      <c r="D801" s="99"/>
      <c r="E801" s="50"/>
      <c r="F801" s="99"/>
      <c r="G801" s="99"/>
      <c r="H801" s="99"/>
      <c r="I801" s="99"/>
      <c r="J801" s="99"/>
      <c r="K801" s="99"/>
      <c r="L801" s="99"/>
      <c r="M801" s="100"/>
      <c r="N801" s="100"/>
      <c r="O801" s="99"/>
      <c r="P801" s="101"/>
      <c r="Q801" s="99"/>
      <c r="R801" s="100"/>
      <c r="S801" s="99"/>
      <c r="T801" s="99"/>
      <c r="U801" s="99"/>
    </row>
    <row r="802" ht="12.75" customHeight="1">
      <c r="A802" s="99"/>
      <c r="B802" s="99"/>
      <c r="C802" s="99"/>
      <c r="D802" s="99"/>
      <c r="E802" s="50"/>
      <c r="F802" s="99"/>
      <c r="G802" s="99"/>
      <c r="H802" s="99"/>
      <c r="I802" s="99"/>
      <c r="J802" s="99"/>
      <c r="K802" s="99"/>
      <c r="L802" s="99"/>
      <c r="M802" s="100"/>
      <c r="N802" s="100"/>
      <c r="O802" s="99"/>
      <c r="P802" s="101"/>
      <c r="Q802" s="99"/>
      <c r="R802" s="100"/>
      <c r="S802" s="99"/>
      <c r="T802" s="99"/>
      <c r="U802" s="99"/>
    </row>
    <row r="803" ht="12.75" customHeight="1">
      <c r="A803" s="99"/>
      <c r="B803" s="99"/>
      <c r="C803" s="99"/>
      <c r="D803" s="99"/>
      <c r="E803" s="50"/>
      <c r="F803" s="99"/>
      <c r="G803" s="99"/>
      <c r="H803" s="99"/>
      <c r="I803" s="99"/>
      <c r="J803" s="99"/>
      <c r="K803" s="99"/>
      <c r="L803" s="99"/>
      <c r="M803" s="100"/>
      <c r="N803" s="100"/>
      <c r="O803" s="99"/>
      <c r="P803" s="101"/>
      <c r="Q803" s="99"/>
      <c r="R803" s="100"/>
      <c r="S803" s="99"/>
      <c r="T803" s="99"/>
      <c r="U803" s="99"/>
    </row>
    <row r="804" ht="12.75" customHeight="1">
      <c r="A804" s="99"/>
      <c r="B804" s="99"/>
      <c r="C804" s="99"/>
      <c r="D804" s="99"/>
      <c r="E804" s="50"/>
      <c r="F804" s="99"/>
      <c r="G804" s="99"/>
      <c r="H804" s="99"/>
      <c r="I804" s="99"/>
      <c r="J804" s="99"/>
      <c r="K804" s="99"/>
      <c r="L804" s="99"/>
      <c r="M804" s="100"/>
      <c r="N804" s="100"/>
      <c r="O804" s="99"/>
      <c r="P804" s="101"/>
      <c r="Q804" s="99"/>
      <c r="R804" s="100"/>
      <c r="S804" s="99"/>
      <c r="T804" s="99"/>
      <c r="U804" s="99"/>
    </row>
    <row r="805" ht="12.75" customHeight="1">
      <c r="A805" s="99"/>
      <c r="B805" s="99"/>
      <c r="C805" s="99"/>
      <c r="D805" s="99"/>
      <c r="E805" s="50"/>
      <c r="F805" s="99"/>
      <c r="G805" s="99"/>
      <c r="H805" s="99"/>
      <c r="I805" s="99"/>
      <c r="J805" s="99"/>
      <c r="K805" s="99"/>
      <c r="L805" s="99"/>
      <c r="M805" s="100"/>
      <c r="N805" s="100"/>
      <c r="O805" s="99"/>
      <c r="P805" s="101"/>
      <c r="Q805" s="99"/>
      <c r="R805" s="100"/>
      <c r="S805" s="99"/>
      <c r="T805" s="99"/>
      <c r="U805" s="99"/>
    </row>
    <row r="806" ht="12.75" customHeight="1">
      <c r="A806" s="99"/>
      <c r="B806" s="99"/>
      <c r="C806" s="99"/>
      <c r="D806" s="99"/>
      <c r="E806" s="50"/>
      <c r="F806" s="99"/>
      <c r="G806" s="99"/>
      <c r="H806" s="99"/>
      <c r="I806" s="99"/>
      <c r="J806" s="99"/>
      <c r="K806" s="99"/>
      <c r="L806" s="99"/>
      <c r="M806" s="100"/>
      <c r="N806" s="100"/>
      <c r="O806" s="99"/>
      <c r="P806" s="101"/>
      <c r="Q806" s="99"/>
      <c r="R806" s="100"/>
      <c r="S806" s="99"/>
      <c r="T806" s="99"/>
      <c r="U806" s="99"/>
    </row>
    <row r="807" ht="12.75" customHeight="1">
      <c r="A807" s="99"/>
      <c r="B807" s="99"/>
      <c r="C807" s="99"/>
      <c r="D807" s="99"/>
      <c r="E807" s="50"/>
      <c r="F807" s="99"/>
      <c r="G807" s="99"/>
      <c r="H807" s="99"/>
      <c r="I807" s="99"/>
      <c r="J807" s="99"/>
      <c r="K807" s="99"/>
      <c r="L807" s="99"/>
      <c r="M807" s="100"/>
      <c r="N807" s="100"/>
      <c r="O807" s="99"/>
      <c r="P807" s="101"/>
      <c r="Q807" s="99"/>
      <c r="R807" s="100"/>
      <c r="S807" s="99"/>
      <c r="T807" s="99"/>
      <c r="U807" s="99"/>
    </row>
    <row r="808" ht="12.75" customHeight="1">
      <c r="A808" s="99"/>
      <c r="B808" s="99"/>
      <c r="C808" s="99"/>
      <c r="D808" s="99"/>
      <c r="E808" s="50"/>
      <c r="F808" s="99"/>
      <c r="G808" s="99"/>
      <c r="H808" s="99"/>
      <c r="I808" s="99"/>
      <c r="J808" s="99"/>
      <c r="K808" s="99"/>
      <c r="L808" s="99"/>
      <c r="M808" s="100"/>
      <c r="N808" s="100"/>
      <c r="O808" s="99"/>
      <c r="P808" s="101"/>
      <c r="Q808" s="99"/>
      <c r="R808" s="100"/>
      <c r="S808" s="99"/>
      <c r="T808" s="99"/>
      <c r="U808" s="99"/>
    </row>
    <row r="809" ht="12.75" customHeight="1">
      <c r="A809" s="99"/>
      <c r="B809" s="99"/>
      <c r="C809" s="99"/>
      <c r="D809" s="99"/>
      <c r="E809" s="50"/>
      <c r="F809" s="99"/>
      <c r="G809" s="99"/>
      <c r="H809" s="99"/>
      <c r="I809" s="99"/>
      <c r="J809" s="99"/>
      <c r="K809" s="99"/>
      <c r="L809" s="99"/>
      <c r="M809" s="100"/>
      <c r="N809" s="100"/>
      <c r="O809" s="99"/>
      <c r="P809" s="101"/>
      <c r="Q809" s="99"/>
      <c r="R809" s="100"/>
      <c r="S809" s="99"/>
      <c r="T809" s="99"/>
      <c r="U809" s="99"/>
    </row>
    <row r="810" ht="12.75" customHeight="1">
      <c r="A810" s="99"/>
      <c r="B810" s="99"/>
      <c r="C810" s="99"/>
      <c r="D810" s="99"/>
      <c r="E810" s="50"/>
      <c r="F810" s="99"/>
      <c r="G810" s="99"/>
      <c r="H810" s="99"/>
      <c r="I810" s="99"/>
      <c r="J810" s="99"/>
      <c r="K810" s="99"/>
      <c r="L810" s="99"/>
      <c r="M810" s="100"/>
      <c r="N810" s="100"/>
      <c r="O810" s="99"/>
      <c r="P810" s="101"/>
      <c r="Q810" s="99"/>
      <c r="R810" s="100"/>
      <c r="S810" s="99"/>
      <c r="T810" s="99"/>
      <c r="U810" s="99"/>
    </row>
    <row r="811" ht="12.75" customHeight="1">
      <c r="A811" s="99"/>
      <c r="B811" s="99"/>
      <c r="C811" s="99"/>
      <c r="D811" s="99"/>
      <c r="E811" s="50"/>
      <c r="F811" s="99"/>
      <c r="G811" s="99"/>
      <c r="H811" s="99"/>
      <c r="I811" s="99"/>
      <c r="J811" s="99"/>
      <c r="K811" s="99"/>
      <c r="L811" s="99"/>
      <c r="M811" s="100"/>
      <c r="N811" s="100"/>
      <c r="O811" s="99"/>
      <c r="P811" s="101"/>
      <c r="Q811" s="99"/>
      <c r="R811" s="100"/>
      <c r="S811" s="99"/>
      <c r="T811" s="99"/>
      <c r="U811" s="99"/>
    </row>
    <row r="812" ht="12.75" customHeight="1">
      <c r="A812" s="99"/>
      <c r="B812" s="99"/>
      <c r="C812" s="99"/>
      <c r="D812" s="99"/>
      <c r="E812" s="50"/>
      <c r="F812" s="99"/>
      <c r="G812" s="99"/>
      <c r="H812" s="99"/>
      <c r="I812" s="99"/>
      <c r="J812" s="99"/>
      <c r="K812" s="99"/>
      <c r="L812" s="99"/>
      <c r="M812" s="100"/>
      <c r="N812" s="100"/>
      <c r="O812" s="99"/>
      <c r="P812" s="101"/>
      <c r="Q812" s="99"/>
      <c r="R812" s="100"/>
      <c r="S812" s="99"/>
      <c r="T812" s="99"/>
      <c r="U812" s="99"/>
    </row>
    <row r="813" ht="12.75" customHeight="1">
      <c r="A813" s="99"/>
      <c r="B813" s="99"/>
      <c r="C813" s="99"/>
      <c r="D813" s="99"/>
      <c r="E813" s="50"/>
      <c r="F813" s="99"/>
      <c r="G813" s="99"/>
      <c r="H813" s="99"/>
      <c r="I813" s="99"/>
      <c r="J813" s="99"/>
      <c r="K813" s="99"/>
      <c r="L813" s="99"/>
      <c r="M813" s="100"/>
      <c r="N813" s="100"/>
      <c r="O813" s="99"/>
      <c r="P813" s="101"/>
      <c r="Q813" s="99"/>
      <c r="R813" s="100"/>
      <c r="S813" s="99"/>
      <c r="T813" s="99"/>
      <c r="U813" s="99"/>
    </row>
    <row r="814" ht="12.75" customHeight="1">
      <c r="A814" s="99"/>
      <c r="B814" s="99"/>
      <c r="C814" s="99"/>
      <c r="D814" s="99"/>
      <c r="E814" s="50"/>
      <c r="F814" s="99"/>
      <c r="G814" s="99"/>
      <c r="H814" s="99"/>
      <c r="I814" s="99"/>
      <c r="J814" s="99"/>
      <c r="K814" s="99"/>
      <c r="L814" s="99"/>
      <c r="M814" s="100"/>
      <c r="N814" s="100"/>
      <c r="O814" s="99"/>
      <c r="P814" s="101"/>
      <c r="Q814" s="99"/>
      <c r="R814" s="100"/>
      <c r="S814" s="99"/>
      <c r="T814" s="99"/>
      <c r="U814" s="99"/>
    </row>
    <row r="815" ht="12.75" customHeight="1">
      <c r="A815" s="99"/>
      <c r="B815" s="99"/>
      <c r="C815" s="99"/>
      <c r="D815" s="99"/>
      <c r="E815" s="50"/>
      <c r="F815" s="99"/>
      <c r="G815" s="99"/>
      <c r="H815" s="99"/>
      <c r="I815" s="99"/>
      <c r="J815" s="99"/>
      <c r="K815" s="99"/>
      <c r="L815" s="99"/>
      <c r="M815" s="100"/>
      <c r="N815" s="100"/>
      <c r="O815" s="99"/>
      <c r="P815" s="101"/>
      <c r="Q815" s="99"/>
      <c r="R815" s="100"/>
      <c r="S815" s="99"/>
      <c r="T815" s="99"/>
      <c r="U815" s="99"/>
    </row>
    <row r="816" ht="12.75" customHeight="1">
      <c r="A816" s="99"/>
      <c r="B816" s="99"/>
      <c r="C816" s="99"/>
      <c r="D816" s="99"/>
      <c r="E816" s="50"/>
      <c r="F816" s="99"/>
      <c r="G816" s="99"/>
      <c r="H816" s="99"/>
      <c r="I816" s="99"/>
      <c r="J816" s="99"/>
      <c r="K816" s="99"/>
      <c r="L816" s="99"/>
      <c r="M816" s="100"/>
      <c r="N816" s="100"/>
      <c r="O816" s="99"/>
      <c r="P816" s="101"/>
      <c r="Q816" s="99"/>
      <c r="R816" s="100"/>
      <c r="S816" s="99"/>
      <c r="T816" s="99"/>
      <c r="U816" s="99"/>
    </row>
    <row r="817" ht="12.75" customHeight="1">
      <c r="A817" s="99"/>
      <c r="B817" s="99"/>
      <c r="C817" s="99"/>
      <c r="D817" s="99"/>
      <c r="E817" s="50"/>
      <c r="F817" s="99"/>
      <c r="G817" s="99"/>
      <c r="H817" s="99"/>
      <c r="I817" s="99"/>
      <c r="J817" s="99"/>
      <c r="K817" s="99"/>
      <c r="L817" s="99"/>
      <c r="M817" s="100"/>
      <c r="N817" s="100"/>
      <c r="O817" s="99"/>
      <c r="P817" s="101"/>
      <c r="Q817" s="99"/>
      <c r="R817" s="100"/>
      <c r="S817" s="99"/>
      <c r="T817" s="99"/>
      <c r="U817" s="99"/>
    </row>
    <row r="818" ht="12.75" customHeight="1">
      <c r="A818" s="99"/>
      <c r="B818" s="99"/>
      <c r="C818" s="99"/>
      <c r="D818" s="99"/>
      <c r="E818" s="50"/>
      <c r="F818" s="99"/>
      <c r="G818" s="99"/>
      <c r="H818" s="99"/>
      <c r="I818" s="99"/>
      <c r="J818" s="99"/>
      <c r="K818" s="99"/>
      <c r="L818" s="99"/>
      <c r="M818" s="100"/>
      <c r="N818" s="100"/>
      <c r="O818" s="99"/>
      <c r="P818" s="101"/>
      <c r="Q818" s="99"/>
      <c r="R818" s="100"/>
      <c r="S818" s="99"/>
      <c r="T818" s="99"/>
      <c r="U818" s="99"/>
    </row>
    <row r="819" ht="12.75" customHeight="1">
      <c r="A819" s="99"/>
      <c r="B819" s="99"/>
      <c r="C819" s="99"/>
      <c r="D819" s="99"/>
      <c r="E819" s="50"/>
      <c r="F819" s="99"/>
      <c r="G819" s="99"/>
      <c r="H819" s="99"/>
      <c r="I819" s="99"/>
      <c r="J819" s="99"/>
      <c r="K819" s="99"/>
      <c r="L819" s="99"/>
      <c r="M819" s="100"/>
      <c r="N819" s="100"/>
      <c r="O819" s="99"/>
      <c r="P819" s="101"/>
      <c r="Q819" s="99"/>
      <c r="R819" s="100"/>
      <c r="S819" s="99"/>
      <c r="T819" s="99"/>
      <c r="U819" s="99"/>
    </row>
    <row r="820" ht="12.75" customHeight="1">
      <c r="A820" s="99"/>
      <c r="B820" s="99"/>
      <c r="C820" s="99"/>
      <c r="D820" s="99"/>
      <c r="E820" s="50"/>
      <c r="F820" s="99"/>
      <c r="G820" s="99"/>
      <c r="H820" s="99"/>
      <c r="I820" s="99"/>
      <c r="J820" s="99"/>
      <c r="K820" s="99"/>
      <c r="L820" s="99"/>
      <c r="M820" s="100"/>
      <c r="N820" s="100"/>
      <c r="O820" s="99"/>
      <c r="P820" s="101"/>
      <c r="Q820" s="99"/>
      <c r="R820" s="100"/>
      <c r="S820" s="99"/>
      <c r="T820" s="99"/>
      <c r="U820" s="99"/>
    </row>
    <row r="821" ht="12.75" customHeight="1">
      <c r="A821" s="99"/>
      <c r="B821" s="99"/>
      <c r="C821" s="99"/>
      <c r="D821" s="99"/>
      <c r="E821" s="50"/>
      <c r="F821" s="99"/>
      <c r="G821" s="99"/>
      <c r="H821" s="99"/>
      <c r="I821" s="99"/>
      <c r="J821" s="99"/>
      <c r="K821" s="99"/>
      <c r="L821" s="99"/>
      <c r="M821" s="100"/>
      <c r="N821" s="100"/>
      <c r="O821" s="99"/>
      <c r="P821" s="101"/>
      <c r="Q821" s="99"/>
      <c r="R821" s="100"/>
      <c r="S821" s="99"/>
      <c r="T821" s="99"/>
      <c r="U821" s="99"/>
    </row>
    <row r="822" ht="12.75" customHeight="1">
      <c r="A822" s="99"/>
      <c r="B822" s="99"/>
      <c r="C822" s="99"/>
      <c r="D822" s="99"/>
      <c r="E822" s="50"/>
      <c r="F822" s="99"/>
      <c r="G822" s="99"/>
      <c r="H822" s="99"/>
      <c r="I822" s="99"/>
      <c r="J822" s="99"/>
      <c r="K822" s="99"/>
      <c r="L822" s="99"/>
      <c r="M822" s="100"/>
      <c r="N822" s="100"/>
      <c r="O822" s="99"/>
      <c r="P822" s="101"/>
      <c r="Q822" s="99"/>
      <c r="R822" s="100"/>
      <c r="S822" s="99"/>
      <c r="T822" s="99"/>
      <c r="U822" s="99"/>
    </row>
    <row r="823" ht="12.75" customHeight="1">
      <c r="A823" s="99"/>
      <c r="B823" s="99"/>
      <c r="C823" s="99"/>
      <c r="D823" s="99"/>
      <c r="E823" s="50"/>
      <c r="F823" s="99"/>
      <c r="G823" s="99"/>
      <c r="H823" s="99"/>
      <c r="I823" s="99"/>
      <c r="J823" s="99"/>
      <c r="K823" s="99"/>
      <c r="L823" s="99"/>
      <c r="M823" s="100"/>
      <c r="N823" s="100"/>
      <c r="O823" s="99"/>
      <c r="P823" s="101"/>
      <c r="Q823" s="99"/>
      <c r="R823" s="100"/>
      <c r="S823" s="99"/>
      <c r="T823" s="99"/>
      <c r="U823" s="99"/>
    </row>
    <row r="824" ht="12.75" customHeight="1">
      <c r="A824" s="99"/>
      <c r="B824" s="99"/>
      <c r="C824" s="99"/>
      <c r="D824" s="99"/>
      <c r="E824" s="50"/>
      <c r="F824" s="99"/>
      <c r="G824" s="99"/>
      <c r="H824" s="99"/>
      <c r="I824" s="99"/>
      <c r="J824" s="99"/>
      <c r="K824" s="99"/>
      <c r="L824" s="99"/>
      <c r="M824" s="100"/>
      <c r="N824" s="100"/>
      <c r="O824" s="99"/>
      <c r="P824" s="101"/>
      <c r="Q824" s="99"/>
      <c r="R824" s="100"/>
      <c r="S824" s="99"/>
      <c r="T824" s="99"/>
      <c r="U824" s="99"/>
    </row>
    <row r="825" ht="12.75" customHeight="1">
      <c r="A825" s="99"/>
      <c r="B825" s="99"/>
      <c r="C825" s="99"/>
      <c r="D825" s="99"/>
      <c r="E825" s="50"/>
      <c r="F825" s="99"/>
      <c r="G825" s="99"/>
      <c r="H825" s="99"/>
      <c r="I825" s="99"/>
      <c r="J825" s="99"/>
      <c r="K825" s="99"/>
      <c r="L825" s="99"/>
      <c r="M825" s="100"/>
      <c r="N825" s="100"/>
      <c r="O825" s="99"/>
      <c r="P825" s="101"/>
      <c r="Q825" s="99"/>
      <c r="R825" s="100"/>
      <c r="S825" s="99"/>
      <c r="T825" s="99"/>
      <c r="U825" s="99"/>
    </row>
    <row r="826" ht="12.75" customHeight="1">
      <c r="A826" s="99"/>
      <c r="B826" s="99"/>
      <c r="C826" s="99"/>
      <c r="D826" s="99"/>
      <c r="E826" s="50"/>
      <c r="F826" s="99"/>
      <c r="G826" s="99"/>
      <c r="H826" s="99"/>
      <c r="I826" s="99"/>
      <c r="J826" s="99"/>
      <c r="K826" s="99"/>
      <c r="L826" s="99"/>
      <c r="M826" s="100"/>
      <c r="N826" s="100"/>
      <c r="O826" s="99"/>
      <c r="P826" s="101"/>
      <c r="Q826" s="99"/>
      <c r="R826" s="100"/>
      <c r="S826" s="99"/>
      <c r="T826" s="99"/>
      <c r="U826" s="99"/>
    </row>
    <row r="827" ht="12.75" customHeight="1">
      <c r="A827" s="99"/>
      <c r="B827" s="99"/>
      <c r="C827" s="99"/>
      <c r="D827" s="99"/>
      <c r="E827" s="50"/>
      <c r="F827" s="99"/>
      <c r="G827" s="99"/>
      <c r="H827" s="99"/>
      <c r="I827" s="99"/>
      <c r="J827" s="99"/>
      <c r="K827" s="99"/>
      <c r="L827" s="99"/>
      <c r="M827" s="100"/>
      <c r="N827" s="100"/>
      <c r="O827" s="99"/>
      <c r="P827" s="101"/>
      <c r="Q827" s="99"/>
      <c r="R827" s="100"/>
      <c r="S827" s="99"/>
      <c r="T827" s="99"/>
      <c r="U827" s="99"/>
    </row>
    <row r="828" ht="12.75" customHeight="1">
      <c r="A828" s="99"/>
      <c r="B828" s="99"/>
      <c r="C828" s="99"/>
      <c r="D828" s="99"/>
      <c r="E828" s="50"/>
      <c r="F828" s="99"/>
      <c r="G828" s="99"/>
      <c r="H828" s="99"/>
      <c r="I828" s="99"/>
      <c r="J828" s="99"/>
      <c r="K828" s="99"/>
      <c r="L828" s="99"/>
      <c r="M828" s="100"/>
      <c r="N828" s="100"/>
      <c r="O828" s="99"/>
      <c r="P828" s="101"/>
      <c r="Q828" s="99"/>
      <c r="R828" s="100"/>
      <c r="S828" s="99"/>
      <c r="T828" s="99"/>
      <c r="U828" s="99"/>
    </row>
    <row r="829" ht="12.75" customHeight="1">
      <c r="A829" s="99"/>
      <c r="B829" s="99"/>
      <c r="C829" s="99"/>
      <c r="D829" s="99"/>
      <c r="E829" s="50"/>
      <c r="F829" s="99"/>
      <c r="G829" s="99"/>
      <c r="H829" s="99"/>
      <c r="I829" s="99"/>
      <c r="J829" s="99"/>
      <c r="K829" s="99"/>
      <c r="L829" s="99"/>
      <c r="M829" s="100"/>
      <c r="N829" s="100"/>
      <c r="O829" s="99"/>
      <c r="P829" s="101"/>
      <c r="Q829" s="99"/>
      <c r="R829" s="100"/>
      <c r="S829" s="99"/>
      <c r="T829" s="99"/>
      <c r="U829" s="99"/>
    </row>
    <row r="830" ht="12.75" customHeight="1">
      <c r="A830" s="99"/>
      <c r="B830" s="99"/>
      <c r="C830" s="99"/>
      <c r="D830" s="99"/>
      <c r="E830" s="50"/>
      <c r="F830" s="99"/>
      <c r="G830" s="99"/>
      <c r="H830" s="99"/>
      <c r="I830" s="99"/>
      <c r="J830" s="99"/>
      <c r="K830" s="99"/>
      <c r="L830" s="99"/>
      <c r="M830" s="100"/>
      <c r="N830" s="100"/>
      <c r="O830" s="99"/>
      <c r="P830" s="101"/>
      <c r="Q830" s="99"/>
      <c r="R830" s="100"/>
      <c r="S830" s="99"/>
      <c r="T830" s="99"/>
      <c r="U830" s="99"/>
    </row>
    <row r="831" ht="12.75" customHeight="1">
      <c r="A831" s="99"/>
      <c r="B831" s="99"/>
      <c r="C831" s="99"/>
      <c r="D831" s="99"/>
      <c r="E831" s="50"/>
      <c r="F831" s="99"/>
      <c r="G831" s="99"/>
      <c r="H831" s="99"/>
      <c r="I831" s="99"/>
      <c r="J831" s="99"/>
      <c r="K831" s="99"/>
      <c r="L831" s="99"/>
      <c r="M831" s="100"/>
      <c r="N831" s="100"/>
      <c r="O831" s="99"/>
      <c r="P831" s="101"/>
      <c r="Q831" s="99"/>
      <c r="R831" s="100"/>
      <c r="S831" s="99"/>
      <c r="T831" s="99"/>
      <c r="U831" s="99"/>
    </row>
    <row r="832" ht="12.75" customHeight="1">
      <c r="A832" s="99"/>
      <c r="B832" s="99"/>
      <c r="C832" s="99"/>
      <c r="D832" s="99"/>
      <c r="E832" s="50"/>
      <c r="F832" s="99"/>
      <c r="G832" s="99"/>
      <c r="H832" s="99"/>
      <c r="I832" s="99"/>
      <c r="J832" s="99"/>
      <c r="K832" s="99"/>
      <c r="L832" s="99"/>
      <c r="M832" s="100"/>
      <c r="N832" s="100"/>
      <c r="O832" s="99"/>
      <c r="P832" s="101"/>
      <c r="Q832" s="99"/>
      <c r="R832" s="100"/>
      <c r="S832" s="99"/>
      <c r="T832" s="99"/>
      <c r="U832" s="99"/>
    </row>
    <row r="833" ht="12.75" customHeight="1">
      <c r="A833" s="99"/>
      <c r="B833" s="99"/>
      <c r="C833" s="99"/>
      <c r="D833" s="99"/>
      <c r="E833" s="50"/>
      <c r="F833" s="99"/>
      <c r="G833" s="99"/>
      <c r="H833" s="99"/>
      <c r="I833" s="99"/>
      <c r="J833" s="99"/>
      <c r="K833" s="99"/>
      <c r="L833" s="99"/>
      <c r="M833" s="100"/>
      <c r="N833" s="100"/>
      <c r="O833" s="99"/>
      <c r="P833" s="101"/>
      <c r="Q833" s="99"/>
      <c r="R833" s="100"/>
      <c r="S833" s="99"/>
      <c r="T833" s="99"/>
      <c r="U833" s="99"/>
    </row>
    <row r="834" ht="12.75" customHeight="1">
      <c r="A834" s="99"/>
      <c r="B834" s="99"/>
      <c r="C834" s="99"/>
      <c r="D834" s="99"/>
      <c r="E834" s="50"/>
      <c r="F834" s="99"/>
      <c r="G834" s="99"/>
      <c r="H834" s="99"/>
      <c r="I834" s="99"/>
      <c r="J834" s="99"/>
      <c r="K834" s="99"/>
      <c r="L834" s="99"/>
      <c r="M834" s="100"/>
      <c r="N834" s="100"/>
      <c r="O834" s="99"/>
      <c r="P834" s="101"/>
      <c r="Q834" s="99"/>
      <c r="R834" s="100"/>
      <c r="S834" s="99"/>
      <c r="T834" s="99"/>
      <c r="U834" s="99"/>
    </row>
    <row r="835" ht="12.75" customHeight="1">
      <c r="A835" s="99"/>
      <c r="B835" s="99"/>
      <c r="C835" s="99"/>
      <c r="D835" s="99"/>
      <c r="E835" s="50"/>
      <c r="F835" s="99"/>
      <c r="G835" s="99"/>
      <c r="H835" s="99"/>
      <c r="I835" s="99"/>
      <c r="J835" s="99"/>
      <c r="K835" s="99"/>
      <c r="L835" s="99"/>
      <c r="M835" s="100"/>
      <c r="N835" s="100"/>
      <c r="O835" s="99"/>
      <c r="P835" s="101"/>
      <c r="Q835" s="99"/>
      <c r="R835" s="100"/>
      <c r="S835" s="99"/>
      <c r="T835" s="99"/>
      <c r="U835" s="99"/>
    </row>
    <row r="836" ht="12.75" customHeight="1">
      <c r="A836" s="99"/>
      <c r="B836" s="99"/>
      <c r="C836" s="99"/>
      <c r="D836" s="99"/>
      <c r="E836" s="50"/>
      <c r="F836" s="99"/>
      <c r="G836" s="99"/>
      <c r="H836" s="99"/>
      <c r="I836" s="99"/>
      <c r="J836" s="99"/>
      <c r="K836" s="99"/>
      <c r="L836" s="99"/>
      <c r="M836" s="100"/>
      <c r="N836" s="100"/>
      <c r="O836" s="99"/>
      <c r="P836" s="101"/>
      <c r="Q836" s="99"/>
      <c r="R836" s="100"/>
      <c r="S836" s="99"/>
      <c r="T836" s="99"/>
      <c r="U836" s="99"/>
    </row>
    <row r="837" ht="12.75" customHeight="1">
      <c r="A837" s="99"/>
      <c r="B837" s="99"/>
      <c r="C837" s="99"/>
      <c r="D837" s="99"/>
      <c r="E837" s="50"/>
      <c r="F837" s="99"/>
      <c r="G837" s="99"/>
      <c r="H837" s="99"/>
      <c r="I837" s="99"/>
      <c r="J837" s="99"/>
      <c r="K837" s="99"/>
      <c r="L837" s="99"/>
      <c r="M837" s="100"/>
      <c r="N837" s="100"/>
      <c r="O837" s="99"/>
      <c r="P837" s="101"/>
      <c r="Q837" s="99"/>
      <c r="R837" s="100"/>
      <c r="S837" s="99"/>
      <c r="T837" s="99"/>
      <c r="U837" s="99"/>
    </row>
    <row r="838" ht="12.75" customHeight="1">
      <c r="A838" s="99"/>
      <c r="B838" s="99"/>
      <c r="C838" s="99"/>
      <c r="D838" s="99"/>
      <c r="E838" s="50"/>
      <c r="F838" s="99"/>
      <c r="G838" s="99"/>
      <c r="H838" s="99"/>
      <c r="I838" s="99"/>
      <c r="J838" s="99"/>
      <c r="K838" s="99"/>
      <c r="L838" s="99"/>
      <c r="M838" s="100"/>
      <c r="N838" s="100"/>
      <c r="O838" s="99"/>
      <c r="P838" s="101"/>
      <c r="Q838" s="99"/>
      <c r="R838" s="100"/>
      <c r="S838" s="99"/>
      <c r="T838" s="99"/>
      <c r="U838" s="99"/>
    </row>
    <row r="839" ht="12.75" customHeight="1">
      <c r="A839" s="99"/>
      <c r="B839" s="99"/>
      <c r="C839" s="99"/>
      <c r="D839" s="99"/>
      <c r="E839" s="50"/>
      <c r="F839" s="99"/>
      <c r="G839" s="99"/>
      <c r="H839" s="99"/>
      <c r="I839" s="99"/>
      <c r="J839" s="99"/>
      <c r="K839" s="99"/>
      <c r="L839" s="99"/>
      <c r="M839" s="100"/>
      <c r="N839" s="100"/>
      <c r="O839" s="99"/>
      <c r="P839" s="101"/>
      <c r="Q839" s="99"/>
      <c r="R839" s="100"/>
      <c r="S839" s="99"/>
      <c r="T839" s="99"/>
      <c r="U839" s="99"/>
    </row>
    <row r="840" ht="12.75" customHeight="1">
      <c r="A840" s="99"/>
      <c r="B840" s="99"/>
      <c r="C840" s="99"/>
      <c r="D840" s="99"/>
      <c r="E840" s="50"/>
      <c r="F840" s="99"/>
      <c r="G840" s="99"/>
      <c r="H840" s="99"/>
      <c r="I840" s="99"/>
      <c r="J840" s="99"/>
      <c r="K840" s="99"/>
      <c r="L840" s="99"/>
      <c r="M840" s="100"/>
      <c r="N840" s="100"/>
      <c r="O840" s="99"/>
      <c r="P840" s="101"/>
      <c r="Q840" s="99"/>
      <c r="R840" s="100"/>
      <c r="S840" s="99"/>
      <c r="T840" s="99"/>
      <c r="U840" s="99"/>
    </row>
    <row r="841" ht="12.75" customHeight="1">
      <c r="A841" s="99"/>
      <c r="B841" s="99"/>
      <c r="C841" s="99"/>
      <c r="D841" s="99"/>
      <c r="E841" s="50"/>
      <c r="F841" s="99"/>
      <c r="G841" s="99"/>
      <c r="H841" s="99"/>
      <c r="I841" s="99"/>
      <c r="J841" s="99"/>
      <c r="K841" s="99"/>
      <c r="L841" s="99"/>
      <c r="M841" s="100"/>
      <c r="N841" s="100"/>
      <c r="O841" s="99"/>
      <c r="P841" s="101"/>
      <c r="Q841" s="99"/>
      <c r="R841" s="100"/>
      <c r="S841" s="99"/>
      <c r="T841" s="99"/>
      <c r="U841" s="99"/>
    </row>
    <row r="842" ht="12.75" customHeight="1">
      <c r="A842" s="99"/>
      <c r="B842" s="99"/>
      <c r="C842" s="99"/>
      <c r="D842" s="99"/>
      <c r="E842" s="50"/>
      <c r="F842" s="99"/>
      <c r="G842" s="99"/>
      <c r="H842" s="99"/>
      <c r="I842" s="99"/>
      <c r="J842" s="99"/>
      <c r="K842" s="99"/>
      <c r="L842" s="99"/>
      <c r="M842" s="100"/>
      <c r="N842" s="100"/>
      <c r="O842" s="99"/>
      <c r="P842" s="101"/>
      <c r="Q842" s="99"/>
      <c r="R842" s="100"/>
      <c r="S842" s="99"/>
      <c r="T842" s="99"/>
      <c r="U842" s="99"/>
    </row>
    <row r="843" ht="12.75" customHeight="1">
      <c r="A843" s="99"/>
      <c r="B843" s="99"/>
      <c r="C843" s="99"/>
      <c r="D843" s="99"/>
      <c r="E843" s="50"/>
      <c r="F843" s="99"/>
      <c r="G843" s="99"/>
      <c r="H843" s="99"/>
      <c r="I843" s="99"/>
      <c r="J843" s="99"/>
      <c r="K843" s="99"/>
      <c r="L843" s="99"/>
      <c r="M843" s="100"/>
      <c r="N843" s="100"/>
      <c r="O843" s="99"/>
      <c r="P843" s="101"/>
      <c r="Q843" s="99"/>
      <c r="R843" s="100"/>
      <c r="S843" s="99"/>
      <c r="T843" s="99"/>
      <c r="U843" s="99"/>
    </row>
    <row r="844" ht="12.75" customHeight="1">
      <c r="A844" s="99"/>
      <c r="B844" s="99"/>
      <c r="C844" s="99"/>
      <c r="D844" s="99"/>
      <c r="E844" s="50"/>
      <c r="F844" s="99"/>
      <c r="G844" s="99"/>
      <c r="H844" s="99"/>
      <c r="I844" s="99"/>
      <c r="J844" s="99"/>
      <c r="K844" s="99"/>
      <c r="L844" s="99"/>
      <c r="M844" s="100"/>
      <c r="N844" s="100"/>
      <c r="O844" s="99"/>
      <c r="P844" s="101"/>
      <c r="Q844" s="99"/>
      <c r="R844" s="100"/>
      <c r="S844" s="99"/>
      <c r="T844" s="99"/>
      <c r="U844" s="99"/>
    </row>
    <row r="845" ht="12.75" customHeight="1">
      <c r="A845" s="99"/>
      <c r="B845" s="99"/>
      <c r="C845" s="99"/>
      <c r="D845" s="99"/>
      <c r="E845" s="50"/>
      <c r="F845" s="99"/>
      <c r="G845" s="99"/>
      <c r="H845" s="99"/>
      <c r="I845" s="99"/>
      <c r="J845" s="99"/>
      <c r="K845" s="99"/>
      <c r="L845" s="99"/>
      <c r="M845" s="100"/>
      <c r="N845" s="100"/>
      <c r="O845" s="99"/>
      <c r="P845" s="101"/>
      <c r="Q845" s="99"/>
      <c r="R845" s="100"/>
      <c r="S845" s="99"/>
      <c r="T845" s="99"/>
      <c r="U845" s="99"/>
    </row>
    <row r="846" ht="12.75" customHeight="1">
      <c r="A846" s="99"/>
      <c r="B846" s="99"/>
      <c r="C846" s="99"/>
      <c r="D846" s="99"/>
      <c r="E846" s="50"/>
      <c r="F846" s="99"/>
      <c r="G846" s="99"/>
      <c r="H846" s="99"/>
      <c r="I846" s="99"/>
      <c r="J846" s="99"/>
      <c r="K846" s="99"/>
      <c r="L846" s="99"/>
      <c r="M846" s="100"/>
      <c r="N846" s="100"/>
      <c r="O846" s="99"/>
      <c r="P846" s="101"/>
      <c r="Q846" s="99"/>
      <c r="R846" s="100"/>
      <c r="S846" s="99"/>
      <c r="T846" s="99"/>
      <c r="U846" s="99"/>
    </row>
    <row r="847" ht="12.75" customHeight="1">
      <c r="A847" s="99"/>
      <c r="B847" s="99"/>
      <c r="C847" s="99"/>
      <c r="D847" s="99"/>
      <c r="E847" s="50"/>
      <c r="F847" s="99"/>
      <c r="G847" s="99"/>
      <c r="H847" s="99"/>
      <c r="I847" s="99"/>
      <c r="J847" s="99"/>
      <c r="K847" s="99"/>
      <c r="L847" s="99"/>
      <c r="M847" s="100"/>
      <c r="N847" s="100"/>
      <c r="O847" s="99"/>
      <c r="P847" s="101"/>
      <c r="Q847" s="99"/>
      <c r="R847" s="100"/>
      <c r="S847" s="99"/>
      <c r="T847" s="99"/>
      <c r="U847" s="99"/>
    </row>
    <row r="848" ht="12.75" customHeight="1">
      <c r="A848" s="99"/>
      <c r="B848" s="99"/>
      <c r="C848" s="99"/>
      <c r="D848" s="99"/>
      <c r="E848" s="50"/>
      <c r="F848" s="99"/>
      <c r="G848" s="99"/>
      <c r="H848" s="99"/>
      <c r="I848" s="99"/>
      <c r="J848" s="99"/>
      <c r="K848" s="99"/>
      <c r="L848" s="99"/>
      <c r="M848" s="100"/>
      <c r="N848" s="100"/>
      <c r="O848" s="99"/>
      <c r="P848" s="101"/>
      <c r="Q848" s="99"/>
      <c r="R848" s="100"/>
      <c r="S848" s="99"/>
      <c r="T848" s="99"/>
      <c r="U848" s="99"/>
    </row>
    <row r="849" ht="12.75" customHeight="1">
      <c r="A849" s="99"/>
      <c r="B849" s="99"/>
      <c r="C849" s="99"/>
      <c r="D849" s="99"/>
      <c r="E849" s="50"/>
      <c r="F849" s="99"/>
      <c r="G849" s="99"/>
      <c r="H849" s="99"/>
      <c r="I849" s="99"/>
      <c r="J849" s="99"/>
      <c r="K849" s="99"/>
      <c r="L849" s="99"/>
      <c r="M849" s="100"/>
      <c r="N849" s="100"/>
      <c r="O849" s="99"/>
      <c r="P849" s="101"/>
      <c r="Q849" s="99"/>
      <c r="R849" s="100"/>
      <c r="S849" s="99"/>
      <c r="T849" s="99"/>
      <c r="U849" s="99"/>
    </row>
    <row r="850" ht="12.75" customHeight="1">
      <c r="A850" s="99"/>
      <c r="B850" s="99"/>
      <c r="C850" s="99"/>
      <c r="D850" s="99"/>
      <c r="E850" s="50"/>
      <c r="F850" s="99"/>
      <c r="G850" s="99"/>
      <c r="H850" s="99"/>
      <c r="I850" s="99"/>
      <c r="J850" s="99"/>
      <c r="K850" s="99"/>
      <c r="L850" s="99"/>
      <c r="M850" s="100"/>
      <c r="N850" s="100"/>
      <c r="O850" s="99"/>
      <c r="P850" s="101"/>
      <c r="Q850" s="99"/>
      <c r="R850" s="100"/>
      <c r="S850" s="99"/>
      <c r="T850" s="99"/>
      <c r="U850" s="99"/>
    </row>
    <row r="851" ht="12.75" customHeight="1">
      <c r="A851" s="99"/>
      <c r="B851" s="99"/>
      <c r="C851" s="99"/>
      <c r="D851" s="99"/>
      <c r="E851" s="50"/>
      <c r="F851" s="99"/>
      <c r="G851" s="99"/>
      <c r="H851" s="99"/>
      <c r="I851" s="99"/>
      <c r="J851" s="99"/>
      <c r="K851" s="99"/>
      <c r="L851" s="99"/>
      <c r="M851" s="100"/>
      <c r="N851" s="100"/>
      <c r="O851" s="99"/>
      <c r="P851" s="101"/>
      <c r="Q851" s="99"/>
      <c r="R851" s="100"/>
      <c r="S851" s="99"/>
      <c r="T851" s="99"/>
      <c r="U851" s="99"/>
    </row>
    <row r="852" ht="12.75" customHeight="1">
      <c r="A852" s="99"/>
      <c r="B852" s="99"/>
      <c r="C852" s="99"/>
      <c r="D852" s="99"/>
      <c r="E852" s="50"/>
      <c r="F852" s="99"/>
      <c r="G852" s="99"/>
      <c r="H852" s="99"/>
      <c r="I852" s="99"/>
      <c r="J852" s="99"/>
      <c r="K852" s="99"/>
      <c r="L852" s="99"/>
      <c r="M852" s="100"/>
      <c r="N852" s="100"/>
      <c r="O852" s="99"/>
      <c r="P852" s="101"/>
      <c r="Q852" s="99"/>
      <c r="R852" s="100"/>
      <c r="S852" s="99"/>
      <c r="T852" s="99"/>
      <c r="U852" s="99"/>
    </row>
    <row r="853" ht="12.75" customHeight="1">
      <c r="A853" s="99"/>
      <c r="B853" s="99"/>
      <c r="C853" s="99"/>
      <c r="D853" s="99"/>
      <c r="E853" s="50"/>
      <c r="F853" s="99"/>
      <c r="G853" s="99"/>
      <c r="H853" s="99"/>
      <c r="I853" s="99"/>
      <c r="J853" s="99"/>
      <c r="K853" s="99"/>
      <c r="L853" s="99"/>
      <c r="M853" s="100"/>
      <c r="N853" s="100"/>
      <c r="O853" s="99"/>
      <c r="P853" s="101"/>
      <c r="Q853" s="99"/>
      <c r="R853" s="100"/>
      <c r="S853" s="99"/>
      <c r="T853" s="99"/>
      <c r="U853" s="99"/>
    </row>
    <row r="854" ht="12.75" customHeight="1">
      <c r="A854" s="99"/>
      <c r="B854" s="99"/>
      <c r="C854" s="99"/>
      <c r="D854" s="99"/>
      <c r="E854" s="50"/>
      <c r="F854" s="99"/>
      <c r="G854" s="99"/>
      <c r="H854" s="99"/>
      <c r="I854" s="99"/>
      <c r="J854" s="99"/>
      <c r="K854" s="99"/>
      <c r="L854" s="99"/>
      <c r="M854" s="100"/>
      <c r="N854" s="100"/>
      <c r="O854" s="99"/>
      <c r="P854" s="101"/>
      <c r="Q854" s="99"/>
      <c r="R854" s="100"/>
      <c r="S854" s="99"/>
      <c r="T854" s="99"/>
      <c r="U854" s="99"/>
    </row>
    <row r="855" ht="12.75" customHeight="1">
      <c r="A855" s="99"/>
      <c r="B855" s="99"/>
      <c r="C855" s="99"/>
      <c r="D855" s="99"/>
      <c r="E855" s="50"/>
      <c r="F855" s="99"/>
      <c r="G855" s="99"/>
      <c r="H855" s="99"/>
      <c r="I855" s="99"/>
      <c r="J855" s="99"/>
      <c r="K855" s="99"/>
      <c r="L855" s="99"/>
      <c r="M855" s="100"/>
      <c r="N855" s="100"/>
      <c r="O855" s="99"/>
      <c r="P855" s="101"/>
      <c r="Q855" s="99"/>
      <c r="R855" s="100"/>
      <c r="S855" s="99"/>
      <c r="T855" s="99"/>
      <c r="U855" s="99"/>
    </row>
    <row r="856" ht="12.75" customHeight="1">
      <c r="A856" s="99"/>
      <c r="B856" s="99"/>
      <c r="C856" s="99"/>
      <c r="D856" s="99"/>
      <c r="E856" s="50"/>
      <c r="F856" s="99"/>
      <c r="G856" s="99"/>
      <c r="H856" s="99"/>
      <c r="I856" s="99"/>
      <c r="J856" s="99"/>
      <c r="K856" s="99"/>
      <c r="L856" s="99"/>
      <c r="M856" s="100"/>
      <c r="N856" s="100"/>
      <c r="O856" s="99"/>
      <c r="P856" s="101"/>
      <c r="Q856" s="99"/>
      <c r="R856" s="100"/>
      <c r="S856" s="99"/>
      <c r="T856" s="99"/>
      <c r="U856" s="99"/>
    </row>
    <row r="857" ht="12.75" customHeight="1">
      <c r="A857" s="99"/>
      <c r="B857" s="99"/>
      <c r="C857" s="99"/>
      <c r="D857" s="99"/>
      <c r="E857" s="50"/>
      <c r="F857" s="99"/>
      <c r="G857" s="99"/>
      <c r="H857" s="99"/>
      <c r="I857" s="99"/>
      <c r="J857" s="99"/>
      <c r="K857" s="99"/>
      <c r="L857" s="99"/>
      <c r="M857" s="100"/>
      <c r="N857" s="100"/>
      <c r="O857" s="99"/>
      <c r="P857" s="101"/>
      <c r="Q857" s="99"/>
      <c r="R857" s="100"/>
      <c r="S857" s="99"/>
      <c r="T857" s="99"/>
      <c r="U857" s="99"/>
    </row>
    <row r="858" ht="12.75" customHeight="1">
      <c r="A858" s="99"/>
      <c r="B858" s="99"/>
      <c r="C858" s="99"/>
      <c r="D858" s="99"/>
      <c r="E858" s="50"/>
      <c r="F858" s="99"/>
      <c r="G858" s="99"/>
      <c r="H858" s="99"/>
      <c r="I858" s="99"/>
      <c r="J858" s="99"/>
      <c r="K858" s="99"/>
      <c r="L858" s="99"/>
      <c r="M858" s="100"/>
      <c r="N858" s="100"/>
      <c r="O858" s="99"/>
      <c r="P858" s="101"/>
      <c r="Q858" s="99"/>
      <c r="R858" s="100"/>
      <c r="S858" s="99"/>
      <c r="T858" s="99"/>
      <c r="U858" s="99"/>
    </row>
    <row r="859" ht="12.75" customHeight="1">
      <c r="A859" s="99"/>
      <c r="B859" s="99"/>
      <c r="C859" s="99"/>
      <c r="D859" s="99"/>
      <c r="E859" s="50"/>
      <c r="F859" s="99"/>
      <c r="G859" s="99"/>
      <c r="H859" s="99"/>
      <c r="I859" s="99"/>
      <c r="J859" s="99"/>
      <c r="K859" s="99"/>
      <c r="L859" s="99"/>
      <c r="M859" s="100"/>
      <c r="N859" s="100"/>
      <c r="O859" s="99"/>
      <c r="P859" s="101"/>
      <c r="Q859" s="99"/>
      <c r="R859" s="100"/>
      <c r="S859" s="99"/>
      <c r="T859" s="99"/>
      <c r="U859" s="99"/>
    </row>
    <row r="860" ht="12.75" customHeight="1">
      <c r="A860" s="99"/>
      <c r="B860" s="99"/>
      <c r="C860" s="99"/>
      <c r="D860" s="99"/>
      <c r="E860" s="50"/>
      <c r="F860" s="99"/>
      <c r="G860" s="99"/>
      <c r="H860" s="99"/>
      <c r="I860" s="99"/>
      <c r="J860" s="99"/>
      <c r="K860" s="99"/>
      <c r="L860" s="99"/>
      <c r="M860" s="100"/>
      <c r="N860" s="100"/>
      <c r="O860" s="99"/>
      <c r="P860" s="101"/>
      <c r="Q860" s="99"/>
      <c r="R860" s="100"/>
      <c r="S860" s="99"/>
      <c r="T860" s="99"/>
      <c r="U860" s="99"/>
    </row>
    <row r="861" ht="12.75" customHeight="1">
      <c r="A861" s="99"/>
      <c r="B861" s="99"/>
      <c r="C861" s="99"/>
      <c r="D861" s="99"/>
      <c r="E861" s="50"/>
      <c r="F861" s="99"/>
      <c r="G861" s="99"/>
      <c r="H861" s="99"/>
      <c r="I861" s="99"/>
      <c r="J861" s="99"/>
      <c r="K861" s="99"/>
      <c r="L861" s="99"/>
      <c r="M861" s="100"/>
      <c r="N861" s="100"/>
      <c r="O861" s="99"/>
      <c r="P861" s="101"/>
      <c r="Q861" s="99"/>
      <c r="R861" s="100"/>
      <c r="S861" s="99"/>
      <c r="T861" s="99"/>
      <c r="U861" s="99"/>
    </row>
    <row r="862" ht="12.75" customHeight="1">
      <c r="A862" s="99"/>
      <c r="B862" s="99"/>
      <c r="C862" s="99"/>
      <c r="D862" s="99"/>
      <c r="E862" s="50"/>
      <c r="F862" s="99"/>
      <c r="G862" s="99"/>
      <c r="H862" s="99"/>
      <c r="I862" s="99"/>
      <c r="J862" s="99"/>
      <c r="K862" s="99"/>
      <c r="L862" s="99"/>
      <c r="M862" s="100"/>
      <c r="N862" s="100"/>
      <c r="O862" s="99"/>
      <c r="P862" s="101"/>
      <c r="Q862" s="99"/>
      <c r="R862" s="100"/>
      <c r="S862" s="99"/>
      <c r="T862" s="99"/>
      <c r="U862" s="99"/>
    </row>
    <row r="863" ht="12.75" customHeight="1">
      <c r="A863" s="99"/>
      <c r="B863" s="99"/>
      <c r="C863" s="99"/>
      <c r="D863" s="99"/>
      <c r="E863" s="50"/>
      <c r="F863" s="99"/>
      <c r="G863" s="99"/>
      <c r="H863" s="99"/>
      <c r="I863" s="99"/>
      <c r="J863" s="99"/>
      <c r="K863" s="99"/>
      <c r="L863" s="99"/>
      <c r="M863" s="100"/>
      <c r="N863" s="100"/>
      <c r="O863" s="99"/>
      <c r="P863" s="101"/>
      <c r="Q863" s="99"/>
      <c r="R863" s="100"/>
      <c r="S863" s="99"/>
      <c r="T863" s="99"/>
      <c r="U863" s="99"/>
    </row>
    <row r="864" ht="12.75" customHeight="1">
      <c r="A864" s="99"/>
      <c r="B864" s="99"/>
      <c r="C864" s="99"/>
      <c r="D864" s="99"/>
      <c r="E864" s="50"/>
      <c r="F864" s="99"/>
      <c r="G864" s="99"/>
      <c r="H864" s="99"/>
      <c r="I864" s="99"/>
      <c r="J864" s="99"/>
      <c r="K864" s="99"/>
      <c r="L864" s="99"/>
      <c r="M864" s="100"/>
      <c r="N864" s="100"/>
      <c r="O864" s="99"/>
      <c r="P864" s="101"/>
      <c r="Q864" s="99"/>
      <c r="R864" s="100"/>
      <c r="S864" s="99"/>
      <c r="T864" s="99"/>
      <c r="U864" s="99"/>
    </row>
    <row r="865" ht="12.75" customHeight="1">
      <c r="A865" s="99"/>
      <c r="B865" s="99"/>
      <c r="C865" s="99"/>
      <c r="D865" s="99"/>
      <c r="E865" s="50"/>
      <c r="F865" s="99"/>
      <c r="G865" s="99"/>
      <c r="H865" s="99"/>
      <c r="I865" s="99"/>
      <c r="J865" s="99"/>
      <c r="K865" s="99"/>
      <c r="L865" s="99"/>
      <c r="M865" s="100"/>
      <c r="N865" s="100"/>
      <c r="O865" s="99"/>
      <c r="P865" s="101"/>
      <c r="Q865" s="99"/>
      <c r="R865" s="100"/>
      <c r="S865" s="99"/>
      <c r="T865" s="99"/>
      <c r="U865" s="99"/>
    </row>
    <row r="866" ht="12.75" customHeight="1">
      <c r="A866" s="99"/>
      <c r="B866" s="99"/>
      <c r="C866" s="99"/>
      <c r="D866" s="99"/>
      <c r="E866" s="50"/>
      <c r="F866" s="99"/>
      <c r="G866" s="99"/>
      <c r="H866" s="99"/>
      <c r="I866" s="99"/>
      <c r="J866" s="99"/>
      <c r="K866" s="99"/>
      <c r="L866" s="99"/>
      <c r="M866" s="100"/>
      <c r="N866" s="100"/>
      <c r="O866" s="99"/>
      <c r="P866" s="101"/>
      <c r="Q866" s="99"/>
      <c r="R866" s="100"/>
      <c r="S866" s="99"/>
      <c r="T866" s="99"/>
      <c r="U866" s="99"/>
    </row>
    <row r="867" ht="12.75" customHeight="1">
      <c r="A867" s="99"/>
      <c r="B867" s="99"/>
      <c r="C867" s="99"/>
      <c r="D867" s="99"/>
      <c r="E867" s="50"/>
      <c r="F867" s="99"/>
      <c r="G867" s="99"/>
      <c r="H867" s="99"/>
      <c r="I867" s="99"/>
      <c r="J867" s="99"/>
      <c r="K867" s="99"/>
      <c r="L867" s="99"/>
      <c r="M867" s="100"/>
      <c r="N867" s="100"/>
      <c r="O867" s="99"/>
      <c r="P867" s="101"/>
      <c r="Q867" s="99"/>
      <c r="R867" s="100"/>
      <c r="S867" s="99"/>
      <c r="T867" s="99"/>
      <c r="U867" s="99"/>
    </row>
    <row r="868" ht="12.75" customHeight="1">
      <c r="A868" s="99"/>
      <c r="B868" s="99"/>
      <c r="C868" s="99"/>
      <c r="D868" s="99"/>
      <c r="E868" s="50"/>
      <c r="F868" s="99"/>
      <c r="G868" s="99"/>
      <c r="H868" s="99"/>
      <c r="I868" s="99"/>
      <c r="J868" s="99"/>
      <c r="K868" s="99"/>
      <c r="L868" s="99"/>
      <c r="M868" s="100"/>
      <c r="N868" s="100"/>
      <c r="O868" s="99"/>
      <c r="P868" s="101"/>
      <c r="Q868" s="99"/>
      <c r="R868" s="100"/>
      <c r="S868" s="99"/>
      <c r="T868" s="99"/>
      <c r="U868" s="99"/>
    </row>
    <row r="869" ht="12.75" customHeight="1">
      <c r="A869" s="99"/>
      <c r="B869" s="99"/>
      <c r="C869" s="99"/>
      <c r="D869" s="99"/>
      <c r="E869" s="50"/>
      <c r="F869" s="99"/>
      <c r="G869" s="99"/>
      <c r="H869" s="99"/>
      <c r="I869" s="99"/>
      <c r="J869" s="99"/>
      <c r="K869" s="99"/>
      <c r="L869" s="99"/>
      <c r="M869" s="100"/>
      <c r="N869" s="100"/>
      <c r="O869" s="99"/>
      <c r="P869" s="101"/>
      <c r="Q869" s="99"/>
      <c r="R869" s="100"/>
      <c r="S869" s="99"/>
      <c r="T869" s="99"/>
      <c r="U869" s="99"/>
    </row>
    <row r="870" ht="12.75" customHeight="1">
      <c r="A870" s="99"/>
      <c r="B870" s="99"/>
      <c r="C870" s="99"/>
      <c r="D870" s="99"/>
      <c r="E870" s="50"/>
      <c r="F870" s="99"/>
      <c r="G870" s="99"/>
      <c r="H870" s="99"/>
      <c r="I870" s="99"/>
      <c r="J870" s="99"/>
      <c r="K870" s="99"/>
      <c r="L870" s="99"/>
      <c r="M870" s="100"/>
      <c r="N870" s="100"/>
      <c r="O870" s="99"/>
      <c r="P870" s="101"/>
      <c r="Q870" s="99"/>
      <c r="R870" s="100"/>
      <c r="S870" s="99"/>
      <c r="T870" s="99"/>
      <c r="U870" s="99"/>
    </row>
    <row r="871" ht="12.75" customHeight="1">
      <c r="A871" s="99"/>
      <c r="B871" s="99"/>
      <c r="C871" s="99"/>
      <c r="D871" s="99"/>
      <c r="E871" s="50"/>
      <c r="F871" s="99"/>
      <c r="G871" s="99"/>
      <c r="H871" s="99"/>
      <c r="I871" s="99"/>
      <c r="J871" s="99"/>
      <c r="K871" s="99"/>
      <c r="L871" s="99"/>
      <c r="M871" s="100"/>
      <c r="N871" s="100"/>
      <c r="O871" s="99"/>
      <c r="P871" s="101"/>
      <c r="Q871" s="99"/>
      <c r="R871" s="100"/>
      <c r="S871" s="99"/>
      <c r="T871" s="99"/>
      <c r="U871" s="99"/>
    </row>
    <row r="872" ht="12.75" customHeight="1">
      <c r="A872" s="99"/>
      <c r="B872" s="99"/>
      <c r="C872" s="99"/>
      <c r="D872" s="99"/>
      <c r="E872" s="50"/>
      <c r="F872" s="99"/>
      <c r="G872" s="99"/>
      <c r="H872" s="99"/>
      <c r="I872" s="99"/>
      <c r="J872" s="99"/>
      <c r="K872" s="99"/>
      <c r="L872" s="99"/>
      <c r="M872" s="100"/>
      <c r="N872" s="100"/>
      <c r="O872" s="99"/>
      <c r="P872" s="101"/>
      <c r="Q872" s="99"/>
      <c r="R872" s="100"/>
      <c r="S872" s="99"/>
      <c r="T872" s="99"/>
      <c r="U872" s="99"/>
    </row>
    <row r="873" ht="12.75" customHeight="1">
      <c r="A873" s="99"/>
      <c r="B873" s="99"/>
      <c r="C873" s="99"/>
      <c r="D873" s="99"/>
      <c r="E873" s="50"/>
      <c r="F873" s="99"/>
      <c r="G873" s="99"/>
      <c r="H873" s="99"/>
      <c r="I873" s="99"/>
      <c r="J873" s="99"/>
      <c r="K873" s="99"/>
      <c r="L873" s="99"/>
      <c r="M873" s="100"/>
      <c r="N873" s="100"/>
      <c r="O873" s="99"/>
      <c r="P873" s="101"/>
      <c r="Q873" s="99"/>
      <c r="R873" s="100"/>
      <c r="S873" s="99"/>
      <c r="T873" s="99"/>
      <c r="U873" s="99"/>
    </row>
    <row r="874" ht="12.75" customHeight="1">
      <c r="A874" s="99"/>
      <c r="B874" s="99"/>
      <c r="C874" s="99"/>
      <c r="D874" s="99"/>
      <c r="E874" s="50"/>
      <c r="F874" s="99"/>
      <c r="G874" s="99"/>
      <c r="H874" s="99"/>
      <c r="I874" s="99"/>
      <c r="J874" s="99"/>
      <c r="K874" s="99"/>
      <c r="L874" s="99"/>
      <c r="M874" s="100"/>
      <c r="N874" s="100"/>
      <c r="O874" s="99"/>
      <c r="P874" s="101"/>
      <c r="Q874" s="99"/>
      <c r="R874" s="100"/>
      <c r="S874" s="99"/>
      <c r="T874" s="99"/>
      <c r="U874" s="99"/>
    </row>
    <row r="875" ht="12.75" customHeight="1">
      <c r="A875" s="99"/>
      <c r="B875" s="99"/>
      <c r="C875" s="99"/>
      <c r="D875" s="99"/>
      <c r="E875" s="50"/>
      <c r="F875" s="99"/>
      <c r="G875" s="99"/>
      <c r="H875" s="99"/>
      <c r="I875" s="99"/>
      <c r="J875" s="99"/>
      <c r="K875" s="99"/>
      <c r="L875" s="99"/>
      <c r="M875" s="100"/>
      <c r="N875" s="100"/>
      <c r="O875" s="99"/>
      <c r="P875" s="101"/>
      <c r="Q875" s="99"/>
      <c r="R875" s="100"/>
      <c r="S875" s="99"/>
      <c r="T875" s="99"/>
      <c r="U875" s="99"/>
    </row>
    <row r="876" ht="12.75" customHeight="1">
      <c r="A876" s="99"/>
      <c r="B876" s="99"/>
      <c r="C876" s="99"/>
      <c r="D876" s="99"/>
      <c r="E876" s="50"/>
      <c r="F876" s="99"/>
      <c r="G876" s="99"/>
      <c r="H876" s="99"/>
      <c r="I876" s="99"/>
      <c r="J876" s="99"/>
      <c r="K876" s="99"/>
      <c r="L876" s="99"/>
      <c r="M876" s="100"/>
      <c r="N876" s="100"/>
      <c r="O876" s="99"/>
      <c r="P876" s="101"/>
      <c r="Q876" s="99"/>
      <c r="R876" s="100"/>
      <c r="S876" s="99"/>
      <c r="T876" s="99"/>
      <c r="U876" s="99"/>
    </row>
    <row r="877" ht="12.75" customHeight="1">
      <c r="A877" s="99"/>
      <c r="B877" s="99"/>
      <c r="C877" s="99"/>
      <c r="D877" s="99"/>
      <c r="E877" s="50"/>
      <c r="F877" s="99"/>
      <c r="G877" s="99"/>
      <c r="H877" s="99"/>
      <c r="I877" s="99"/>
      <c r="J877" s="99"/>
      <c r="K877" s="99"/>
      <c r="L877" s="99"/>
      <c r="M877" s="100"/>
      <c r="N877" s="100"/>
      <c r="O877" s="99"/>
      <c r="P877" s="101"/>
      <c r="Q877" s="99"/>
      <c r="R877" s="100"/>
      <c r="S877" s="99"/>
      <c r="T877" s="99"/>
      <c r="U877" s="99"/>
    </row>
    <row r="878" ht="12.75" customHeight="1">
      <c r="A878" s="99"/>
      <c r="B878" s="99"/>
      <c r="C878" s="99"/>
      <c r="D878" s="99"/>
      <c r="E878" s="50"/>
      <c r="F878" s="99"/>
      <c r="G878" s="99"/>
      <c r="H878" s="99"/>
      <c r="I878" s="99"/>
      <c r="J878" s="99"/>
      <c r="K878" s="99"/>
      <c r="L878" s="99"/>
      <c r="M878" s="100"/>
      <c r="N878" s="100"/>
      <c r="O878" s="99"/>
      <c r="P878" s="101"/>
      <c r="Q878" s="99"/>
      <c r="R878" s="100"/>
      <c r="S878" s="99"/>
      <c r="T878" s="99"/>
      <c r="U878" s="99"/>
    </row>
    <row r="879" ht="12.75" customHeight="1">
      <c r="A879" s="99"/>
      <c r="B879" s="99"/>
      <c r="C879" s="99"/>
      <c r="D879" s="99"/>
      <c r="E879" s="50"/>
      <c r="F879" s="99"/>
      <c r="G879" s="99"/>
      <c r="H879" s="99"/>
      <c r="I879" s="99"/>
      <c r="J879" s="99"/>
      <c r="K879" s="99"/>
      <c r="L879" s="99"/>
      <c r="M879" s="100"/>
      <c r="N879" s="100"/>
      <c r="O879" s="99"/>
      <c r="P879" s="101"/>
      <c r="Q879" s="99"/>
      <c r="R879" s="100"/>
      <c r="S879" s="99"/>
      <c r="T879" s="99"/>
      <c r="U879" s="99"/>
    </row>
    <row r="880" ht="12.75" customHeight="1">
      <c r="A880" s="99"/>
      <c r="B880" s="99"/>
      <c r="C880" s="99"/>
      <c r="D880" s="99"/>
      <c r="E880" s="50"/>
      <c r="F880" s="99"/>
      <c r="G880" s="99"/>
      <c r="H880" s="99"/>
      <c r="I880" s="99"/>
      <c r="J880" s="99"/>
      <c r="K880" s="99"/>
      <c r="L880" s="99"/>
      <c r="M880" s="100"/>
      <c r="N880" s="100"/>
      <c r="O880" s="99"/>
      <c r="P880" s="101"/>
      <c r="Q880" s="99"/>
      <c r="R880" s="100"/>
      <c r="S880" s="99"/>
      <c r="T880" s="99"/>
      <c r="U880" s="99"/>
    </row>
    <row r="881" ht="12.75" customHeight="1">
      <c r="A881" s="99"/>
      <c r="B881" s="99"/>
      <c r="C881" s="99"/>
      <c r="D881" s="99"/>
      <c r="E881" s="50"/>
      <c r="F881" s="99"/>
      <c r="G881" s="99"/>
      <c r="H881" s="99"/>
      <c r="I881" s="99"/>
      <c r="J881" s="99"/>
      <c r="K881" s="99"/>
      <c r="L881" s="99"/>
      <c r="M881" s="100"/>
      <c r="N881" s="100"/>
      <c r="O881" s="99"/>
      <c r="P881" s="101"/>
      <c r="Q881" s="99"/>
      <c r="R881" s="100"/>
      <c r="S881" s="99"/>
      <c r="T881" s="99"/>
      <c r="U881" s="99"/>
    </row>
    <row r="882" ht="12.75" customHeight="1">
      <c r="A882" s="99"/>
      <c r="B882" s="99"/>
      <c r="C882" s="99"/>
      <c r="D882" s="99"/>
      <c r="E882" s="50"/>
      <c r="F882" s="99"/>
      <c r="G882" s="99"/>
      <c r="H882" s="99"/>
      <c r="I882" s="99"/>
      <c r="J882" s="99"/>
      <c r="K882" s="99"/>
      <c r="L882" s="99"/>
      <c r="M882" s="100"/>
      <c r="N882" s="100"/>
      <c r="O882" s="99"/>
      <c r="P882" s="101"/>
      <c r="Q882" s="99"/>
      <c r="R882" s="100"/>
      <c r="S882" s="99"/>
      <c r="T882" s="99"/>
      <c r="U882" s="99"/>
    </row>
    <row r="883" ht="12.75" customHeight="1">
      <c r="A883" s="99"/>
      <c r="B883" s="99"/>
      <c r="C883" s="99"/>
      <c r="D883" s="99"/>
      <c r="E883" s="50"/>
      <c r="F883" s="99"/>
      <c r="G883" s="99"/>
      <c r="H883" s="99"/>
      <c r="I883" s="99"/>
      <c r="J883" s="99"/>
      <c r="K883" s="99"/>
      <c r="L883" s="99"/>
      <c r="M883" s="100"/>
      <c r="N883" s="100"/>
      <c r="O883" s="99"/>
      <c r="P883" s="101"/>
      <c r="Q883" s="99"/>
      <c r="R883" s="100"/>
      <c r="S883" s="99"/>
      <c r="T883" s="99"/>
      <c r="U883" s="99"/>
    </row>
    <row r="884" ht="12.75" customHeight="1">
      <c r="A884" s="99"/>
      <c r="B884" s="99"/>
      <c r="C884" s="99"/>
      <c r="D884" s="99"/>
      <c r="E884" s="50"/>
      <c r="F884" s="99"/>
      <c r="G884" s="99"/>
      <c r="H884" s="99"/>
      <c r="I884" s="99"/>
      <c r="J884" s="99"/>
      <c r="K884" s="99"/>
      <c r="L884" s="99"/>
      <c r="M884" s="100"/>
      <c r="N884" s="100"/>
      <c r="O884" s="99"/>
      <c r="P884" s="101"/>
      <c r="Q884" s="99"/>
      <c r="R884" s="100"/>
      <c r="S884" s="99"/>
      <c r="T884" s="99"/>
      <c r="U884" s="99"/>
    </row>
    <row r="885" ht="12.75" customHeight="1">
      <c r="A885" s="99"/>
      <c r="B885" s="99"/>
      <c r="C885" s="99"/>
      <c r="D885" s="99"/>
      <c r="E885" s="50"/>
      <c r="F885" s="99"/>
      <c r="G885" s="99"/>
      <c r="H885" s="99"/>
      <c r="I885" s="99"/>
      <c r="J885" s="99"/>
      <c r="K885" s="99"/>
      <c r="L885" s="99"/>
      <c r="M885" s="100"/>
      <c r="N885" s="100"/>
      <c r="O885" s="99"/>
      <c r="P885" s="101"/>
      <c r="Q885" s="99"/>
      <c r="R885" s="100"/>
      <c r="S885" s="99"/>
      <c r="T885" s="99"/>
      <c r="U885" s="99"/>
    </row>
    <row r="886" ht="12.75" customHeight="1">
      <c r="A886" s="99"/>
      <c r="B886" s="99"/>
      <c r="C886" s="99"/>
      <c r="D886" s="99"/>
      <c r="E886" s="50"/>
      <c r="F886" s="99"/>
      <c r="G886" s="99"/>
      <c r="H886" s="99"/>
      <c r="I886" s="99"/>
      <c r="J886" s="99"/>
      <c r="K886" s="99"/>
      <c r="L886" s="99"/>
      <c r="M886" s="100"/>
      <c r="N886" s="100"/>
      <c r="O886" s="99"/>
      <c r="P886" s="101"/>
      <c r="Q886" s="99"/>
      <c r="R886" s="100"/>
      <c r="S886" s="99"/>
      <c r="T886" s="99"/>
      <c r="U886" s="99"/>
    </row>
    <row r="887" ht="12.75" customHeight="1">
      <c r="A887" s="99"/>
      <c r="B887" s="99"/>
      <c r="C887" s="99"/>
      <c r="D887" s="99"/>
      <c r="E887" s="50"/>
      <c r="F887" s="99"/>
      <c r="G887" s="99"/>
      <c r="H887" s="99"/>
      <c r="I887" s="99"/>
      <c r="J887" s="99"/>
      <c r="K887" s="99"/>
      <c r="L887" s="99"/>
      <c r="M887" s="100"/>
      <c r="N887" s="100"/>
      <c r="O887" s="99"/>
      <c r="P887" s="101"/>
      <c r="Q887" s="99"/>
      <c r="R887" s="100"/>
      <c r="S887" s="99"/>
      <c r="T887" s="99"/>
      <c r="U887" s="99"/>
    </row>
    <row r="888" ht="12.75" customHeight="1">
      <c r="A888" s="99"/>
      <c r="B888" s="99"/>
      <c r="C888" s="99"/>
      <c r="D888" s="99"/>
      <c r="E888" s="50"/>
      <c r="F888" s="99"/>
      <c r="G888" s="99"/>
      <c r="H888" s="99"/>
      <c r="I888" s="99"/>
      <c r="J888" s="99"/>
      <c r="K888" s="99"/>
      <c r="L888" s="99"/>
      <c r="M888" s="100"/>
      <c r="N888" s="100"/>
      <c r="O888" s="99"/>
      <c r="P888" s="101"/>
      <c r="Q888" s="99"/>
      <c r="R888" s="100"/>
      <c r="S888" s="99"/>
      <c r="T888" s="99"/>
      <c r="U888" s="99"/>
    </row>
    <row r="889" ht="12.75" customHeight="1">
      <c r="A889" s="99"/>
      <c r="B889" s="99"/>
      <c r="C889" s="99"/>
      <c r="D889" s="99"/>
      <c r="E889" s="50"/>
      <c r="F889" s="99"/>
      <c r="G889" s="99"/>
      <c r="H889" s="99"/>
      <c r="I889" s="99"/>
      <c r="J889" s="99"/>
      <c r="K889" s="99"/>
      <c r="L889" s="99"/>
      <c r="M889" s="100"/>
      <c r="N889" s="100"/>
      <c r="O889" s="99"/>
      <c r="P889" s="101"/>
      <c r="Q889" s="99"/>
      <c r="R889" s="100"/>
      <c r="S889" s="99"/>
      <c r="T889" s="99"/>
      <c r="U889" s="99"/>
    </row>
    <row r="890" ht="12.75" customHeight="1">
      <c r="A890" s="99"/>
      <c r="B890" s="99"/>
      <c r="C890" s="99"/>
      <c r="D890" s="99"/>
      <c r="E890" s="50"/>
      <c r="F890" s="99"/>
      <c r="G890" s="99"/>
      <c r="H890" s="99"/>
      <c r="I890" s="99"/>
      <c r="J890" s="99"/>
      <c r="K890" s="99"/>
      <c r="L890" s="99"/>
      <c r="M890" s="100"/>
      <c r="N890" s="100"/>
      <c r="O890" s="99"/>
      <c r="P890" s="101"/>
      <c r="Q890" s="99"/>
      <c r="R890" s="100"/>
      <c r="S890" s="99"/>
      <c r="T890" s="99"/>
      <c r="U890" s="99"/>
    </row>
    <row r="891" ht="12.75" customHeight="1">
      <c r="A891" s="99"/>
      <c r="B891" s="99"/>
      <c r="C891" s="99"/>
      <c r="D891" s="99"/>
      <c r="E891" s="50"/>
      <c r="F891" s="99"/>
      <c r="G891" s="99"/>
      <c r="H891" s="99"/>
      <c r="I891" s="99"/>
      <c r="J891" s="99"/>
      <c r="K891" s="99"/>
      <c r="L891" s="99"/>
      <c r="M891" s="100"/>
      <c r="N891" s="100"/>
      <c r="O891" s="99"/>
      <c r="P891" s="101"/>
      <c r="Q891" s="99"/>
      <c r="R891" s="100"/>
      <c r="S891" s="99"/>
      <c r="T891" s="99"/>
      <c r="U891" s="99"/>
    </row>
    <row r="892" ht="12.75" customHeight="1">
      <c r="A892" s="99"/>
      <c r="B892" s="99"/>
      <c r="C892" s="99"/>
      <c r="D892" s="99"/>
      <c r="E892" s="50"/>
      <c r="F892" s="99"/>
      <c r="G892" s="99"/>
      <c r="H892" s="99"/>
      <c r="I892" s="99"/>
      <c r="J892" s="99"/>
      <c r="K892" s="99"/>
      <c r="L892" s="99"/>
      <c r="M892" s="100"/>
      <c r="N892" s="100"/>
      <c r="O892" s="99"/>
      <c r="P892" s="101"/>
      <c r="Q892" s="99"/>
      <c r="R892" s="100"/>
      <c r="S892" s="99"/>
      <c r="T892" s="99"/>
      <c r="U892" s="99"/>
    </row>
    <row r="893" ht="12.75" customHeight="1">
      <c r="A893" s="99"/>
      <c r="B893" s="99"/>
      <c r="C893" s="99"/>
      <c r="D893" s="99"/>
      <c r="E893" s="50"/>
      <c r="F893" s="99"/>
      <c r="G893" s="99"/>
      <c r="H893" s="99"/>
      <c r="I893" s="99"/>
      <c r="J893" s="99"/>
      <c r="K893" s="99"/>
      <c r="L893" s="99"/>
      <c r="M893" s="100"/>
      <c r="N893" s="100"/>
      <c r="O893" s="99"/>
      <c r="P893" s="101"/>
      <c r="Q893" s="99"/>
      <c r="R893" s="100"/>
      <c r="S893" s="99"/>
      <c r="T893" s="99"/>
      <c r="U893" s="99"/>
    </row>
    <row r="894" ht="12.75" customHeight="1">
      <c r="A894" s="99"/>
      <c r="B894" s="99"/>
      <c r="C894" s="99"/>
      <c r="D894" s="99"/>
      <c r="E894" s="50"/>
      <c r="F894" s="99"/>
      <c r="G894" s="99"/>
      <c r="H894" s="99"/>
      <c r="I894" s="99"/>
      <c r="J894" s="99"/>
      <c r="K894" s="99"/>
      <c r="L894" s="99"/>
      <c r="M894" s="100"/>
      <c r="N894" s="100"/>
      <c r="O894" s="99"/>
      <c r="P894" s="101"/>
      <c r="Q894" s="99"/>
      <c r="R894" s="100"/>
      <c r="S894" s="99"/>
      <c r="T894" s="99"/>
      <c r="U894" s="99"/>
    </row>
    <row r="895" ht="12.75" customHeight="1">
      <c r="A895" s="99"/>
      <c r="B895" s="99"/>
      <c r="C895" s="99"/>
      <c r="D895" s="99"/>
      <c r="E895" s="50"/>
      <c r="F895" s="99"/>
      <c r="G895" s="99"/>
      <c r="H895" s="99"/>
      <c r="I895" s="99"/>
      <c r="J895" s="99"/>
      <c r="K895" s="99"/>
      <c r="L895" s="99"/>
      <c r="M895" s="100"/>
      <c r="N895" s="100"/>
      <c r="O895" s="99"/>
      <c r="P895" s="101"/>
      <c r="Q895" s="99"/>
      <c r="R895" s="100"/>
      <c r="S895" s="99"/>
      <c r="T895" s="99"/>
      <c r="U895" s="99"/>
    </row>
    <row r="896" ht="12.75" customHeight="1">
      <c r="A896" s="99"/>
      <c r="B896" s="99"/>
      <c r="C896" s="99"/>
      <c r="D896" s="99"/>
      <c r="E896" s="50"/>
      <c r="F896" s="99"/>
      <c r="G896" s="99"/>
      <c r="H896" s="99"/>
      <c r="I896" s="99"/>
      <c r="J896" s="99"/>
      <c r="K896" s="99"/>
      <c r="L896" s="99"/>
      <c r="M896" s="100"/>
      <c r="N896" s="100"/>
      <c r="O896" s="99"/>
      <c r="P896" s="101"/>
      <c r="Q896" s="99"/>
      <c r="R896" s="100"/>
      <c r="S896" s="99"/>
      <c r="T896" s="99"/>
      <c r="U896" s="99"/>
    </row>
    <row r="897" ht="12.75" customHeight="1">
      <c r="A897" s="99"/>
      <c r="B897" s="99"/>
      <c r="C897" s="99"/>
      <c r="D897" s="99"/>
      <c r="E897" s="50"/>
      <c r="F897" s="99"/>
      <c r="G897" s="99"/>
      <c r="H897" s="99"/>
      <c r="I897" s="99"/>
      <c r="J897" s="99"/>
      <c r="K897" s="99"/>
      <c r="L897" s="99"/>
      <c r="M897" s="100"/>
      <c r="N897" s="100"/>
      <c r="O897" s="99"/>
      <c r="P897" s="101"/>
      <c r="Q897" s="99"/>
      <c r="R897" s="100"/>
      <c r="S897" s="99"/>
      <c r="T897" s="99"/>
      <c r="U897" s="99"/>
    </row>
    <row r="898" ht="12.75" customHeight="1">
      <c r="A898" s="99"/>
      <c r="B898" s="99"/>
      <c r="C898" s="99"/>
      <c r="D898" s="99"/>
      <c r="E898" s="50"/>
      <c r="F898" s="99"/>
      <c r="G898" s="99"/>
      <c r="H898" s="99"/>
      <c r="I898" s="99"/>
      <c r="J898" s="99"/>
      <c r="K898" s="99"/>
      <c r="L898" s="99"/>
      <c r="M898" s="100"/>
      <c r="N898" s="100"/>
      <c r="O898" s="99"/>
      <c r="P898" s="101"/>
      <c r="Q898" s="99"/>
      <c r="R898" s="100"/>
      <c r="S898" s="99"/>
      <c r="T898" s="99"/>
      <c r="U898" s="99"/>
    </row>
    <row r="899" ht="12.75" customHeight="1">
      <c r="A899" s="99"/>
      <c r="B899" s="99"/>
      <c r="C899" s="99"/>
      <c r="D899" s="99"/>
      <c r="E899" s="50"/>
      <c r="F899" s="99"/>
      <c r="G899" s="99"/>
      <c r="H899" s="99"/>
      <c r="I899" s="99"/>
      <c r="J899" s="99"/>
      <c r="K899" s="99"/>
      <c r="L899" s="99"/>
      <c r="M899" s="100"/>
      <c r="N899" s="100"/>
      <c r="O899" s="99"/>
      <c r="P899" s="101"/>
      <c r="Q899" s="99"/>
      <c r="R899" s="100"/>
      <c r="S899" s="99"/>
      <c r="T899" s="99"/>
      <c r="U899" s="99"/>
    </row>
    <row r="900" ht="12.75" customHeight="1">
      <c r="A900" s="99"/>
      <c r="B900" s="99"/>
      <c r="C900" s="99"/>
      <c r="D900" s="99"/>
      <c r="E900" s="50"/>
      <c r="F900" s="99"/>
      <c r="G900" s="99"/>
      <c r="H900" s="99"/>
      <c r="I900" s="99"/>
      <c r="J900" s="99"/>
      <c r="K900" s="99"/>
      <c r="L900" s="99"/>
      <c r="M900" s="100"/>
      <c r="N900" s="100"/>
      <c r="O900" s="99"/>
      <c r="P900" s="101"/>
      <c r="Q900" s="99"/>
      <c r="R900" s="100"/>
      <c r="S900" s="99"/>
      <c r="T900" s="99"/>
      <c r="U900" s="99"/>
    </row>
    <row r="901" ht="12.75" customHeight="1">
      <c r="A901" s="99"/>
      <c r="B901" s="99"/>
      <c r="C901" s="99"/>
      <c r="D901" s="99"/>
      <c r="E901" s="50"/>
      <c r="F901" s="99"/>
      <c r="G901" s="99"/>
      <c r="H901" s="99"/>
      <c r="I901" s="99"/>
      <c r="J901" s="99"/>
      <c r="K901" s="99"/>
      <c r="L901" s="99"/>
      <c r="M901" s="100"/>
      <c r="N901" s="100"/>
      <c r="O901" s="99"/>
      <c r="P901" s="101"/>
      <c r="Q901" s="99"/>
      <c r="R901" s="100"/>
      <c r="S901" s="99"/>
      <c r="T901" s="99"/>
      <c r="U901" s="99"/>
    </row>
    <row r="902" ht="12.75" customHeight="1">
      <c r="A902" s="99"/>
      <c r="B902" s="99"/>
      <c r="C902" s="99"/>
      <c r="D902" s="99"/>
      <c r="E902" s="50"/>
      <c r="F902" s="99"/>
      <c r="G902" s="99"/>
      <c r="H902" s="99"/>
      <c r="I902" s="99"/>
      <c r="J902" s="99"/>
      <c r="K902" s="99"/>
      <c r="L902" s="99"/>
      <c r="M902" s="100"/>
      <c r="N902" s="100"/>
      <c r="O902" s="99"/>
      <c r="P902" s="101"/>
      <c r="Q902" s="99"/>
      <c r="R902" s="100"/>
      <c r="S902" s="99"/>
      <c r="T902" s="99"/>
      <c r="U902" s="99"/>
    </row>
    <row r="903" ht="12.75" customHeight="1">
      <c r="A903" s="99"/>
      <c r="B903" s="99"/>
      <c r="C903" s="99"/>
      <c r="D903" s="99"/>
      <c r="E903" s="50"/>
      <c r="F903" s="99"/>
      <c r="G903" s="99"/>
      <c r="H903" s="99"/>
      <c r="I903" s="99"/>
      <c r="J903" s="99"/>
      <c r="K903" s="99"/>
      <c r="L903" s="99"/>
      <c r="M903" s="100"/>
      <c r="N903" s="100"/>
      <c r="O903" s="99"/>
      <c r="P903" s="101"/>
      <c r="Q903" s="99"/>
      <c r="R903" s="100"/>
      <c r="S903" s="99"/>
      <c r="T903" s="99"/>
      <c r="U903" s="99"/>
    </row>
    <row r="904" ht="12.75" customHeight="1">
      <c r="A904" s="99"/>
      <c r="B904" s="99"/>
      <c r="C904" s="99"/>
      <c r="D904" s="99"/>
      <c r="E904" s="50"/>
      <c r="F904" s="99"/>
      <c r="G904" s="99"/>
      <c r="H904" s="99"/>
      <c r="I904" s="99"/>
      <c r="J904" s="99"/>
      <c r="K904" s="99"/>
      <c r="L904" s="99"/>
      <c r="M904" s="100"/>
      <c r="N904" s="100"/>
      <c r="O904" s="99"/>
      <c r="P904" s="101"/>
      <c r="Q904" s="99"/>
      <c r="R904" s="100"/>
      <c r="S904" s="99"/>
      <c r="T904" s="99"/>
      <c r="U904" s="99"/>
    </row>
    <row r="905" ht="12.75" customHeight="1">
      <c r="A905" s="99"/>
      <c r="B905" s="99"/>
      <c r="C905" s="99"/>
      <c r="D905" s="99"/>
      <c r="E905" s="50"/>
      <c r="F905" s="99"/>
      <c r="G905" s="99"/>
      <c r="H905" s="99"/>
      <c r="I905" s="99"/>
      <c r="J905" s="99"/>
      <c r="K905" s="99"/>
      <c r="L905" s="99"/>
      <c r="M905" s="100"/>
      <c r="N905" s="100"/>
      <c r="O905" s="99"/>
      <c r="P905" s="101"/>
      <c r="Q905" s="99"/>
      <c r="R905" s="100"/>
      <c r="S905" s="99"/>
      <c r="T905" s="99"/>
      <c r="U905" s="99"/>
    </row>
    <row r="906" ht="12.75" customHeight="1">
      <c r="A906" s="99"/>
      <c r="B906" s="99"/>
      <c r="C906" s="99"/>
      <c r="D906" s="99"/>
      <c r="E906" s="50"/>
      <c r="F906" s="99"/>
      <c r="G906" s="99"/>
      <c r="H906" s="99"/>
      <c r="I906" s="99"/>
      <c r="J906" s="99"/>
      <c r="K906" s="99"/>
      <c r="L906" s="99"/>
      <c r="M906" s="100"/>
      <c r="N906" s="100"/>
      <c r="O906" s="99"/>
      <c r="P906" s="101"/>
      <c r="Q906" s="99"/>
      <c r="R906" s="100"/>
      <c r="S906" s="99"/>
      <c r="T906" s="99"/>
      <c r="U906" s="99"/>
    </row>
    <row r="907" ht="12.75" customHeight="1">
      <c r="A907" s="99"/>
      <c r="B907" s="99"/>
      <c r="C907" s="99"/>
      <c r="D907" s="99"/>
      <c r="E907" s="50"/>
      <c r="F907" s="99"/>
      <c r="G907" s="99"/>
      <c r="H907" s="99"/>
      <c r="I907" s="99"/>
      <c r="J907" s="99"/>
      <c r="K907" s="99"/>
      <c r="L907" s="99"/>
      <c r="M907" s="100"/>
      <c r="N907" s="100"/>
      <c r="O907" s="99"/>
      <c r="P907" s="101"/>
      <c r="Q907" s="99"/>
      <c r="R907" s="100"/>
      <c r="S907" s="99"/>
      <c r="T907" s="99"/>
      <c r="U907" s="99"/>
    </row>
    <row r="908" ht="12.75" customHeight="1">
      <c r="A908" s="99"/>
      <c r="B908" s="99"/>
      <c r="C908" s="99"/>
      <c r="D908" s="99"/>
      <c r="E908" s="50"/>
      <c r="F908" s="99"/>
      <c r="G908" s="99"/>
      <c r="H908" s="99"/>
      <c r="I908" s="99"/>
      <c r="J908" s="99"/>
      <c r="K908" s="99"/>
      <c r="L908" s="99"/>
      <c r="M908" s="100"/>
      <c r="N908" s="100"/>
      <c r="O908" s="99"/>
      <c r="P908" s="101"/>
      <c r="Q908" s="99"/>
      <c r="R908" s="100"/>
      <c r="S908" s="99"/>
      <c r="T908" s="99"/>
      <c r="U908" s="99"/>
    </row>
    <row r="909" ht="12.75" customHeight="1">
      <c r="A909" s="99"/>
      <c r="B909" s="99"/>
      <c r="C909" s="99"/>
      <c r="D909" s="99"/>
      <c r="E909" s="50"/>
      <c r="F909" s="99"/>
      <c r="G909" s="99"/>
      <c r="H909" s="99"/>
      <c r="I909" s="99"/>
      <c r="J909" s="99"/>
      <c r="K909" s="99"/>
      <c r="L909" s="99"/>
      <c r="M909" s="100"/>
      <c r="N909" s="100"/>
      <c r="O909" s="99"/>
      <c r="P909" s="101"/>
      <c r="Q909" s="99"/>
      <c r="R909" s="100"/>
      <c r="S909" s="99"/>
      <c r="T909" s="99"/>
      <c r="U909" s="99"/>
    </row>
    <row r="910" ht="12.75" customHeight="1">
      <c r="A910" s="99"/>
      <c r="B910" s="99"/>
      <c r="C910" s="99"/>
      <c r="D910" s="99"/>
      <c r="E910" s="50"/>
      <c r="F910" s="99"/>
      <c r="G910" s="99"/>
      <c r="H910" s="99"/>
      <c r="I910" s="99"/>
      <c r="J910" s="99"/>
      <c r="K910" s="99"/>
      <c r="L910" s="99"/>
      <c r="M910" s="100"/>
      <c r="N910" s="100"/>
      <c r="O910" s="99"/>
      <c r="P910" s="101"/>
      <c r="Q910" s="99"/>
      <c r="R910" s="100"/>
      <c r="S910" s="99"/>
      <c r="T910" s="99"/>
      <c r="U910" s="99"/>
    </row>
    <row r="911" ht="12.75" customHeight="1">
      <c r="A911" s="99"/>
      <c r="B911" s="99"/>
      <c r="C911" s="99"/>
      <c r="D911" s="99"/>
      <c r="E911" s="50"/>
      <c r="F911" s="99"/>
      <c r="G911" s="99"/>
      <c r="H911" s="99"/>
      <c r="I911" s="99"/>
      <c r="J911" s="99"/>
      <c r="K911" s="99"/>
      <c r="L911" s="99"/>
      <c r="M911" s="100"/>
      <c r="N911" s="100"/>
      <c r="O911" s="99"/>
      <c r="P911" s="101"/>
      <c r="Q911" s="99"/>
      <c r="R911" s="100"/>
      <c r="S911" s="99"/>
      <c r="T911" s="99"/>
      <c r="U911" s="99"/>
    </row>
    <row r="912" ht="12.75" customHeight="1">
      <c r="A912" s="99"/>
      <c r="B912" s="99"/>
      <c r="C912" s="99"/>
      <c r="D912" s="99"/>
      <c r="E912" s="50"/>
      <c r="F912" s="99"/>
      <c r="G912" s="99"/>
      <c r="H912" s="99"/>
      <c r="I912" s="99"/>
      <c r="J912" s="99"/>
      <c r="K912" s="99"/>
      <c r="L912" s="99"/>
      <c r="M912" s="100"/>
      <c r="N912" s="100"/>
      <c r="O912" s="99"/>
      <c r="P912" s="101"/>
      <c r="Q912" s="99"/>
      <c r="R912" s="100"/>
      <c r="S912" s="99"/>
      <c r="T912" s="99"/>
      <c r="U912" s="99"/>
    </row>
    <row r="913" ht="12.75" customHeight="1">
      <c r="A913" s="99"/>
      <c r="B913" s="99"/>
      <c r="C913" s="99"/>
      <c r="D913" s="99"/>
      <c r="E913" s="50"/>
      <c r="F913" s="99"/>
      <c r="G913" s="99"/>
      <c r="H913" s="99"/>
      <c r="I913" s="99"/>
      <c r="J913" s="99"/>
      <c r="K913" s="99"/>
      <c r="L913" s="99"/>
      <c r="M913" s="100"/>
      <c r="N913" s="100"/>
      <c r="O913" s="99"/>
      <c r="P913" s="101"/>
      <c r="Q913" s="99"/>
      <c r="R913" s="100"/>
      <c r="S913" s="99"/>
      <c r="T913" s="99"/>
      <c r="U913" s="99"/>
    </row>
    <row r="914" ht="12.75" customHeight="1">
      <c r="A914" s="99"/>
      <c r="B914" s="99"/>
      <c r="C914" s="99"/>
      <c r="D914" s="99"/>
      <c r="E914" s="50"/>
      <c r="F914" s="99"/>
      <c r="G914" s="99"/>
      <c r="H914" s="99"/>
      <c r="I914" s="99"/>
      <c r="J914" s="99"/>
      <c r="K914" s="99"/>
      <c r="L914" s="99"/>
      <c r="M914" s="100"/>
      <c r="N914" s="100"/>
      <c r="O914" s="99"/>
      <c r="P914" s="101"/>
      <c r="Q914" s="99"/>
      <c r="R914" s="100"/>
      <c r="S914" s="99"/>
      <c r="T914" s="99"/>
      <c r="U914" s="99"/>
    </row>
    <row r="915" ht="12.75" customHeight="1">
      <c r="A915" s="99"/>
      <c r="B915" s="99"/>
      <c r="C915" s="99"/>
      <c r="D915" s="99"/>
      <c r="E915" s="50"/>
      <c r="F915" s="99"/>
      <c r="G915" s="99"/>
      <c r="H915" s="99"/>
      <c r="I915" s="99"/>
      <c r="J915" s="99"/>
      <c r="K915" s="99"/>
      <c r="L915" s="99"/>
      <c r="M915" s="100"/>
      <c r="N915" s="100"/>
      <c r="O915" s="99"/>
      <c r="P915" s="101"/>
      <c r="Q915" s="99"/>
      <c r="R915" s="100"/>
      <c r="S915" s="99"/>
      <c r="T915" s="99"/>
      <c r="U915" s="99"/>
    </row>
    <row r="916" ht="12.75" customHeight="1">
      <c r="A916" s="99"/>
      <c r="B916" s="99"/>
      <c r="C916" s="99"/>
      <c r="D916" s="99"/>
      <c r="E916" s="50"/>
      <c r="F916" s="99"/>
      <c r="G916" s="99"/>
      <c r="H916" s="99"/>
      <c r="I916" s="99"/>
      <c r="J916" s="99"/>
      <c r="K916" s="99"/>
      <c r="L916" s="99"/>
      <c r="M916" s="100"/>
      <c r="N916" s="100"/>
      <c r="O916" s="99"/>
      <c r="P916" s="101"/>
      <c r="Q916" s="99"/>
      <c r="R916" s="100"/>
      <c r="S916" s="99"/>
      <c r="T916" s="99"/>
      <c r="U916" s="99"/>
    </row>
    <row r="917" ht="12.75" customHeight="1">
      <c r="A917" s="99"/>
      <c r="B917" s="99"/>
      <c r="C917" s="99"/>
      <c r="D917" s="99"/>
      <c r="E917" s="50"/>
      <c r="F917" s="99"/>
      <c r="G917" s="99"/>
      <c r="H917" s="99"/>
      <c r="I917" s="99"/>
      <c r="J917" s="99"/>
      <c r="K917" s="99"/>
      <c r="L917" s="99"/>
      <c r="M917" s="100"/>
      <c r="N917" s="100"/>
      <c r="O917" s="99"/>
      <c r="P917" s="101"/>
      <c r="Q917" s="99"/>
      <c r="R917" s="100"/>
      <c r="S917" s="99"/>
      <c r="T917" s="99"/>
      <c r="U917" s="99"/>
    </row>
    <row r="918" ht="12.75" customHeight="1">
      <c r="A918" s="99"/>
      <c r="B918" s="99"/>
      <c r="C918" s="99"/>
      <c r="D918" s="99"/>
      <c r="E918" s="50"/>
      <c r="F918" s="99"/>
      <c r="G918" s="99"/>
      <c r="H918" s="99"/>
      <c r="I918" s="99"/>
      <c r="J918" s="99"/>
      <c r="K918" s="99"/>
      <c r="L918" s="99"/>
      <c r="M918" s="100"/>
      <c r="N918" s="100"/>
      <c r="O918" s="99"/>
      <c r="P918" s="101"/>
      <c r="Q918" s="99"/>
      <c r="R918" s="100"/>
      <c r="S918" s="99"/>
      <c r="T918" s="99"/>
      <c r="U918" s="99"/>
    </row>
    <row r="919" ht="12.75" customHeight="1">
      <c r="A919" s="99"/>
      <c r="B919" s="99"/>
      <c r="C919" s="99"/>
      <c r="D919" s="99"/>
      <c r="E919" s="50"/>
      <c r="F919" s="99"/>
      <c r="G919" s="99"/>
      <c r="H919" s="99"/>
      <c r="I919" s="99"/>
      <c r="J919" s="99"/>
      <c r="K919" s="99"/>
      <c r="L919" s="99"/>
      <c r="M919" s="100"/>
      <c r="N919" s="100"/>
      <c r="O919" s="99"/>
      <c r="P919" s="101"/>
      <c r="Q919" s="99"/>
      <c r="R919" s="100"/>
      <c r="S919" s="99"/>
      <c r="T919" s="99"/>
      <c r="U919" s="99"/>
    </row>
    <row r="920" ht="12.75" customHeight="1">
      <c r="A920" s="99"/>
      <c r="B920" s="99"/>
      <c r="C920" s="99"/>
      <c r="D920" s="99"/>
      <c r="E920" s="50"/>
      <c r="F920" s="99"/>
      <c r="G920" s="99"/>
      <c r="H920" s="99"/>
      <c r="I920" s="99"/>
      <c r="J920" s="99"/>
      <c r="K920" s="99"/>
      <c r="L920" s="99"/>
      <c r="M920" s="100"/>
      <c r="N920" s="100"/>
      <c r="O920" s="99"/>
      <c r="P920" s="101"/>
      <c r="Q920" s="99"/>
      <c r="R920" s="100"/>
      <c r="S920" s="99"/>
      <c r="T920" s="99"/>
      <c r="U920" s="99"/>
    </row>
    <row r="921" ht="12.75" customHeight="1">
      <c r="A921" s="99"/>
      <c r="B921" s="99"/>
      <c r="C921" s="99"/>
      <c r="D921" s="99"/>
      <c r="E921" s="50"/>
      <c r="F921" s="99"/>
      <c r="G921" s="99"/>
      <c r="H921" s="99"/>
      <c r="I921" s="99"/>
      <c r="J921" s="99"/>
      <c r="K921" s="99"/>
      <c r="L921" s="99"/>
      <c r="M921" s="100"/>
      <c r="N921" s="100"/>
      <c r="O921" s="99"/>
      <c r="P921" s="101"/>
      <c r="Q921" s="99"/>
      <c r="R921" s="100"/>
      <c r="S921" s="99"/>
      <c r="T921" s="99"/>
      <c r="U921" s="99"/>
    </row>
    <row r="922" ht="12.75" customHeight="1">
      <c r="A922" s="99"/>
      <c r="B922" s="99"/>
      <c r="C922" s="99"/>
      <c r="D922" s="99"/>
      <c r="E922" s="50"/>
      <c r="F922" s="99"/>
      <c r="G922" s="99"/>
      <c r="H922" s="99"/>
      <c r="I922" s="99"/>
      <c r="J922" s="99"/>
      <c r="K922" s="99"/>
      <c r="L922" s="99"/>
      <c r="M922" s="100"/>
      <c r="N922" s="100"/>
      <c r="O922" s="99"/>
      <c r="P922" s="101"/>
      <c r="Q922" s="99"/>
      <c r="R922" s="100"/>
      <c r="S922" s="99"/>
      <c r="T922" s="99"/>
      <c r="U922" s="99"/>
    </row>
    <row r="923" ht="12.75" customHeight="1">
      <c r="A923" s="99"/>
      <c r="B923" s="99"/>
      <c r="C923" s="99"/>
      <c r="D923" s="99"/>
      <c r="E923" s="50"/>
      <c r="F923" s="99"/>
      <c r="G923" s="99"/>
      <c r="H923" s="99"/>
      <c r="I923" s="99"/>
      <c r="J923" s="99"/>
      <c r="K923" s="99"/>
      <c r="L923" s="99"/>
      <c r="M923" s="100"/>
      <c r="N923" s="100"/>
      <c r="O923" s="99"/>
      <c r="P923" s="101"/>
      <c r="Q923" s="99"/>
      <c r="R923" s="100"/>
      <c r="S923" s="99"/>
      <c r="T923" s="99"/>
      <c r="U923" s="99"/>
    </row>
    <row r="924" ht="12.75" customHeight="1">
      <c r="A924" s="99"/>
      <c r="B924" s="99"/>
      <c r="C924" s="99"/>
      <c r="D924" s="99"/>
      <c r="E924" s="50"/>
      <c r="F924" s="99"/>
      <c r="G924" s="99"/>
      <c r="H924" s="99"/>
      <c r="I924" s="99"/>
      <c r="J924" s="99"/>
      <c r="K924" s="99"/>
      <c r="L924" s="99"/>
      <c r="M924" s="100"/>
      <c r="N924" s="100"/>
      <c r="O924" s="99"/>
      <c r="P924" s="101"/>
      <c r="Q924" s="99"/>
      <c r="R924" s="100"/>
      <c r="S924" s="99"/>
      <c r="T924" s="99"/>
      <c r="U924" s="99"/>
    </row>
    <row r="925" ht="12.75" customHeight="1">
      <c r="A925" s="99"/>
      <c r="B925" s="99"/>
      <c r="C925" s="99"/>
      <c r="D925" s="99"/>
      <c r="E925" s="50"/>
      <c r="F925" s="99"/>
      <c r="G925" s="99"/>
      <c r="H925" s="99"/>
      <c r="I925" s="99"/>
      <c r="J925" s="99"/>
      <c r="K925" s="99"/>
      <c r="L925" s="99"/>
      <c r="M925" s="100"/>
      <c r="N925" s="100"/>
      <c r="O925" s="99"/>
      <c r="P925" s="101"/>
      <c r="Q925" s="99"/>
      <c r="R925" s="100"/>
      <c r="S925" s="99"/>
      <c r="T925" s="99"/>
      <c r="U925" s="99"/>
    </row>
    <row r="926" ht="12.75" customHeight="1">
      <c r="A926" s="99"/>
      <c r="B926" s="99"/>
      <c r="C926" s="99"/>
      <c r="D926" s="99"/>
      <c r="E926" s="50"/>
      <c r="F926" s="99"/>
      <c r="G926" s="99"/>
      <c r="H926" s="99"/>
      <c r="I926" s="99"/>
      <c r="J926" s="99"/>
      <c r="K926" s="99"/>
      <c r="L926" s="99"/>
      <c r="M926" s="100"/>
      <c r="N926" s="100"/>
      <c r="O926" s="99"/>
      <c r="P926" s="101"/>
      <c r="Q926" s="99"/>
      <c r="R926" s="100"/>
      <c r="S926" s="99"/>
      <c r="T926" s="99"/>
      <c r="U926" s="99"/>
    </row>
    <row r="927" ht="12.75" customHeight="1">
      <c r="A927" s="99"/>
      <c r="B927" s="99"/>
      <c r="C927" s="99"/>
      <c r="D927" s="99"/>
      <c r="E927" s="50"/>
      <c r="F927" s="99"/>
      <c r="G927" s="99"/>
      <c r="H927" s="99"/>
      <c r="I927" s="99"/>
      <c r="J927" s="99"/>
      <c r="K927" s="99"/>
      <c r="L927" s="99"/>
      <c r="M927" s="100"/>
      <c r="N927" s="100"/>
      <c r="O927" s="99"/>
      <c r="P927" s="101"/>
      <c r="Q927" s="99"/>
      <c r="R927" s="100"/>
      <c r="S927" s="99"/>
      <c r="T927" s="99"/>
      <c r="U927" s="99"/>
    </row>
    <row r="928" ht="12.75" customHeight="1">
      <c r="A928" s="99"/>
      <c r="B928" s="99"/>
      <c r="C928" s="99"/>
      <c r="D928" s="99"/>
      <c r="E928" s="50"/>
      <c r="F928" s="99"/>
      <c r="G928" s="99"/>
      <c r="H928" s="99"/>
      <c r="I928" s="99"/>
      <c r="J928" s="99"/>
      <c r="K928" s="99"/>
      <c r="L928" s="99"/>
      <c r="M928" s="100"/>
      <c r="N928" s="100"/>
      <c r="O928" s="99"/>
      <c r="P928" s="101"/>
      <c r="Q928" s="99"/>
      <c r="R928" s="100"/>
      <c r="S928" s="99"/>
      <c r="T928" s="99"/>
      <c r="U928" s="99"/>
    </row>
    <row r="929" ht="12.75" customHeight="1">
      <c r="A929" s="99"/>
      <c r="B929" s="99"/>
      <c r="C929" s="99"/>
      <c r="D929" s="99"/>
      <c r="E929" s="50"/>
      <c r="F929" s="99"/>
      <c r="G929" s="99"/>
      <c r="H929" s="99"/>
      <c r="I929" s="99"/>
      <c r="J929" s="99"/>
      <c r="K929" s="99"/>
      <c r="L929" s="99"/>
      <c r="M929" s="100"/>
      <c r="N929" s="100"/>
      <c r="O929" s="99"/>
      <c r="P929" s="101"/>
      <c r="Q929" s="99"/>
      <c r="R929" s="100"/>
      <c r="S929" s="99"/>
      <c r="T929" s="99"/>
      <c r="U929" s="99"/>
    </row>
    <row r="930" ht="12.75" customHeight="1">
      <c r="A930" s="99"/>
      <c r="B930" s="99"/>
      <c r="C930" s="99"/>
      <c r="D930" s="99"/>
      <c r="E930" s="50"/>
      <c r="F930" s="99"/>
      <c r="G930" s="99"/>
      <c r="H930" s="99"/>
      <c r="I930" s="99"/>
      <c r="J930" s="99"/>
      <c r="K930" s="99"/>
      <c r="L930" s="99"/>
      <c r="M930" s="100"/>
      <c r="N930" s="100"/>
      <c r="O930" s="99"/>
      <c r="P930" s="101"/>
      <c r="Q930" s="99"/>
      <c r="R930" s="100"/>
      <c r="S930" s="99"/>
      <c r="T930" s="99"/>
      <c r="U930" s="99"/>
    </row>
    <row r="931" ht="12.75" customHeight="1">
      <c r="A931" s="99"/>
      <c r="B931" s="99"/>
      <c r="C931" s="99"/>
      <c r="D931" s="99"/>
      <c r="E931" s="50"/>
      <c r="F931" s="99"/>
      <c r="G931" s="99"/>
      <c r="H931" s="99"/>
      <c r="I931" s="99"/>
      <c r="J931" s="99"/>
      <c r="K931" s="99"/>
      <c r="L931" s="99"/>
      <c r="M931" s="100"/>
      <c r="N931" s="100"/>
      <c r="O931" s="99"/>
      <c r="P931" s="101"/>
      <c r="Q931" s="99"/>
      <c r="R931" s="100"/>
      <c r="S931" s="99"/>
      <c r="T931" s="99"/>
      <c r="U931" s="99"/>
    </row>
    <row r="932" ht="12.75" customHeight="1">
      <c r="A932" s="99"/>
      <c r="B932" s="99"/>
      <c r="C932" s="99"/>
      <c r="D932" s="99"/>
      <c r="E932" s="50"/>
      <c r="F932" s="99"/>
      <c r="G932" s="99"/>
      <c r="H932" s="99"/>
      <c r="I932" s="99"/>
      <c r="J932" s="99"/>
      <c r="K932" s="99"/>
      <c r="L932" s="99"/>
      <c r="M932" s="100"/>
      <c r="N932" s="100"/>
      <c r="O932" s="99"/>
      <c r="P932" s="101"/>
      <c r="Q932" s="99"/>
      <c r="R932" s="100"/>
      <c r="S932" s="99"/>
      <c r="T932" s="99"/>
      <c r="U932" s="99"/>
    </row>
    <row r="933" ht="12.75" customHeight="1">
      <c r="A933" s="99"/>
      <c r="B933" s="99"/>
      <c r="C933" s="99"/>
      <c r="D933" s="99"/>
      <c r="E933" s="50"/>
      <c r="F933" s="99"/>
      <c r="G933" s="99"/>
      <c r="H933" s="99"/>
      <c r="I933" s="99"/>
      <c r="J933" s="99"/>
      <c r="K933" s="99"/>
      <c r="L933" s="99"/>
      <c r="M933" s="100"/>
      <c r="N933" s="100"/>
      <c r="O933" s="99"/>
      <c r="P933" s="101"/>
      <c r="Q933" s="99"/>
      <c r="R933" s="100"/>
      <c r="S933" s="99"/>
      <c r="T933" s="99"/>
      <c r="U933" s="99"/>
    </row>
    <row r="934" ht="12.75" customHeight="1">
      <c r="A934" s="99"/>
      <c r="B934" s="99"/>
      <c r="C934" s="99"/>
      <c r="D934" s="99"/>
      <c r="E934" s="50"/>
      <c r="F934" s="99"/>
      <c r="G934" s="99"/>
      <c r="H934" s="99"/>
      <c r="I934" s="99"/>
      <c r="J934" s="99"/>
      <c r="K934" s="99"/>
      <c r="L934" s="99"/>
      <c r="M934" s="100"/>
      <c r="N934" s="100"/>
      <c r="O934" s="99"/>
      <c r="P934" s="101"/>
      <c r="Q934" s="99"/>
      <c r="R934" s="100"/>
      <c r="S934" s="99"/>
      <c r="T934" s="99"/>
      <c r="U934" s="99"/>
    </row>
    <row r="935" ht="12.75" customHeight="1">
      <c r="A935" s="99"/>
      <c r="B935" s="99"/>
      <c r="C935" s="99"/>
      <c r="D935" s="99"/>
      <c r="E935" s="50"/>
      <c r="F935" s="99"/>
      <c r="G935" s="99"/>
      <c r="H935" s="99"/>
      <c r="I935" s="99"/>
      <c r="J935" s="99"/>
      <c r="K935" s="99"/>
      <c r="L935" s="99"/>
      <c r="M935" s="100"/>
      <c r="N935" s="100"/>
      <c r="O935" s="99"/>
      <c r="P935" s="101"/>
      <c r="Q935" s="99"/>
      <c r="R935" s="100"/>
      <c r="S935" s="99"/>
      <c r="T935" s="99"/>
      <c r="U935" s="99"/>
    </row>
    <row r="936" ht="12.75" customHeight="1">
      <c r="A936" s="99"/>
      <c r="B936" s="99"/>
      <c r="C936" s="99"/>
      <c r="D936" s="99"/>
      <c r="E936" s="50"/>
      <c r="F936" s="99"/>
      <c r="G936" s="99"/>
      <c r="H936" s="99"/>
      <c r="I936" s="99"/>
      <c r="J936" s="99"/>
      <c r="K936" s="99"/>
      <c r="L936" s="99"/>
      <c r="M936" s="100"/>
      <c r="N936" s="100"/>
      <c r="O936" s="99"/>
      <c r="P936" s="101"/>
      <c r="Q936" s="99"/>
      <c r="R936" s="100"/>
      <c r="S936" s="99"/>
      <c r="T936" s="99"/>
      <c r="U936" s="99"/>
    </row>
    <row r="937" ht="12.75" customHeight="1">
      <c r="A937" s="99"/>
      <c r="B937" s="99"/>
      <c r="C937" s="99"/>
      <c r="D937" s="99"/>
      <c r="E937" s="50"/>
      <c r="F937" s="99"/>
      <c r="G937" s="99"/>
      <c r="H937" s="99"/>
      <c r="I937" s="99"/>
      <c r="J937" s="99"/>
      <c r="K937" s="99"/>
      <c r="L937" s="99"/>
      <c r="M937" s="100"/>
      <c r="N937" s="100"/>
      <c r="O937" s="99"/>
      <c r="P937" s="101"/>
      <c r="Q937" s="99"/>
      <c r="R937" s="100"/>
      <c r="S937" s="99"/>
      <c r="T937" s="99"/>
      <c r="U937" s="99"/>
    </row>
    <row r="938" ht="12.75" customHeight="1">
      <c r="A938" s="99"/>
      <c r="B938" s="99"/>
      <c r="C938" s="99"/>
      <c r="D938" s="99"/>
      <c r="E938" s="50"/>
      <c r="F938" s="99"/>
      <c r="G938" s="99"/>
      <c r="H938" s="99"/>
      <c r="I938" s="99"/>
      <c r="J938" s="99"/>
      <c r="K938" s="99"/>
      <c r="L938" s="99"/>
      <c r="M938" s="100"/>
      <c r="N938" s="100"/>
      <c r="O938" s="99"/>
      <c r="P938" s="101"/>
      <c r="Q938" s="99"/>
      <c r="R938" s="100"/>
      <c r="S938" s="99"/>
      <c r="T938" s="99"/>
      <c r="U938" s="99"/>
    </row>
    <row r="939" ht="12.75" customHeight="1">
      <c r="A939" s="99"/>
      <c r="B939" s="99"/>
      <c r="C939" s="99"/>
      <c r="D939" s="99"/>
      <c r="E939" s="50"/>
      <c r="F939" s="99"/>
      <c r="G939" s="99"/>
      <c r="H939" s="99"/>
      <c r="I939" s="99"/>
      <c r="J939" s="99"/>
      <c r="K939" s="99"/>
      <c r="L939" s="99"/>
      <c r="M939" s="100"/>
      <c r="N939" s="100"/>
      <c r="O939" s="99"/>
      <c r="P939" s="101"/>
      <c r="Q939" s="99"/>
      <c r="R939" s="100"/>
      <c r="S939" s="99"/>
      <c r="T939" s="99"/>
      <c r="U939" s="99"/>
    </row>
    <row r="940" ht="12.75" customHeight="1">
      <c r="A940" s="99"/>
      <c r="B940" s="99"/>
      <c r="C940" s="99"/>
      <c r="D940" s="99"/>
      <c r="E940" s="50"/>
      <c r="F940" s="99"/>
      <c r="G940" s="99"/>
      <c r="H940" s="99"/>
      <c r="I940" s="99"/>
      <c r="J940" s="99"/>
      <c r="K940" s="99"/>
      <c r="L940" s="99"/>
      <c r="M940" s="100"/>
      <c r="N940" s="100"/>
      <c r="O940" s="99"/>
      <c r="P940" s="101"/>
      <c r="Q940" s="99"/>
      <c r="R940" s="100"/>
      <c r="S940" s="99"/>
      <c r="T940" s="99"/>
      <c r="U940" s="99"/>
    </row>
    <row r="941" ht="12.75" customHeight="1">
      <c r="A941" s="99"/>
      <c r="B941" s="99"/>
      <c r="C941" s="99"/>
      <c r="D941" s="99"/>
      <c r="E941" s="50"/>
      <c r="F941" s="99"/>
      <c r="G941" s="99"/>
      <c r="H941" s="99"/>
      <c r="I941" s="99"/>
      <c r="J941" s="99"/>
      <c r="K941" s="99"/>
      <c r="L941" s="99"/>
      <c r="M941" s="100"/>
      <c r="N941" s="100"/>
      <c r="O941" s="99"/>
      <c r="P941" s="101"/>
      <c r="Q941" s="99"/>
      <c r="R941" s="100"/>
      <c r="S941" s="99"/>
      <c r="T941" s="99"/>
      <c r="U941" s="99"/>
    </row>
    <row r="942" ht="12.75" customHeight="1">
      <c r="A942" s="99"/>
      <c r="B942" s="99"/>
      <c r="C942" s="99"/>
      <c r="D942" s="99"/>
      <c r="E942" s="50"/>
      <c r="F942" s="99"/>
      <c r="G942" s="99"/>
      <c r="H942" s="99"/>
      <c r="I942" s="99"/>
      <c r="J942" s="99"/>
      <c r="K942" s="99"/>
      <c r="L942" s="99"/>
      <c r="M942" s="100"/>
      <c r="N942" s="100"/>
      <c r="O942" s="99"/>
      <c r="P942" s="101"/>
      <c r="Q942" s="99"/>
      <c r="R942" s="100"/>
      <c r="S942" s="99"/>
      <c r="T942" s="99"/>
      <c r="U942" s="99"/>
    </row>
    <row r="943" ht="12.75" customHeight="1">
      <c r="A943" s="99"/>
      <c r="B943" s="99"/>
      <c r="C943" s="99"/>
      <c r="D943" s="99"/>
      <c r="E943" s="50"/>
      <c r="F943" s="99"/>
      <c r="G943" s="99"/>
      <c r="H943" s="99"/>
      <c r="I943" s="99"/>
      <c r="J943" s="99"/>
      <c r="K943" s="99"/>
      <c r="L943" s="99"/>
      <c r="M943" s="100"/>
      <c r="N943" s="100"/>
      <c r="O943" s="99"/>
      <c r="P943" s="101"/>
      <c r="Q943" s="99"/>
      <c r="R943" s="100"/>
      <c r="S943" s="99"/>
      <c r="T943" s="99"/>
      <c r="U943" s="99"/>
    </row>
    <row r="944" ht="12.75" customHeight="1">
      <c r="A944" s="99"/>
      <c r="B944" s="99"/>
      <c r="C944" s="99"/>
      <c r="D944" s="99"/>
      <c r="E944" s="50"/>
      <c r="F944" s="99"/>
      <c r="G944" s="99"/>
      <c r="H944" s="99"/>
      <c r="I944" s="99"/>
      <c r="J944" s="99"/>
      <c r="K944" s="99"/>
      <c r="L944" s="99"/>
      <c r="M944" s="100"/>
      <c r="N944" s="100"/>
      <c r="O944" s="99"/>
      <c r="P944" s="101"/>
      <c r="Q944" s="99"/>
      <c r="R944" s="100"/>
      <c r="S944" s="99"/>
      <c r="T944" s="99"/>
      <c r="U944" s="99"/>
    </row>
    <row r="945" ht="12.75" customHeight="1">
      <c r="A945" s="99"/>
      <c r="B945" s="99"/>
      <c r="C945" s="99"/>
      <c r="D945" s="99"/>
      <c r="E945" s="50"/>
      <c r="F945" s="99"/>
      <c r="G945" s="99"/>
      <c r="H945" s="99"/>
      <c r="I945" s="99"/>
      <c r="J945" s="99"/>
      <c r="K945" s="99"/>
      <c r="L945" s="99"/>
      <c r="M945" s="100"/>
      <c r="N945" s="100"/>
      <c r="O945" s="99"/>
      <c r="P945" s="101"/>
      <c r="Q945" s="99"/>
      <c r="R945" s="100"/>
      <c r="S945" s="99"/>
      <c r="T945" s="99"/>
      <c r="U945" s="99"/>
    </row>
    <row r="946" ht="12.75" customHeight="1">
      <c r="A946" s="99"/>
      <c r="B946" s="99"/>
      <c r="C946" s="99"/>
      <c r="D946" s="99"/>
      <c r="E946" s="50"/>
      <c r="F946" s="99"/>
      <c r="G946" s="99"/>
      <c r="H946" s="99"/>
      <c r="I946" s="99"/>
      <c r="J946" s="99"/>
      <c r="K946" s="99"/>
      <c r="L946" s="99"/>
      <c r="M946" s="100"/>
      <c r="N946" s="100"/>
      <c r="O946" s="99"/>
      <c r="P946" s="101"/>
      <c r="Q946" s="99"/>
      <c r="R946" s="100"/>
      <c r="S946" s="99"/>
      <c r="T946" s="99"/>
      <c r="U946" s="99"/>
    </row>
    <row r="947" ht="12.75" customHeight="1">
      <c r="A947" s="99"/>
      <c r="B947" s="99"/>
      <c r="C947" s="99"/>
      <c r="D947" s="99"/>
      <c r="E947" s="50"/>
      <c r="F947" s="99"/>
      <c r="G947" s="99"/>
      <c r="H947" s="99"/>
      <c r="I947" s="99"/>
      <c r="J947" s="99"/>
      <c r="K947" s="99"/>
      <c r="L947" s="99"/>
      <c r="M947" s="100"/>
      <c r="N947" s="100"/>
      <c r="O947" s="99"/>
      <c r="P947" s="101"/>
      <c r="Q947" s="99"/>
      <c r="R947" s="100"/>
      <c r="S947" s="99"/>
      <c r="T947" s="99"/>
      <c r="U947" s="99"/>
    </row>
    <row r="948" ht="12.75" customHeight="1">
      <c r="A948" s="99"/>
      <c r="B948" s="99"/>
      <c r="C948" s="99"/>
      <c r="D948" s="99"/>
      <c r="E948" s="50"/>
      <c r="F948" s="99"/>
      <c r="G948" s="99"/>
      <c r="H948" s="99"/>
      <c r="I948" s="99"/>
      <c r="J948" s="99"/>
      <c r="K948" s="99"/>
      <c r="L948" s="99"/>
      <c r="M948" s="100"/>
      <c r="N948" s="100"/>
      <c r="O948" s="99"/>
      <c r="P948" s="101"/>
      <c r="Q948" s="99"/>
      <c r="R948" s="100"/>
      <c r="S948" s="99"/>
      <c r="T948" s="99"/>
      <c r="U948" s="99"/>
    </row>
    <row r="949" ht="12.75" customHeight="1">
      <c r="A949" s="99"/>
      <c r="B949" s="99"/>
      <c r="C949" s="99"/>
      <c r="D949" s="99"/>
      <c r="E949" s="50"/>
      <c r="F949" s="99"/>
      <c r="G949" s="99"/>
      <c r="H949" s="99"/>
      <c r="I949" s="99"/>
      <c r="J949" s="99"/>
      <c r="K949" s="99"/>
      <c r="L949" s="99"/>
      <c r="M949" s="100"/>
      <c r="N949" s="100"/>
      <c r="O949" s="99"/>
      <c r="P949" s="101"/>
      <c r="Q949" s="99"/>
      <c r="R949" s="100"/>
      <c r="S949" s="99"/>
      <c r="T949" s="99"/>
      <c r="U949" s="99"/>
    </row>
    <row r="950" ht="12.75" customHeight="1">
      <c r="A950" s="99"/>
      <c r="B950" s="99"/>
      <c r="C950" s="99"/>
      <c r="D950" s="99"/>
      <c r="E950" s="50"/>
      <c r="F950" s="99"/>
      <c r="G950" s="99"/>
      <c r="H950" s="99"/>
      <c r="I950" s="99"/>
      <c r="J950" s="99"/>
      <c r="K950" s="99"/>
      <c r="L950" s="99"/>
      <c r="M950" s="100"/>
      <c r="N950" s="100"/>
      <c r="O950" s="99"/>
      <c r="P950" s="101"/>
      <c r="Q950" s="99"/>
      <c r="R950" s="100"/>
      <c r="S950" s="99"/>
      <c r="T950" s="99"/>
      <c r="U950" s="99"/>
    </row>
    <row r="951" ht="12.75" customHeight="1">
      <c r="A951" s="99"/>
      <c r="B951" s="99"/>
      <c r="C951" s="99"/>
      <c r="D951" s="99"/>
      <c r="E951" s="50"/>
      <c r="F951" s="99"/>
      <c r="G951" s="99"/>
      <c r="H951" s="99"/>
      <c r="I951" s="99"/>
      <c r="J951" s="99"/>
      <c r="K951" s="99"/>
      <c r="L951" s="99"/>
      <c r="M951" s="100"/>
      <c r="N951" s="100"/>
      <c r="O951" s="99"/>
      <c r="P951" s="101"/>
      <c r="Q951" s="99"/>
      <c r="R951" s="100"/>
      <c r="S951" s="99"/>
      <c r="T951" s="99"/>
      <c r="U951" s="99"/>
    </row>
    <row r="952" ht="12.75" customHeight="1">
      <c r="A952" s="99"/>
      <c r="B952" s="99"/>
      <c r="C952" s="99"/>
      <c r="D952" s="99"/>
      <c r="E952" s="50"/>
      <c r="F952" s="99"/>
      <c r="G952" s="99"/>
      <c r="H952" s="99"/>
      <c r="I952" s="99"/>
      <c r="J952" s="99"/>
      <c r="K952" s="99"/>
      <c r="L952" s="99"/>
      <c r="M952" s="100"/>
      <c r="N952" s="100"/>
      <c r="O952" s="99"/>
      <c r="P952" s="101"/>
      <c r="Q952" s="99"/>
      <c r="R952" s="100"/>
      <c r="S952" s="99"/>
      <c r="T952" s="99"/>
      <c r="U952" s="99"/>
    </row>
    <row r="953" ht="12.75" customHeight="1">
      <c r="A953" s="99"/>
      <c r="B953" s="99"/>
      <c r="C953" s="99"/>
      <c r="D953" s="99"/>
      <c r="E953" s="50"/>
      <c r="F953" s="99"/>
      <c r="G953" s="99"/>
      <c r="H953" s="99"/>
      <c r="I953" s="99"/>
      <c r="J953" s="99"/>
      <c r="K953" s="99"/>
      <c r="L953" s="99"/>
      <c r="M953" s="100"/>
      <c r="N953" s="100"/>
      <c r="O953" s="99"/>
      <c r="P953" s="101"/>
      <c r="Q953" s="99"/>
      <c r="R953" s="100"/>
      <c r="S953" s="99"/>
      <c r="T953" s="99"/>
      <c r="U953" s="99"/>
    </row>
    <row r="954" ht="12.75" customHeight="1">
      <c r="A954" s="99"/>
      <c r="B954" s="99"/>
      <c r="C954" s="99"/>
      <c r="D954" s="99"/>
      <c r="E954" s="50"/>
      <c r="F954" s="99"/>
      <c r="G954" s="99"/>
      <c r="H954" s="99"/>
      <c r="I954" s="99"/>
      <c r="J954" s="99"/>
      <c r="K954" s="99"/>
      <c r="L954" s="99"/>
      <c r="M954" s="100"/>
      <c r="N954" s="100"/>
      <c r="O954" s="99"/>
      <c r="P954" s="101"/>
      <c r="Q954" s="99"/>
      <c r="R954" s="100"/>
      <c r="S954" s="99"/>
      <c r="T954" s="99"/>
      <c r="U954" s="99"/>
    </row>
  </sheetData>
  <autoFilter ref="$A$12:$U$65"/>
  <customSheetViews>
    <customSheetView guid="{BBC7CEF3-6DB8-4099-BAAC-AAB18B877BF7}" filter="1" showAutoFilter="1">
      <autoFilter ref="$A$12:$U$38">
        <filterColumn colId="2">
          <filters>
            <filter val="Auditoría Interna procedimientos Nómina y Situaciones Administrativas"/>
            <filter val="Seguimiento Al Sistema de Gestión de seguridad y Salud en el Trabajo"/>
            <filter val="INFORME SEGUIMIENTO PLAN DE SOSTENIBILIDAD CONTABLE &#10;Corte: Diciembre de 2020"/>
            <filter val="AUDITORÍA INTERNA GESTION FINANCIERA (CONTINUA)"/>
            <filter val="Auditoría Interna procedimiento: Adquisición Predial para el Reasentamiento GMR-PD-09 Versión 2."/>
            <filter val="Auditoría Interna - Proceso Gestión Documental"/>
            <filter val="Requerimiento Contaduria General de la Nación. seguimiento CHIP."/>
          </filters>
        </filterColumn>
      </autoFilter>
    </customSheetView>
    <customSheetView guid="{26A989FC-EB12-4444-8803-01DE189F0FBB}" filter="1" showAutoFilter="1">
      <autoFilter ref="$A$12:$U$24"/>
    </customSheetView>
    <customSheetView guid="{E9654C31-1E86-46BF-8527-E8BAE2200CBB}" filter="1" showAutoFilter="1">
      <autoFilter ref="$A$12:$U$38">
        <filterColumn colId="13">
          <filters>
            <filter val="31/12/2019"/>
            <filter val="31/12/2018"/>
            <filter val="15/08/2020"/>
            <filter val="15/02/2021"/>
            <filter val="31/03/2021"/>
            <filter val="1. 31/03/2020&#10;&#10;2. 31/12/2020"/>
            <filter val="12/05/2017"/>
            <filter val="30/08/2018"/>
            <filter val="30/09/2018"/>
            <filter val="30/11/2020"/>
            <filter val="1/12/2018"/>
            <filter val="31/12/2020"/>
            <filter val="1/11/2019"/>
            <filter val="31/10/2018"/>
            <filter val="27/03/2020"/>
          </filters>
        </filterColumn>
      </autoFilter>
    </customSheetView>
    <customSheetView guid="{04FE2D91-27C4-4107-96AF-052D02976D5B}" filter="1" showAutoFilter="1">
      <autoFilter ref="$A$12:$U$38">
        <filterColumn colId="13">
          <filters>
            <filter val="31/12/2019"/>
            <filter val="31/12/2018"/>
            <filter val="15/08/2020"/>
            <filter val="15/02/2021"/>
            <filter val="31/03/2021"/>
            <filter val="1. 31/03/2020&#10;&#10;2. 31/12/2020"/>
            <filter val="12/05/2017"/>
            <filter val="30/08/2018"/>
            <filter val="30/09/2018"/>
            <filter val="30/11/2020"/>
            <filter val="1/12/2018"/>
            <filter val="31/12/2020"/>
            <filter val="1/11/2019"/>
            <filter val="31/10/2018"/>
            <filter val="27/03/2020"/>
          </filters>
        </filterColumn>
      </autoFilter>
    </customSheetView>
    <customSheetView guid="{7AE43FA4-B48D-4818-BD49-E865E09D6615}" filter="1" showAutoFilter="1">
      <autoFilter ref="$A$12:$U$38"/>
    </customSheetView>
    <customSheetView guid="{57E1AB8A-809F-4C78-892F-1B18BB08A13C}" filter="1" showAutoFilter="1">
      <autoFilter ref="$A$12:$U$38">
        <filterColumn colId="13">
          <filters>
            <filter val="31/12/2019"/>
            <filter val="31/12/2018"/>
            <filter val="15/08/2020"/>
            <filter val="15/02/2021"/>
            <filter val="31/03/2021"/>
            <filter val="1. 31/03/2020&#10;&#10;2. 31/12/2020"/>
            <filter val="12/05/2017"/>
            <filter val="30/08/2018"/>
            <filter val="30/09/2018"/>
            <filter val="30/11/2020"/>
            <filter val="1/12/2018"/>
            <filter val="31/12/2020"/>
            <filter val="1/11/2019"/>
            <filter val="31/10/2018"/>
            <filter val="27/03/2020"/>
          </filters>
        </filterColumn>
      </autoFilter>
    </customSheetView>
    <customSheetView guid="{896E7A35-1C8E-49E4-9575-9ECB0BCF1BF3}" filter="1" showAutoFilter="1">
      <autoFilter ref="$A$12:$U$24">
        <filterColumn colId="2">
          <filters>
            <filter val="Auditoría Interna -  Seguimiento al Sistema de Gestión de la Seguridad y Salud en el trabajo SGSST"/>
            <filter val="Auditoria Interna al SGSST"/>
          </filters>
        </filterColumn>
      </autoFilter>
    </customSheetView>
  </customSheetViews>
  <mergeCells count="3">
    <mergeCell ref="A1:R3"/>
    <mergeCell ref="A11:N11"/>
    <mergeCell ref="P11:U11"/>
  </mergeCells>
  <conditionalFormatting sqref="S1:T3 S12:T12 S6:T10">
    <cfRule type="cellIs" dxfId="0" priority="1" stopIfTrue="1" operator="equal">
      <formula>"1: Cumple Parcialmente"</formula>
    </cfRule>
  </conditionalFormatting>
  <conditionalFormatting sqref="U1:U3 U12 U6:U10">
    <cfRule type="cellIs" dxfId="1" priority="2" stopIfTrue="1" operator="equal">
      <formula>"ABIERTA"</formula>
    </cfRule>
  </conditionalFormatting>
  <conditionalFormatting sqref="U1:U3 U12 U6:U10">
    <cfRule type="cellIs" dxfId="2" priority="3" stopIfTrue="1" operator="equal">
      <formula>"CERRADA"</formula>
    </cfRule>
  </conditionalFormatting>
  <conditionalFormatting sqref="S1:T3 S12:T12 S6:T10">
    <cfRule type="cellIs" dxfId="2" priority="4" stopIfTrue="1" operator="equal">
      <formula>"2: Cumple "</formula>
    </cfRule>
  </conditionalFormatting>
  <conditionalFormatting sqref="S1:T3 S12:T12 S6:T10">
    <cfRule type="cellIs" dxfId="1" priority="5" stopIfTrue="1" operator="equal">
      <formula>"0: No cumple"</formula>
    </cfRule>
  </conditionalFormatting>
  <conditionalFormatting sqref="S4:T5">
    <cfRule type="cellIs" dxfId="0" priority="6" stopIfTrue="1" operator="equal">
      <formula>"1: Cumple Parcialmente"</formula>
    </cfRule>
  </conditionalFormatting>
  <conditionalFormatting sqref="U4:U5">
    <cfRule type="cellIs" dxfId="1" priority="7" stopIfTrue="1" operator="equal">
      <formula>"ABIERTA"</formula>
    </cfRule>
  </conditionalFormatting>
  <conditionalFormatting sqref="U4:U5">
    <cfRule type="cellIs" dxfId="2" priority="8" stopIfTrue="1" operator="equal">
      <formula>"CERRADA"</formula>
    </cfRule>
  </conditionalFormatting>
  <conditionalFormatting sqref="S4:T5">
    <cfRule type="cellIs" dxfId="2" priority="9" stopIfTrue="1" operator="equal">
      <formula>"2: Cumple "</formula>
    </cfRule>
  </conditionalFormatting>
  <conditionalFormatting sqref="S4:T5">
    <cfRule type="cellIs" dxfId="1" priority="10" stopIfTrue="1" operator="equal">
      <formula>"0: No cumple"</formula>
    </cfRule>
  </conditionalFormatting>
  <conditionalFormatting sqref="D5">
    <cfRule type="cellIs" dxfId="2" priority="11" operator="equal">
      <formula>$B$5</formula>
    </cfRule>
  </conditionalFormatting>
  <conditionalFormatting sqref="D5">
    <cfRule type="cellIs" dxfId="1" priority="12" operator="equal">
      <formula>0</formula>
    </cfRule>
  </conditionalFormatting>
  <conditionalFormatting sqref="F5">
    <cfRule type="cellIs" dxfId="2" priority="13" operator="equal">
      <formula>0</formula>
    </cfRule>
  </conditionalFormatting>
  <conditionalFormatting sqref="F5">
    <cfRule type="cellIs" dxfId="1" priority="14" operator="equal">
      <formula>$B$5</formula>
    </cfRule>
  </conditionalFormatting>
  <conditionalFormatting sqref="D6">
    <cfRule type="cellIs" dxfId="2" priority="15" operator="equal">
      <formula>$B$6</formula>
    </cfRule>
  </conditionalFormatting>
  <conditionalFormatting sqref="D6">
    <cfRule type="cellIs" dxfId="1" priority="16" operator="equal">
      <formula>0</formula>
    </cfRule>
  </conditionalFormatting>
  <conditionalFormatting sqref="D7">
    <cfRule type="cellIs" dxfId="2" priority="17" operator="equal">
      <formula>$B$7</formula>
    </cfRule>
  </conditionalFormatting>
  <conditionalFormatting sqref="D8">
    <cfRule type="cellIs" dxfId="2" priority="18" operator="equal">
      <formula>$B$8</formula>
    </cfRule>
  </conditionalFormatting>
  <conditionalFormatting sqref="D9">
    <cfRule type="cellIs" dxfId="2" priority="19" operator="equal">
      <formula>$B$9</formula>
    </cfRule>
  </conditionalFormatting>
  <conditionalFormatting sqref="D10">
    <cfRule type="cellIs" dxfId="2" priority="20" operator="equal">
      <formula>$B$10</formula>
    </cfRule>
  </conditionalFormatting>
  <conditionalFormatting sqref="D7:D10">
    <cfRule type="cellIs" dxfId="1" priority="21" operator="equal">
      <formula>0</formula>
    </cfRule>
  </conditionalFormatting>
  <conditionalFormatting sqref="F6">
    <cfRule type="cellIs" dxfId="1" priority="22" operator="equal">
      <formula>$B$6</formula>
    </cfRule>
  </conditionalFormatting>
  <conditionalFormatting sqref="F7">
    <cfRule type="cellIs" dxfId="1" priority="23" operator="equal">
      <formula>$B$7</formula>
    </cfRule>
  </conditionalFormatting>
  <conditionalFormatting sqref="F8">
    <cfRule type="cellIs" dxfId="1" priority="24" operator="equal">
      <formula>$B$8</formula>
    </cfRule>
  </conditionalFormatting>
  <conditionalFormatting sqref="F9">
    <cfRule type="cellIs" dxfId="1" priority="25" operator="equal">
      <formula>$B$9</formula>
    </cfRule>
  </conditionalFormatting>
  <conditionalFormatting sqref="F10">
    <cfRule type="cellIs" dxfId="1" priority="26" operator="equal">
      <formula>$B$10</formula>
    </cfRule>
  </conditionalFormatting>
  <conditionalFormatting sqref="F6:F10">
    <cfRule type="cellIs" dxfId="2" priority="27" operator="equal">
      <formula>0</formula>
    </cfRule>
  </conditionalFormatting>
  <dataValidations>
    <dataValidation type="list" allowBlank="1" showErrorMessage="1" sqref="I13:I77">
      <formula1>'DICCIONARIO DE DATOS'!$D$2:$D$4</formula1>
    </dataValidation>
    <dataValidation type="list" allowBlank="1" showErrorMessage="1" sqref="S13:S38">
      <formula1>'DICCIONARIO DE DATOS'!$E$2:$E$3</formula1>
    </dataValidation>
    <dataValidation type="list" allowBlank="1" showErrorMessage="1" sqref="J13:J77">
      <formula1>'DICCIONARIO DE DATOS'!$A$2:$A$10</formula1>
    </dataValidation>
    <dataValidation type="date" allowBlank="1" showErrorMessage="1" sqref="M30:N30 M46:N48 M71:N71">
      <formula1>41640.0</formula1>
      <formula2>55153.0</formula2>
    </dataValidation>
    <dataValidation type="list" allowBlank="1" showErrorMessage="1" sqref="U13:U77">
      <formula1>'DICCIONARIO DE DATOS'!$G$2:$G$5</formula1>
    </dataValidation>
    <dataValidation type="list" allowBlank="1" showErrorMessage="1" sqref="T13:T38">
      <formula1>'DICCIONARIO DE DATOS'!$F$2:$F$3</formula1>
    </dataValidation>
    <dataValidation type="decimal" allowBlank="1" showErrorMessage="1" sqref="B29:B30 B46:B58">
      <formula1>2014.0</formula1>
      <formula2>2050.0</formula2>
    </dataValidation>
    <dataValidation type="list" allowBlank="1" showErrorMessage="1" sqref="E13:E48 E71:E77">
      <formula1>'DICCIONARIO DE DATOS'!$C$2:$C$3</formula1>
    </dataValidation>
    <dataValidation type="list" allowBlank="1" showErrorMessage="1" sqref="K13:K77">
      <formula1>'DICCIONARIO DE DATOS'!$B$2:$B$18</formula1>
    </dataValidation>
  </dataValidations>
  <hyperlinks>
    <hyperlink r:id="rId2" ref="Q18"/>
    <hyperlink r:id="rId3" ref="Q29"/>
    <hyperlink r:id="rId4" ref="Q36"/>
    <hyperlink r:id="rId5" ref="O47"/>
    <hyperlink r:id="rId6" ref="Q49"/>
    <hyperlink r:id="rId7" ref="Q59"/>
    <hyperlink r:id="rId8" ref="O60"/>
    <hyperlink r:id="rId9" ref="Q60"/>
  </hyperlinks>
  <printOptions/>
  <pageMargins bottom="0.75" footer="0.0" header="0.0" left="0.7" right="0.7" top="0.75"/>
  <pageSetup paperSize="9" orientation="portrait"/>
  <drawing r:id="rId10"/>
  <legacyDrawing r:id="rId11"/>
</worksheet>
</file>